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D:\Hrbáček\těšetice\"/>
    </mc:Choice>
  </mc:AlternateContent>
  <bookViews>
    <workbookView xWindow="0" yWindow="0" windowWidth="0" windowHeight="0"/>
  </bookViews>
  <sheets>
    <sheet name="Rekapitulace stavby" sheetId="1" r:id="rId1"/>
    <sheet name="1 - Architektonicko stave..." sheetId="2" r:id="rId2"/>
    <sheet name="SE1 - KD Těšetice- Hlavní..." sheetId="3" r:id="rId3"/>
    <sheet name="SE2 - KD Těšetice-Hlavní sál" sheetId="4" r:id="rId4"/>
    <sheet name="SE3 - KD Těšetice- Jeviště" sheetId="5" r:id="rId5"/>
    <sheet name="SE4 - KD Těšetice-kuchyňk..." sheetId="6" r:id="rId6"/>
    <sheet name="SE5 - KD Těšetice - šatna..." sheetId="7" r:id="rId7"/>
    <sheet name="SE7 - KD Těšetice -  hala..." sheetId="8" r:id="rId8"/>
    <sheet name="SE8 - KD Těšetice - 1.p.p..." sheetId="9" r:id="rId9"/>
    <sheet name="SE9 - KD Těšetice-2.N.P." sheetId="10" r:id="rId10"/>
    <sheet name="4 - Scénické osvětlení" sheetId="11" r:id="rId11"/>
    <sheet name="6 - Vzduchotechnika" sheetId="12" r:id="rId12"/>
    <sheet name="7 - Vedlejší rozpočtové n..." sheetId="13" r:id="rId13"/>
  </sheets>
  <definedNames>
    <definedName name="_xlnm.Print_Area" localSheetId="0">'Rekapitulace stavby'!$D$4:$AO$76,'Rekapitulace stavby'!$C$82:$AQ$108</definedName>
    <definedName name="_xlnm.Print_Titles" localSheetId="0">'Rekapitulace stavby'!$92:$92</definedName>
    <definedName name="_xlnm._FilterDatabase" localSheetId="1" hidden="1">'1 - Architektonicko stave...'!$C$134:$K$751</definedName>
    <definedName name="_xlnm.Print_Area" localSheetId="1">'1 - Architektonicko stave...'!$C$4:$J$76,'1 - Architektonicko stave...'!$C$82:$J$116,'1 - Architektonicko stave...'!$C$122:$K$751</definedName>
    <definedName name="_xlnm.Print_Titles" localSheetId="1">'1 - Architektonicko stave...'!$134:$134</definedName>
    <definedName name="_xlnm._FilterDatabase" localSheetId="2" hidden="1">'SE1 - KD Těšetice- Hlavní...'!$C$125:$K$344</definedName>
    <definedName name="_xlnm.Print_Area" localSheetId="2">'SE1 - KD Těšetice- Hlavní...'!$C$4:$J$76,'SE1 - KD Těšetice- Hlavní...'!$C$82:$J$105,'SE1 - KD Těšetice- Hlavní...'!$C$111:$K$344</definedName>
    <definedName name="_xlnm.Print_Titles" localSheetId="2">'SE1 - KD Těšetice- Hlavní...'!$125:$125</definedName>
    <definedName name="_xlnm._FilterDatabase" localSheetId="3" hidden="1">'SE2 - KD Těšetice-Hlavní sál'!$C$125:$K$279</definedName>
    <definedName name="_xlnm.Print_Area" localSheetId="3">'SE2 - KD Těšetice-Hlavní sál'!$C$4:$J$76,'SE2 - KD Těšetice-Hlavní sál'!$C$82:$J$105,'SE2 - KD Těšetice-Hlavní sál'!$C$111:$K$279</definedName>
    <definedName name="_xlnm.Print_Titles" localSheetId="3">'SE2 - KD Těšetice-Hlavní sál'!$125:$125</definedName>
    <definedName name="_xlnm._FilterDatabase" localSheetId="4" hidden="1">'SE3 - KD Těšetice- Jeviště'!$C$125:$K$250</definedName>
    <definedName name="_xlnm.Print_Area" localSheetId="4">'SE3 - KD Těšetice- Jeviště'!$C$4:$J$76,'SE3 - KD Těšetice- Jeviště'!$C$82:$J$105,'SE3 - KD Těšetice- Jeviště'!$C$111:$K$250</definedName>
    <definedName name="_xlnm.Print_Titles" localSheetId="4">'SE3 - KD Těšetice- Jeviště'!$125:$125</definedName>
    <definedName name="_xlnm._FilterDatabase" localSheetId="5" hidden="1">'SE4 - KD Těšetice-kuchyňk...'!$C$125:$K$327</definedName>
    <definedName name="_xlnm.Print_Area" localSheetId="5">'SE4 - KD Těšetice-kuchyňk...'!$C$4:$J$76,'SE4 - KD Těšetice-kuchyňk...'!$C$82:$J$105,'SE4 - KD Těšetice-kuchyňk...'!$C$111:$K$327</definedName>
    <definedName name="_xlnm.Print_Titles" localSheetId="5">'SE4 - KD Těšetice-kuchyňk...'!$125:$125</definedName>
    <definedName name="_xlnm._FilterDatabase" localSheetId="6" hidden="1">'SE5 - KD Těšetice - šatna...'!$C$125:$K$230</definedName>
    <definedName name="_xlnm.Print_Area" localSheetId="6">'SE5 - KD Těšetice - šatna...'!$C$4:$J$76,'SE5 - KD Těšetice - šatna...'!$C$82:$J$105,'SE5 - KD Těšetice - šatna...'!$C$111:$K$230</definedName>
    <definedName name="_xlnm.Print_Titles" localSheetId="6">'SE5 - KD Těšetice - šatna...'!$125:$125</definedName>
    <definedName name="_xlnm._FilterDatabase" localSheetId="7" hidden="1">'SE7 - KD Těšetice -  hala...'!$C$125:$K$280</definedName>
    <definedName name="_xlnm.Print_Area" localSheetId="7">'SE7 - KD Těšetice -  hala...'!$C$4:$J$76,'SE7 - KD Těšetice -  hala...'!$C$82:$J$105,'SE7 - KD Těšetice -  hala...'!$C$111:$K$280</definedName>
    <definedName name="_xlnm.Print_Titles" localSheetId="7">'SE7 - KD Těšetice -  hala...'!$125:$125</definedName>
    <definedName name="_xlnm._FilterDatabase" localSheetId="8" hidden="1">'SE8 - KD Těšetice - 1.p.p...'!$C$125:$K$264</definedName>
    <definedName name="_xlnm.Print_Area" localSheetId="8">'SE8 - KD Těšetice - 1.p.p...'!$C$4:$J$76,'SE8 - KD Těšetice - 1.p.p...'!$C$82:$J$105,'SE8 - KD Těšetice - 1.p.p...'!$C$111:$K$264</definedName>
    <definedName name="_xlnm.Print_Titles" localSheetId="8">'SE8 - KD Těšetice - 1.p.p...'!$125:$125</definedName>
    <definedName name="_xlnm._FilterDatabase" localSheetId="9" hidden="1">'SE9 - KD Těšetice-2.N.P.'!$C$125:$K$239</definedName>
    <definedName name="_xlnm.Print_Area" localSheetId="9">'SE9 - KD Těšetice-2.N.P.'!$C$4:$J$76,'SE9 - KD Těšetice-2.N.P.'!$C$82:$J$105,'SE9 - KD Těšetice-2.N.P.'!$C$111:$K$239</definedName>
    <definedName name="_xlnm.Print_Titles" localSheetId="9">'SE9 - KD Těšetice-2.N.P.'!$125:$125</definedName>
    <definedName name="_xlnm._FilterDatabase" localSheetId="10" hidden="1">'4 - Scénické osvětlení'!$C$117:$K$123</definedName>
    <definedName name="_xlnm.Print_Area" localSheetId="10">'4 - Scénické osvětlení'!$C$4:$J$76,'4 - Scénické osvětlení'!$C$82:$J$99,'4 - Scénické osvětlení'!$C$105:$K$123</definedName>
    <definedName name="_xlnm.Print_Titles" localSheetId="10">'4 - Scénické osvětlení'!$117:$117</definedName>
    <definedName name="_xlnm._FilterDatabase" localSheetId="11" hidden="1">'6 - Vzduchotechnika'!$C$117:$K$145</definedName>
    <definedName name="_xlnm.Print_Area" localSheetId="11">'6 - Vzduchotechnika'!$C$4:$J$76,'6 - Vzduchotechnika'!$C$82:$J$99,'6 - Vzduchotechnika'!$C$105:$K$145</definedName>
    <definedName name="_xlnm.Print_Titles" localSheetId="11">'6 - Vzduchotechnika'!$117:$117</definedName>
    <definedName name="_xlnm._FilterDatabase" localSheetId="12" hidden="1">'7 - Vedlejší rozpočtové n...'!$C$119:$K$132</definedName>
    <definedName name="_xlnm.Print_Area" localSheetId="12">'7 - Vedlejší rozpočtové n...'!$C$4:$J$76,'7 - Vedlejší rozpočtové n...'!$C$82:$J$101,'7 - Vedlejší rozpočtové n...'!$C$107:$K$132</definedName>
    <definedName name="_xlnm.Print_Titles" localSheetId="12">'7 - Vedlejší rozpočtové n...'!$119:$119</definedName>
  </definedNames>
  <calcPr/>
</workbook>
</file>

<file path=xl/calcChain.xml><?xml version="1.0" encoding="utf-8"?>
<calcChain xmlns="http://schemas.openxmlformats.org/spreadsheetml/2006/main">
  <c i="13" l="1" r="R127"/>
  <c r="J37"/>
  <c r="J36"/>
  <c i="1" r="AY107"/>
  <c i="13" r="J35"/>
  <c i="1" r="AX107"/>
  <c i="13" r="BI131"/>
  <c r="BH131"/>
  <c r="BG131"/>
  <c r="BF131"/>
  <c r="T131"/>
  <c r="T130"/>
  <c r="R131"/>
  <c r="R130"/>
  <c r="P131"/>
  <c r="P130"/>
  <c r="BI128"/>
  <c r="BH128"/>
  <c r="BG128"/>
  <c r="BF128"/>
  <c r="T128"/>
  <c r="T127"/>
  <c r="R128"/>
  <c r="P128"/>
  <c r="P127"/>
  <c r="BI125"/>
  <c r="BH125"/>
  <c r="BG125"/>
  <c r="BF125"/>
  <c r="T125"/>
  <c r="R125"/>
  <c r="P125"/>
  <c r="BI123"/>
  <c r="BH123"/>
  <c r="BG123"/>
  <c r="BF123"/>
  <c r="T123"/>
  <c r="R123"/>
  <c r="P123"/>
  <c r="J117"/>
  <c r="J116"/>
  <c r="F116"/>
  <c r="F114"/>
  <c r="E112"/>
  <c r="J92"/>
  <c r="J91"/>
  <c r="F91"/>
  <c r="F89"/>
  <c r="E87"/>
  <c r="J18"/>
  <c r="E18"/>
  <c r="F117"/>
  <c r="J17"/>
  <c r="J12"/>
  <c r="J114"/>
  <c r="E7"/>
  <c r="E85"/>
  <c i="12" r="J37"/>
  <c r="J36"/>
  <c i="1" r="AY106"/>
  <c i="12" r="J35"/>
  <c i="1" r="AX106"/>
  <c i="12" r="BI144"/>
  <c r="BH144"/>
  <c r="BG144"/>
  <c r="BF144"/>
  <c r="T144"/>
  <c r="R144"/>
  <c r="P144"/>
  <c r="BI142"/>
  <c r="BH142"/>
  <c r="BG142"/>
  <c r="BF142"/>
  <c r="T142"/>
  <c r="R142"/>
  <c r="P142"/>
  <c r="BI140"/>
  <c r="BH140"/>
  <c r="BG140"/>
  <c r="BF140"/>
  <c r="T140"/>
  <c r="R140"/>
  <c r="P140"/>
  <c r="BI137"/>
  <c r="BH137"/>
  <c r="BG137"/>
  <c r="BF137"/>
  <c r="T137"/>
  <c r="R137"/>
  <c r="P137"/>
  <c r="BI135"/>
  <c r="BH135"/>
  <c r="BG135"/>
  <c r="BF135"/>
  <c r="T135"/>
  <c r="R135"/>
  <c r="P135"/>
  <c r="BI133"/>
  <c r="BH133"/>
  <c r="BG133"/>
  <c r="BF133"/>
  <c r="T133"/>
  <c r="R133"/>
  <c r="P133"/>
  <c r="BI131"/>
  <c r="BH131"/>
  <c r="BG131"/>
  <c r="BF131"/>
  <c r="T131"/>
  <c r="R131"/>
  <c r="P131"/>
  <c r="BI129"/>
  <c r="BH129"/>
  <c r="BG129"/>
  <c r="BF129"/>
  <c r="T129"/>
  <c r="R129"/>
  <c r="P129"/>
  <c r="BI124"/>
  <c r="BH124"/>
  <c r="BG124"/>
  <c r="BF124"/>
  <c r="T124"/>
  <c r="R124"/>
  <c r="P124"/>
  <c r="BI122"/>
  <c r="BH122"/>
  <c r="BG122"/>
  <c r="BF122"/>
  <c r="T122"/>
  <c r="R122"/>
  <c r="P122"/>
  <c r="BI120"/>
  <c r="BH120"/>
  <c r="BG120"/>
  <c r="BF120"/>
  <c r="T120"/>
  <c r="R120"/>
  <c r="P120"/>
  <c r="J115"/>
  <c r="J114"/>
  <c r="F114"/>
  <c r="F112"/>
  <c r="E110"/>
  <c r="J92"/>
  <c r="J91"/>
  <c r="F91"/>
  <c r="F89"/>
  <c r="E87"/>
  <c r="J18"/>
  <c r="E18"/>
  <c r="F92"/>
  <c r="J17"/>
  <c r="J12"/>
  <c r="J112"/>
  <c r="E7"/>
  <c r="E108"/>
  <c i="11" r="J37"/>
  <c r="J36"/>
  <c i="1" r="AY105"/>
  <c i="11" r="J35"/>
  <c i="1" r="AX105"/>
  <c i="11" r="BI121"/>
  <c r="BH121"/>
  <c r="BG121"/>
  <c r="BF121"/>
  <c r="T121"/>
  <c r="T120"/>
  <c r="T119"/>
  <c r="T118"/>
  <c r="R121"/>
  <c r="R120"/>
  <c r="R119"/>
  <c r="R118"/>
  <c r="P121"/>
  <c r="P120"/>
  <c r="P119"/>
  <c r="P118"/>
  <c i="1" r="AU105"/>
  <c i="11" r="J115"/>
  <c r="J114"/>
  <c r="F114"/>
  <c r="F112"/>
  <c r="E110"/>
  <c r="J92"/>
  <c r="J91"/>
  <c r="F91"/>
  <c r="F89"/>
  <c r="E87"/>
  <c r="J18"/>
  <c r="E18"/>
  <c r="F92"/>
  <c r="J17"/>
  <c r="J12"/>
  <c r="J112"/>
  <c r="E7"/>
  <c r="E85"/>
  <c i="10" r="J39"/>
  <c r="J38"/>
  <c i="1" r="AY104"/>
  <c i="10" r="J37"/>
  <c i="1" r="AX104"/>
  <c i="10" r="BI238"/>
  <c r="BH238"/>
  <c r="BG238"/>
  <c r="BF238"/>
  <c r="T238"/>
  <c r="R238"/>
  <c r="P238"/>
  <c r="BI236"/>
  <c r="BH236"/>
  <c r="BG236"/>
  <c r="BF236"/>
  <c r="T236"/>
  <c r="R236"/>
  <c r="P236"/>
  <c r="BI234"/>
  <c r="BH234"/>
  <c r="BG234"/>
  <c r="BF234"/>
  <c r="T234"/>
  <c r="R234"/>
  <c r="P234"/>
  <c r="BI232"/>
  <c r="BH232"/>
  <c r="BG232"/>
  <c r="BF232"/>
  <c r="T232"/>
  <c r="R232"/>
  <c r="P232"/>
  <c r="BI230"/>
  <c r="BH230"/>
  <c r="BG230"/>
  <c r="BF230"/>
  <c r="T230"/>
  <c r="R230"/>
  <c r="P230"/>
  <c r="BI228"/>
  <c r="BH228"/>
  <c r="BG228"/>
  <c r="BF228"/>
  <c r="T228"/>
  <c r="R228"/>
  <c r="P228"/>
  <c r="BI226"/>
  <c r="BH226"/>
  <c r="BG226"/>
  <c r="BF226"/>
  <c r="T226"/>
  <c r="R226"/>
  <c r="P226"/>
  <c r="BI224"/>
  <c r="BH224"/>
  <c r="BG224"/>
  <c r="BF224"/>
  <c r="T224"/>
  <c r="R224"/>
  <c r="P224"/>
  <c r="BI222"/>
  <c r="BH222"/>
  <c r="BG222"/>
  <c r="BF222"/>
  <c r="T222"/>
  <c r="R222"/>
  <c r="P222"/>
  <c r="BI220"/>
  <c r="BH220"/>
  <c r="BG220"/>
  <c r="BF220"/>
  <c r="T220"/>
  <c r="R220"/>
  <c r="P220"/>
  <c r="BI217"/>
  <c r="BH217"/>
  <c r="BG217"/>
  <c r="BF217"/>
  <c r="T217"/>
  <c r="R217"/>
  <c r="P217"/>
  <c r="BI213"/>
  <c r="BH213"/>
  <c r="BG213"/>
  <c r="BF213"/>
  <c r="T213"/>
  <c r="R213"/>
  <c r="P213"/>
  <c r="BI211"/>
  <c r="BH211"/>
  <c r="BG211"/>
  <c r="BF211"/>
  <c r="T211"/>
  <c r="R211"/>
  <c r="P211"/>
  <c r="BI209"/>
  <c r="BH209"/>
  <c r="BG209"/>
  <c r="BF209"/>
  <c r="T209"/>
  <c r="R209"/>
  <c r="P209"/>
  <c r="BI207"/>
  <c r="BH207"/>
  <c r="BG207"/>
  <c r="BF207"/>
  <c r="T207"/>
  <c r="R207"/>
  <c r="P207"/>
  <c r="BI204"/>
  <c r="BH204"/>
  <c r="BG204"/>
  <c r="BF204"/>
  <c r="T204"/>
  <c r="R204"/>
  <c r="P204"/>
  <c r="BI201"/>
  <c r="BH201"/>
  <c r="BG201"/>
  <c r="BF201"/>
  <c r="T201"/>
  <c r="R201"/>
  <c r="P201"/>
  <c r="BI198"/>
  <c r="BH198"/>
  <c r="BG198"/>
  <c r="BF198"/>
  <c r="T198"/>
  <c r="R198"/>
  <c r="P198"/>
  <c r="BI195"/>
  <c r="BH195"/>
  <c r="BG195"/>
  <c r="BF195"/>
  <c r="T195"/>
  <c r="R195"/>
  <c r="P195"/>
  <c r="BI193"/>
  <c r="BH193"/>
  <c r="BG193"/>
  <c r="BF193"/>
  <c r="T193"/>
  <c r="R193"/>
  <c r="P193"/>
  <c r="BI190"/>
  <c r="BH190"/>
  <c r="BG190"/>
  <c r="BF190"/>
  <c r="T190"/>
  <c r="R190"/>
  <c r="P190"/>
  <c r="BI188"/>
  <c r="BH188"/>
  <c r="BG188"/>
  <c r="BF188"/>
  <c r="T188"/>
  <c r="R188"/>
  <c r="P188"/>
  <c r="BI185"/>
  <c r="BH185"/>
  <c r="BG185"/>
  <c r="BF185"/>
  <c r="T185"/>
  <c r="R185"/>
  <c r="P185"/>
  <c r="BI183"/>
  <c r="BH183"/>
  <c r="BG183"/>
  <c r="BF183"/>
  <c r="T183"/>
  <c r="R183"/>
  <c r="P183"/>
  <c r="BI180"/>
  <c r="BH180"/>
  <c r="BG180"/>
  <c r="BF180"/>
  <c r="T180"/>
  <c r="R180"/>
  <c r="P180"/>
  <c r="BI178"/>
  <c r="BH178"/>
  <c r="BG178"/>
  <c r="BF178"/>
  <c r="T178"/>
  <c r="R178"/>
  <c r="P178"/>
  <c r="BI175"/>
  <c r="BH175"/>
  <c r="BG175"/>
  <c r="BF175"/>
  <c r="T175"/>
  <c r="R175"/>
  <c r="P175"/>
  <c r="BI173"/>
  <c r="BH173"/>
  <c r="BG173"/>
  <c r="BF173"/>
  <c r="T173"/>
  <c r="R173"/>
  <c r="P173"/>
  <c r="BI170"/>
  <c r="BH170"/>
  <c r="BG170"/>
  <c r="BF170"/>
  <c r="T170"/>
  <c r="R170"/>
  <c r="P170"/>
  <c r="BI168"/>
  <c r="BH168"/>
  <c r="BG168"/>
  <c r="BF168"/>
  <c r="T168"/>
  <c r="R168"/>
  <c r="P168"/>
  <c r="BI156"/>
  <c r="BH156"/>
  <c r="BG156"/>
  <c r="BF156"/>
  <c r="T156"/>
  <c r="R156"/>
  <c r="P156"/>
  <c r="BI154"/>
  <c r="BH154"/>
  <c r="BG154"/>
  <c r="BF154"/>
  <c r="T154"/>
  <c r="R154"/>
  <c r="P154"/>
  <c r="BI152"/>
  <c r="BH152"/>
  <c r="BG152"/>
  <c r="BF152"/>
  <c r="T152"/>
  <c r="R152"/>
  <c r="P152"/>
  <c r="BI150"/>
  <c r="BH150"/>
  <c r="BG150"/>
  <c r="BF150"/>
  <c r="T150"/>
  <c r="R150"/>
  <c r="P150"/>
  <c r="BI148"/>
  <c r="BH148"/>
  <c r="BG148"/>
  <c r="BF148"/>
  <c r="T148"/>
  <c r="R148"/>
  <c r="P148"/>
  <c r="BI146"/>
  <c r="BH146"/>
  <c r="BG146"/>
  <c r="BF146"/>
  <c r="T146"/>
  <c r="R146"/>
  <c r="P146"/>
  <c r="BI144"/>
  <c r="BH144"/>
  <c r="BG144"/>
  <c r="BF144"/>
  <c r="T144"/>
  <c r="R144"/>
  <c r="P144"/>
  <c r="BI142"/>
  <c r="BH142"/>
  <c r="BG142"/>
  <c r="BF142"/>
  <c r="T142"/>
  <c r="R142"/>
  <c r="P142"/>
  <c r="BI140"/>
  <c r="BH140"/>
  <c r="BG140"/>
  <c r="BF140"/>
  <c r="T140"/>
  <c r="R140"/>
  <c r="P140"/>
  <c r="BI138"/>
  <c r="BH138"/>
  <c r="BG138"/>
  <c r="BF138"/>
  <c r="T138"/>
  <c r="R138"/>
  <c r="P138"/>
  <c r="BI136"/>
  <c r="BH136"/>
  <c r="BG136"/>
  <c r="BF136"/>
  <c r="T136"/>
  <c r="R136"/>
  <c r="P136"/>
  <c r="BI134"/>
  <c r="BH134"/>
  <c r="BG134"/>
  <c r="BF134"/>
  <c r="T134"/>
  <c r="R134"/>
  <c r="P134"/>
  <c r="BI132"/>
  <c r="BH132"/>
  <c r="BG132"/>
  <c r="BF132"/>
  <c r="T132"/>
  <c r="R132"/>
  <c r="P132"/>
  <c r="BI129"/>
  <c r="BH129"/>
  <c r="BG129"/>
  <c r="BF129"/>
  <c r="T129"/>
  <c r="T128"/>
  <c r="R129"/>
  <c r="R128"/>
  <c r="P129"/>
  <c r="P128"/>
  <c r="J123"/>
  <c r="J122"/>
  <c r="F122"/>
  <c r="F120"/>
  <c r="E118"/>
  <c r="J94"/>
  <c r="J93"/>
  <c r="F93"/>
  <c r="F91"/>
  <c r="E89"/>
  <c r="J20"/>
  <c r="E20"/>
  <c r="F94"/>
  <c r="J19"/>
  <c r="J14"/>
  <c r="J91"/>
  <c r="E7"/>
  <c r="E85"/>
  <c i="9" r="J39"/>
  <c r="J38"/>
  <c i="1" r="AY103"/>
  <c i="9" r="J37"/>
  <c i="1" r="AX103"/>
  <c i="9" r="BI263"/>
  <c r="BH263"/>
  <c r="BG263"/>
  <c r="BF263"/>
  <c r="T263"/>
  <c r="R263"/>
  <c r="P263"/>
  <c r="BI261"/>
  <c r="BH261"/>
  <c r="BG261"/>
  <c r="BF261"/>
  <c r="T261"/>
  <c r="R261"/>
  <c r="P261"/>
  <c r="BI259"/>
  <c r="BH259"/>
  <c r="BG259"/>
  <c r="BF259"/>
  <c r="T259"/>
  <c r="R259"/>
  <c r="P259"/>
  <c r="BI257"/>
  <c r="BH257"/>
  <c r="BG257"/>
  <c r="BF257"/>
  <c r="T257"/>
  <c r="R257"/>
  <c r="P257"/>
  <c r="BI255"/>
  <c r="BH255"/>
  <c r="BG255"/>
  <c r="BF255"/>
  <c r="T255"/>
  <c r="R255"/>
  <c r="P255"/>
  <c r="BI253"/>
  <c r="BH253"/>
  <c r="BG253"/>
  <c r="BF253"/>
  <c r="T253"/>
  <c r="R253"/>
  <c r="P253"/>
  <c r="BI251"/>
  <c r="BH251"/>
  <c r="BG251"/>
  <c r="BF251"/>
  <c r="T251"/>
  <c r="R251"/>
  <c r="P251"/>
  <c r="BI249"/>
  <c r="BH249"/>
  <c r="BG249"/>
  <c r="BF249"/>
  <c r="T249"/>
  <c r="R249"/>
  <c r="P249"/>
  <c r="BI247"/>
  <c r="BH247"/>
  <c r="BG247"/>
  <c r="BF247"/>
  <c r="T247"/>
  <c r="R247"/>
  <c r="P247"/>
  <c r="BI245"/>
  <c r="BH245"/>
  <c r="BG245"/>
  <c r="BF245"/>
  <c r="T245"/>
  <c r="R245"/>
  <c r="P245"/>
  <c r="BI243"/>
  <c r="BH243"/>
  <c r="BG243"/>
  <c r="BF243"/>
  <c r="T243"/>
  <c r="R243"/>
  <c r="P243"/>
  <c r="BI241"/>
  <c r="BH241"/>
  <c r="BG241"/>
  <c r="BF241"/>
  <c r="T241"/>
  <c r="R241"/>
  <c r="P241"/>
  <c r="BI239"/>
  <c r="BH239"/>
  <c r="BG239"/>
  <c r="BF239"/>
  <c r="T239"/>
  <c r="R239"/>
  <c r="P239"/>
  <c r="BI236"/>
  <c r="BH236"/>
  <c r="BG236"/>
  <c r="BF236"/>
  <c r="T236"/>
  <c r="R236"/>
  <c r="P236"/>
  <c r="BI232"/>
  <c r="BH232"/>
  <c r="BG232"/>
  <c r="BF232"/>
  <c r="T232"/>
  <c r="R232"/>
  <c r="P232"/>
  <c r="BI230"/>
  <c r="BH230"/>
  <c r="BG230"/>
  <c r="BF230"/>
  <c r="T230"/>
  <c r="R230"/>
  <c r="P230"/>
  <c r="BI227"/>
  <c r="BH227"/>
  <c r="BG227"/>
  <c r="BF227"/>
  <c r="T227"/>
  <c r="R227"/>
  <c r="P227"/>
  <c r="BI225"/>
  <c r="BH225"/>
  <c r="BG225"/>
  <c r="BF225"/>
  <c r="T225"/>
  <c r="R225"/>
  <c r="P225"/>
  <c r="BI222"/>
  <c r="BH222"/>
  <c r="BG222"/>
  <c r="BF222"/>
  <c r="T222"/>
  <c r="R222"/>
  <c r="P222"/>
  <c r="BI220"/>
  <c r="BH220"/>
  <c r="BG220"/>
  <c r="BF220"/>
  <c r="T220"/>
  <c r="R220"/>
  <c r="P220"/>
  <c r="BI217"/>
  <c r="BH217"/>
  <c r="BG217"/>
  <c r="BF217"/>
  <c r="T217"/>
  <c r="R217"/>
  <c r="P217"/>
  <c r="BI215"/>
  <c r="BH215"/>
  <c r="BG215"/>
  <c r="BF215"/>
  <c r="T215"/>
  <c r="R215"/>
  <c r="P215"/>
  <c r="BI212"/>
  <c r="BH212"/>
  <c r="BG212"/>
  <c r="BF212"/>
  <c r="T212"/>
  <c r="R212"/>
  <c r="P212"/>
  <c r="BI210"/>
  <c r="BH210"/>
  <c r="BG210"/>
  <c r="BF210"/>
  <c r="T210"/>
  <c r="R210"/>
  <c r="P210"/>
  <c r="BI207"/>
  <c r="BH207"/>
  <c r="BG207"/>
  <c r="BF207"/>
  <c r="T207"/>
  <c r="R207"/>
  <c r="P207"/>
  <c r="BI205"/>
  <c r="BH205"/>
  <c r="BG205"/>
  <c r="BF205"/>
  <c r="T205"/>
  <c r="R205"/>
  <c r="P205"/>
  <c r="BI202"/>
  <c r="BH202"/>
  <c r="BG202"/>
  <c r="BF202"/>
  <c r="T202"/>
  <c r="R202"/>
  <c r="P202"/>
  <c r="BI200"/>
  <c r="BH200"/>
  <c r="BG200"/>
  <c r="BF200"/>
  <c r="T200"/>
  <c r="R200"/>
  <c r="P200"/>
  <c r="BI198"/>
  <c r="BH198"/>
  <c r="BG198"/>
  <c r="BF198"/>
  <c r="T198"/>
  <c r="R198"/>
  <c r="P198"/>
  <c r="BI196"/>
  <c r="BH196"/>
  <c r="BG196"/>
  <c r="BF196"/>
  <c r="T196"/>
  <c r="R196"/>
  <c r="P196"/>
  <c r="BI193"/>
  <c r="BH193"/>
  <c r="BG193"/>
  <c r="BF193"/>
  <c r="T193"/>
  <c r="R193"/>
  <c r="P193"/>
  <c r="BI191"/>
  <c r="BH191"/>
  <c r="BG191"/>
  <c r="BF191"/>
  <c r="T191"/>
  <c r="R191"/>
  <c r="P191"/>
  <c r="BI188"/>
  <c r="BH188"/>
  <c r="BG188"/>
  <c r="BF188"/>
  <c r="T188"/>
  <c r="R188"/>
  <c r="P188"/>
  <c r="BI186"/>
  <c r="BH186"/>
  <c r="BG186"/>
  <c r="BF186"/>
  <c r="T186"/>
  <c r="R186"/>
  <c r="P186"/>
  <c r="BI172"/>
  <c r="BH172"/>
  <c r="BG172"/>
  <c r="BF172"/>
  <c r="T172"/>
  <c r="R172"/>
  <c r="P172"/>
  <c r="BI170"/>
  <c r="BH170"/>
  <c r="BG170"/>
  <c r="BF170"/>
  <c r="T170"/>
  <c r="R170"/>
  <c r="P170"/>
  <c r="BI168"/>
  <c r="BH168"/>
  <c r="BG168"/>
  <c r="BF168"/>
  <c r="T168"/>
  <c r="R168"/>
  <c r="P168"/>
  <c r="BI166"/>
  <c r="BH166"/>
  <c r="BG166"/>
  <c r="BF166"/>
  <c r="T166"/>
  <c r="R166"/>
  <c r="P166"/>
  <c r="BI164"/>
  <c r="BH164"/>
  <c r="BG164"/>
  <c r="BF164"/>
  <c r="T164"/>
  <c r="R164"/>
  <c r="P164"/>
  <c r="BI162"/>
  <c r="BH162"/>
  <c r="BG162"/>
  <c r="BF162"/>
  <c r="T162"/>
  <c r="R162"/>
  <c r="P162"/>
  <c r="BI160"/>
  <c r="BH160"/>
  <c r="BG160"/>
  <c r="BF160"/>
  <c r="T160"/>
  <c r="R160"/>
  <c r="P160"/>
  <c r="BI158"/>
  <c r="BH158"/>
  <c r="BG158"/>
  <c r="BF158"/>
  <c r="T158"/>
  <c r="R158"/>
  <c r="P158"/>
  <c r="BI156"/>
  <c r="BH156"/>
  <c r="BG156"/>
  <c r="BF156"/>
  <c r="T156"/>
  <c r="R156"/>
  <c r="P156"/>
  <c r="BI154"/>
  <c r="BH154"/>
  <c r="BG154"/>
  <c r="BF154"/>
  <c r="T154"/>
  <c r="R154"/>
  <c r="P154"/>
  <c r="BI152"/>
  <c r="BH152"/>
  <c r="BG152"/>
  <c r="BF152"/>
  <c r="T152"/>
  <c r="R152"/>
  <c r="P152"/>
  <c r="BI150"/>
  <c r="BH150"/>
  <c r="BG150"/>
  <c r="BF150"/>
  <c r="T150"/>
  <c r="R150"/>
  <c r="P150"/>
  <c r="BI148"/>
  <c r="BH148"/>
  <c r="BG148"/>
  <c r="BF148"/>
  <c r="T148"/>
  <c r="R148"/>
  <c r="P148"/>
  <c r="BI146"/>
  <c r="BH146"/>
  <c r="BG146"/>
  <c r="BF146"/>
  <c r="T146"/>
  <c r="R146"/>
  <c r="P146"/>
  <c r="BI144"/>
  <c r="BH144"/>
  <c r="BG144"/>
  <c r="BF144"/>
  <c r="T144"/>
  <c r="R144"/>
  <c r="P144"/>
  <c r="BI142"/>
  <c r="BH142"/>
  <c r="BG142"/>
  <c r="BF142"/>
  <c r="T142"/>
  <c r="R142"/>
  <c r="P142"/>
  <c r="BI140"/>
  <c r="BH140"/>
  <c r="BG140"/>
  <c r="BF140"/>
  <c r="T140"/>
  <c r="R140"/>
  <c r="P140"/>
  <c r="BI138"/>
  <c r="BH138"/>
  <c r="BG138"/>
  <c r="BF138"/>
  <c r="T138"/>
  <c r="R138"/>
  <c r="P138"/>
  <c r="BI136"/>
  <c r="BH136"/>
  <c r="BG136"/>
  <c r="BF136"/>
  <c r="T136"/>
  <c r="R136"/>
  <c r="P136"/>
  <c r="BI134"/>
  <c r="BH134"/>
  <c r="BG134"/>
  <c r="BF134"/>
  <c r="T134"/>
  <c r="R134"/>
  <c r="P134"/>
  <c r="BI132"/>
  <c r="BH132"/>
  <c r="BG132"/>
  <c r="BF132"/>
  <c r="T132"/>
  <c r="R132"/>
  <c r="P132"/>
  <c r="BI129"/>
  <c r="BH129"/>
  <c r="BG129"/>
  <c r="BF129"/>
  <c r="T129"/>
  <c r="T128"/>
  <c r="R129"/>
  <c r="R128"/>
  <c r="P129"/>
  <c r="P128"/>
  <c r="J123"/>
  <c r="J122"/>
  <c r="F122"/>
  <c r="F120"/>
  <c r="E118"/>
  <c r="J94"/>
  <c r="J93"/>
  <c r="F93"/>
  <c r="F91"/>
  <c r="E89"/>
  <c r="J20"/>
  <c r="E20"/>
  <c r="F123"/>
  <c r="J19"/>
  <c r="J14"/>
  <c r="J91"/>
  <c r="E7"/>
  <c r="E85"/>
  <c i="8" r="J39"/>
  <c r="J38"/>
  <c i="1" r="AY102"/>
  <c i="8" r="J37"/>
  <c i="1" r="AX102"/>
  <c i="8" r="BI279"/>
  <c r="BH279"/>
  <c r="BG279"/>
  <c r="BF279"/>
  <c r="T279"/>
  <c r="R279"/>
  <c r="P279"/>
  <c r="BI277"/>
  <c r="BH277"/>
  <c r="BG277"/>
  <c r="BF277"/>
  <c r="T277"/>
  <c r="R277"/>
  <c r="P277"/>
  <c r="BI275"/>
  <c r="BH275"/>
  <c r="BG275"/>
  <c r="BF275"/>
  <c r="T275"/>
  <c r="R275"/>
  <c r="P275"/>
  <c r="BI273"/>
  <c r="BH273"/>
  <c r="BG273"/>
  <c r="BF273"/>
  <c r="T273"/>
  <c r="R273"/>
  <c r="P273"/>
  <c r="BI271"/>
  <c r="BH271"/>
  <c r="BG271"/>
  <c r="BF271"/>
  <c r="T271"/>
  <c r="R271"/>
  <c r="P271"/>
  <c r="BI269"/>
  <c r="BH269"/>
  <c r="BG269"/>
  <c r="BF269"/>
  <c r="T269"/>
  <c r="R269"/>
  <c r="P269"/>
  <c r="BI267"/>
  <c r="BH267"/>
  <c r="BG267"/>
  <c r="BF267"/>
  <c r="T267"/>
  <c r="R267"/>
  <c r="P267"/>
  <c r="BI265"/>
  <c r="BH265"/>
  <c r="BG265"/>
  <c r="BF265"/>
  <c r="T265"/>
  <c r="R265"/>
  <c r="P265"/>
  <c r="BI263"/>
  <c r="BH263"/>
  <c r="BG263"/>
  <c r="BF263"/>
  <c r="T263"/>
  <c r="R263"/>
  <c r="P263"/>
  <c r="BI261"/>
  <c r="BH261"/>
  <c r="BG261"/>
  <c r="BF261"/>
  <c r="T261"/>
  <c r="R261"/>
  <c r="P261"/>
  <c r="BI259"/>
  <c r="BH259"/>
  <c r="BG259"/>
  <c r="BF259"/>
  <c r="T259"/>
  <c r="R259"/>
  <c r="P259"/>
  <c r="BI257"/>
  <c r="BH257"/>
  <c r="BG257"/>
  <c r="BF257"/>
  <c r="T257"/>
  <c r="R257"/>
  <c r="P257"/>
  <c r="BI255"/>
  <c r="BH255"/>
  <c r="BG255"/>
  <c r="BF255"/>
  <c r="T255"/>
  <c r="R255"/>
  <c r="P255"/>
  <c r="BI252"/>
  <c r="BH252"/>
  <c r="BG252"/>
  <c r="BF252"/>
  <c r="T252"/>
  <c r="R252"/>
  <c r="P252"/>
  <c r="BI248"/>
  <c r="BH248"/>
  <c r="BG248"/>
  <c r="BF248"/>
  <c r="T248"/>
  <c r="R248"/>
  <c r="P248"/>
  <c r="BI246"/>
  <c r="BH246"/>
  <c r="BG246"/>
  <c r="BF246"/>
  <c r="T246"/>
  <c r="R246"/>
  <c r="P246"/>
  <c r="BI243"/>
  <c r="BH243"/>
  <c r="BG243"/>
  <c r="BF243"/>
  <c r="T243"/>
  <c r="R243"/>
  <c r="P243"/>
  <c r="BI241"/>
  <c r="BH241"/>
  <c r="BG241"/>
  <c r="BF241"/>
  <c r="T241"/>
  <c r="R241"/>
  <c r="P241"/>
  <c r="BI239"/>
  <c r="BH239"/>
  <c r="BG239"/>
  <c r="BF239"/>
  <c r="T239"/>
  <c r="R239"/>
  <c r="P239"/>
  <c r="BI236"/>
  <c r="BH236"/>
  <c r="BG236"/>
  <c r="BF236"/>
  <c r="T236"/>
  <c r="R236"/>
  <c r="P236"/>
  <c r="BI234"/>
  <c r="BH234"/>
  <c r="BG234"/>
  <c r="BF234"/>
  <c r="T234"/>
  <c r="R234"/>
  <c r="P234"/>
  <c r="BI231"/>
  <c r="BH231"/>
  <c r="BG231"/>
  <c r="BF231"/>
  <c r="T231"/>
  <c r="R231"/>
  <c r="P231"/>
  <c r="BI229"/>
  <c r="BH229"/>
  <c r="BG229"/>
  <c r="BF229"/>
  <c r="T229"/>
  <c r="R229"/>
  <c r="P229"/>
  <c r="BI226"/>
  <c r="BH226"/>
  <c r="BG226"/>
  <c r="BF226"/>
  <c r="T226"/>
  <c r="R226"/>
  <c r="P226"/>
  <c r="BI224"/>
  <c r="BH224"/>
  <c r="BG224"/>
  <c r="BF224"/>
  <c r="T224"/>
  <c r="R224"/>
  <c r="P224"/>
  <c r="BI221"/>
  <c r="BH221"/>
  <c r="BG221"/>
  <c r="BF221"/>
  <c r="T221"/>
  <c r="R221"/>
  <c r="P221"/>
  <c r="BI219"/>
  <c r="BH219"/>
  <c r="BG219"/>
  <c r="BF219"/>
  <c r="T219"/>
  <c r="R219"/>
  <c r="P219"/>
  <c r="BI216"/>
  <c r="BH216"/>
  <c r="BG216"/>
  <c r="BF216"/>
  <c r="T216"/>
  <c r="R216"/>
  <c r="P216"/>
  <c r="BI214"/>
  <c r="BH214"/>
  <c r="BG214"/>
  <c r="BF214"/>
  <c r="T214"/>
  <c r="R214"/>
  <c r="P214"/>
  <c r="BI211"/>
  <c r="BH211"/>
  <c r="BG211"/>
  <c r="BF211"/>
  <c r="T211"/>
  <c r="R211"/>
  <c r="P211"/>
  <c r="BI209"/>
  <c r="BH209"/>
  <c r="BG209"/>
  <c r="BF209"/>
  <c r="T209"/>
  <c r="R209"/>
  <c r="P209"/>
  <c r="BI207"/>
  <c r="BH207"/>
  <c r="BG207"/>
  <c r="BF207"/>
  <c r="T207"/>
  <c r="R207"/>
  <c r="P207"/>
  <c r="BI205"/>
  <c r="BH205"/>
  <c r="BG205"/>
  <c r="BF205"/>
  <c r="T205"/>
  <c r="R205"/>
  <c r="P205"/>
  <c r="BI202"/>
  <c r="BH202"/>
  <c r="BG202"/>
  <c r="BF202"/>
  <c r="T202"/>
  <c r="R202"/>
  <c r="P202"/>
  <c r="BI200"/>
  <c r="BH200"/>
  <c r="BG200"/>
  <c r="BF200"/>
  <c r="T200"/>
  <c r="R200"/>
  <c r="P200"/>
  <c r="BI197"/>
  <c r="BH197"/>
  <c r="BG197"/>
  <c r="BF197"/>
  <c r="T197"/>
  <c r="R197"/>
  <c r="P197"/>
  <c r="BI195"/>
  <c r="BH195"/>
  <c r="BG195"/>
  <c r="BF195"/>
  <c r="T195"/>
  <c r="R195"/>
  <c r="P195"/>
  <c r="BI192"/>
  <c r="BH192"/>
  <c r="BG192"/>
  <c r="BF192"/>
  <c r="T192"/>
  <c r="R192"/>
  <c r="P192"/>
  <c r="BI190"/>
  <c r="BH190"/>
  <c r="BG190"/>
  <c r="BF190"/>
  <c r="T190"/>
  <c r="R190"/>
  <c r="P190"/>
  <c r="BI187"/>
  <c r="BH187"/>
  <c r="BG187"/>
  <c r="BF187"/>
  <c r="T187"/>
  <c r="R187"/>
  <c r="P187"/>
  <c r="BI185"/>
  <c r="BH185"/>
  <c r="BG185"/>
  <c r="BF185"/>
  <c r="T185"/>
  <c r="R185"/>
  <c r="P185"/>
  <c r="BI170"/>
  <c r="BH170"/>
  <c r="BG170"/>
  <c r="BF170"/>
  <c r="T170"/>
  <c r="R170"/>
  <c r="P170"/>
  <c r="BI168"/>
  <c r="BH168"/>
  <c r="BG168"/>
  <c r="BF168"/>
  <c r="T168"/>
  <c r="R168"/>
  <c r="P168"/>
  <c r="BI166"/>
  <c r="BH166"/>
  <c r="BG166"/>
  <c r="BF166"/>
  <c r="T166"/>
  <c r="R166"/>
  <c r="P166"/>
  <c r="BI164"/>
  <c r="BH164"/>
  <c r="BG164"/>
  <c r="BF164"/>
  <c r="T164"/>
  <c r="R164"/>
  <c r="P164"/>
  <c r="BI162"/>
  <c r="BH162"/>
  <c r="BG162"/>
  <c r="BF162"/>
  <c r="T162"/>
  <c r="R162"/>
  <c r="P162"/>
  <c r="BI160"/>
  <c r="BH160"/>
  <c r="BG160"/>
  <c r="BF160"/>
  <c r="T160"/>
  <c r="R160"/>
  <c r="P160"/>
  <c r="BI158"/>
  <c r="BH158"/>
  <c r="BG158"/>
  <c r="BF158"/>
  <c r="T158"/>
  <c r="R158"/>
  <c r="P158"/>
  <c r="BI156"/>
  <c r="BH156"/>
  <c r="BG156"/>
  <c r="BF156"/>
  <c r="T156"/>
  <c r="R156"/>
  <c r="P156"/>
  <c r="BI154"/>
  <c r="BH154"/>
  <c r="BG154"/>
  <c r="BF154"/>
  <c r="T154"/>
  <c r="R154"/>
  <c r="P154"/>
  <c r="BI152"/>
  <c r="BH152"/>
  <c r="BG152"/>
  <c r="BF152"/>
  <c r="T152"/>
  <c r="R152"/>
  <c r="P152"/>
  <c r="BI150"/>
  <c r="BH150"/>
  <c r="BG150"/>
  <c r="BF150"/>
  <c r="T150"/>
  <c r="R150"/>
  <c r="P150"/>
  <c r="BI148"/>
  <c r="BH148"/>
  <c r="BG148"/>
  <c r="BF148"/>
  <c r="T148"/>
  <c r="R148"/>
  <c r="P148"/>
  <c r="BI146"/>
  <c r="BH146"/>
  <c r="BG146"/>
  <c r="BF146"/>
  <c r="T146"/>
  <c r="R146"/>
  <c r="P146"/>
  <c r="BI144"/>
  <c r="BH144"/>
  <c r="BG144"/>
  <c r="BF144"/>
  <c r="T144"/>
  <c r="R144"/>
  <c r="P144"/>
  <c r="BI142"/>
  <c r="BH142"/>
  <c r="BG142"/>
  <c r="BF142"/>
  <c r="T142"/>
  <c r="R142"/>
  <c r="P142"/>
  <c r="BI140"/>
  <c r="BH140"/>
  <c r="BG140"/>
  <c r="BF140"/>
  <c r="T140"/>
  <c r="R140"/>
  <c r="P140"/>
  <c r="BI138"/>
  <c r="BH138"/>
  <c r="BG138"/>
  <c r="BF138"/>
  <c r="T138"/>
  <c r="R138"/>
  <c r="P138"/>
  <c r="BI136"/>
  <c r="BH136"/>
  <c r="BG136"/>
  <c r="BF136"/>
  <c r="T136"/>
  <c r="R136"/>
  <c r="P136"/>
  <c r="BI134"/>
  <c r="BH134"/>
  <c r="BG134"/>
  <c r="BF134"/>
  <c r="T134"/>
  <c r="R134"/>
  <c r="P134"/>
  <c r="BI132"/>
  <c r="BH132"/>
  <c r="BG132"/>
  <c r="BF132"/>
  <c r="T132"/>
  <c r="R132"/>
  <c r="P132"/>
  <c r="BI129"/>
  <c r="BH129"/>
  <c r="BG129"/>
  <c r="BF129"/>
  <c r="T129"/>
  <c r="T128"/>
  <c r="R129"/>
  <c r="R128"/>
  <c r="P129"/>
  <c r="P128"/>
  <c r="J123"/>
  <c r="J122"/>
  <c r="F122"/>
  <c r="F120"/>
  <c r="E118"/>
  <c r="J94"/>
  <c r="J93"/>
  <c r="F93"/>
  <c r="F91"/>
  <c r="E89"/>
  <c r="J20"/>
  <c r="E20"/>
  <c r="F123"/>
  <c r="J19"/>
  <c r="J14"/>
  <c r="J91"/>
  <c r="E7"/>
  <c r="E85"/>
  <c i="7" r="J39"/>
  <c r="J38"/>
  <c i="1" r="AY101"/>
  <c i="7" r="J37"/>
  <c i="1" r="AX101"/>
  <c i="7" r="BI229"/>
  <c r="BH229"/>
  <c r="BG229"/>
  <c r="BF229"/>
  <c r="T229"/>
  <c r="R229"/>
  <c r="P229"/>
  <c r="BI227"/>
  <c r="BH227"/>
  <c r="BG227"/>
  <c r="BF227"/>
  <c r="T227"/>
  <c r="R227"/>
  <c r="P227"/>
  <c r="BI225"/>
  <c r="BH225"/>
  <c r="BG225"/>
  <c r="BF225"/>
  <c r="T225"/>
  <c r="R225"/>
  <c r="P225"/>
  <c r="BI223"/>
  <c r="BH223"/>
  <c r="BG223"/>
  <c r="BF223"/>
  <c r="T223"/>
  <c r="R223"/>
  <c r="P223"/>
  <c r="BI221"/>
  <c r="BH221"/>
  <c r="BG221"/>
  <c r="BF221"/>
  <c r="T221"/>
  <c r="R221"/>
  <c r="P221"/>
  <c r="BI219"/>
  <c r="BH219"/>
  <c r="BG219"/>
  <c r="BF219"/>
  <c r="T219"/>
  <c r="R219"/>
  <c r="P219"/>
  <c r="BI217"/>
  <c r="BH217"/>
  <c r="BG217"/>
  <c r="BF217"/>
  <c r="T217"/>
  <c r="R217"/>
  <c r="P217"/>
  <c r="BI215"/>
  <c r="BH215"/>
  <c r="BG215"/>
  <c r="BF215"/>
  <c r="T215"/>
  <c r="R215"/>
  <c r="P215"/>
  <c r="BI213"/>
  <c r="BH213"/>
  <c r="BG213"/>
  <c r="BF213"/>
  <c r="T213"/>
  <c r="R213"/>
  <c r="P213"/>
  <c r="BI211"/>
  <c r="BH211"/>
  <c r="BG211"/>
  <c r="BF211"/>
  <c r="T211"/>
  <c r="R211"/>
  <c r="P211"/>
  <c r="BI209"/>
  <c r="BH209"/>
  <c r="BG209"/>
  <c r="BF209"/>
  <c r="T209"/>
  <c r="R209"/>
  <c r="P209"/>
  <c r="BI206"/>
  <c r="BH206"/>
  <c r="BG206"/>
  <c r="BF206"/>
  <c r="T206"/>
  <c r="R206"/>
  <c r="P206"/>
  <c r="BI202"/>
  <c r="BH202"/>
  <c r="BG202"/>
  <c r="BF202"/>
  <c r="T202"/>
  <c r="R202"/>
  <c r="P202"/>
  <c r="BI199"/>
  <c r="BH199"/>
  <c r="BG199"/>
  <c r="BF199"/>
  <c r="T199"/>
  <c r="R199"/>
  <c r="P199"/>
  <c r="BI197"/>
  <c r="BH197"/>
  <c r="BG197"/>
  <c r="BF197"/>
  <c r="T197"/>
  <c r="R197"/>
  <c r="P197"/>
  <c r="BI195"/>
  <c r="BH195"/>
  <c r="BG195"/>
  <c r="BF195"/>
  <c r="T195"/>
  <c r="R195"/>
  <c r="P195"/>
  <c r="BI192"/>
  <c r="BH192"/>
  <c r="BG192"/>
  <c r="BF192"/>
  <c r="T192"/>
  <c r="R192"/>
  <c r="P192"/>
  <c r="BI189"/>
  <c r="BH189"/>
  <c r="BG189"/>
  <c r="BF189"/>
  <c r="T189"/>
  <c r="R189"/>
  <c r="P189"/>
  <c r="BI187"/>
  <c r="BH187"/>
  <c r="BG187"/>
  <c r="BF187"/>
  <c r="T187"/>
  <c r="R187"/>
  <c r="P187"/>
  <c r="BI184"/>
  <c r="BH184"/>
  <c r="BG184"/>
  <c r="BF184"/>
  <c r="T184"/>
  <c r="R184"/>
  <c r="P184"/>
  <c r="BI182"/>
  <c r="BH182"/>
  <c r="BG182"/>
  <c r="BF182"/>
  <c r="T182"/>
  <c r="R182"/>
  <c r="P182"/>
  <c r="BI179"/>
  <c r="BH179"/>
  <c r="BG179"/>
  <c r="BF179"/>
  <c r="T179"/>
  <c r="R179"/>
  <c r="P179"/>
  <c r="BI177"/>
  <c r="BH177"/>
  <c r="BG177"/>
  <c r="BF177"/>
  <c r="T177"/>
  <c r="R177"/>
  <c r="P177"/>
  <c r="BI174"/>
  <c r="BH174"/>
  <c r="BG174"/>
  <c r="BF174"/>
  <c r="T174"/>
  <c r="R174"/>
  <c r="P174"/>
  <c r="BI172"/>
  <c r="BH172"/>
  <c r="BG172"/>
  <c r="BF172"/>
  <c r="T172"/>
  <c r="R172"/>
  <c r="P172"/>
  <c r="BI160"/>
  <c r="BH160"/>
  <c r="BG160"/>
  <c r="BF160"/>
  <c r="T160"/>
  <c r="R160"/>
  <c r="P160"/>
  <c r="BI158"/>
  <c r="BH158"/>
  <c r="BG158"/>
  <c r="BF158"/>
  <c r="T158"/>
  <c r="R158"/>
  <c r="P158"/>
  <c r="BI156"/>
  <c r="BH156"/>
  <c r="BG156"/>
  <c r="BF156"/>
  <c r="T156"/>
  <c r="R156"/>
  <c r="P156"/>
  <c r="BI154"/>
  <c r="BH154"/>
  <c r="BG154"/>
  <c r="BF154"/>
  <c r="T154"/>
  <c r="R154"/>
  <c r="P154"/>
  <c r="BI152"/>
  <c r="BH152"/>
  <c r="BG152"/>
  <c r="BF152"/>
  <c r="T152"/>
  <c r="R152"/>
  <c r="P152"/>
  <c r="BI150"/>
  <c r="BH150"/>
  <c r="BG150"/>
  <c r="BF150"/>
  <c r="T150"/>
  <c r="R150"/>
  <c r="P150"/>
  <c r="BI148"/>
  <c r="BH148"/>
  <c r="BG148"/>
  <c r="BF148"/>
  <c r="T148"/>
  <c r="R148"/>
  <c r="P148"/>
  <c r="BI146"/>
  <c r="BH146"/>
  <c r="BG146"/>
  <c r="BF146"/>
  <c r="T146"/>
  <c r="R146"/>
  <c r="P146"/>
  <c r="BI144"/>
  <c r="BH144"/>
  <c r="BG144"/>
  <c r="BF144"/>
  <c r="T144"/>
  <c r="R144"/>
  <c r="P144"/>
  <c r="BI142"/>
  <c r="BH142"/>
  <c r="BG142"/>
  <c r="BF142"/>
  <c r="T142"/>
  <c r="R142"/>
  <c r="P142"/>
  <c r="BI140"/>
  <c r="BH140"/>
  <c r="BG140"/>
  <c r="BF140"/>
  <c r="T140"/>
  <c r="R140"/>
  <c r="P140"/>
  <c r="BI138"/>
  <c r="BH138"/>
  <c r="BG138"/>
  <c r="BF138"/>
  <c r="T138"/>
  <c r="R138"/>
  <c r="P138"/>
  <c r="BI136"/>
  <c r="BH136"/>
  <c r="BG136"/>
  <c r="BF136"/>
  <c r="T136"/>
  <c r="R136"/>
  <c r="P136"/>
  <c r="BI134"/>
  <c r="BH134"/>
  <c r="BG134"/>
  <c r="BF134"/>
  <c r="T134"/>
  <c r="R134"/>
  <c r="P134"/>
  <c r="BI132"/>
  <c r="BH132"/>
  <c r="BG132"/>
  <c r="BF132"/>
  <c r="T132"/>
  <c r="R132"/>
  <c r="P132"/>
  <c r="BI129"/>
  <c r="BH129"/>
  <c r="BG129"/>
  <c r="BF129"/>
  <c r="T129"/>
  <c r="T128"/>
  <c r="R129"/>
  <c r="R128"/>
  <c r="P129"/>
  <c r="P128"/>
  <c r="J123"/>
  <c r="J122"/>
  <c r="F122"/>
  <c r="F120"/>
  <c r="E118"/>
  <c r="J94"/>
  <c r="J93"/>
  <c r="F93"/>
  <c r="F91"/>
  <c r="E89"/>
  <c r="J20"/>
  <c r="E20"/>
  <c r="F123"/>
  <c r="J19"/>
  <c r="J14"/>
  <c r="J91"/>
  <c r="E7"/>
  <c r="E114"/>
  <c i="6" r="J39"/>
  <c r="J38"/>
  <c i="1" r="AY100"/>
  <c i="6" r="J37"/>
  <c i="1" r="AX100"/>
  <c i="6" r="BI326"/>
  <c r="BH326"/>
  <c r="BG326"/>
  <c r="BF326"/>
  <c r="T326"/>
  <c r="R326"/>
  <c r="P326"/>
  <c r="BI324"/>
  <c r="BH324"/>
  <c r="BG324"/>
  <c r="BF324"/>
  <c r="T324"/>
  <c r="R324"/>
  <c r="P324"/>
  <c r="BI322"/>
  <c r="BH322"/>
  <c r="BG322"/>
  <c r="BF322"/>
  <c r="T322"/>
  <c r="R322"/>
  <c r="P322"/>
  <c r="BI320"/>
  <c r="BH320"/>
  <c r="BG320"/>
  <c r="BF320"/>
  <c r="T320"/>
  <c r="R320"/>
  <c r="P320"/>
  <c r="BI318"/>
  <c r="BH318"/>
  <c r="BG318"/>
  <c r="BF318"/>
  <c r="T318"/>
  <c r="R318"/>
  <c r="P318"/>
  <c r="BI316"/>
  <c r="BH316"/>
  <c r="BG316"/>
  <c r="BF316"/>
  <c r="T316"/>
  <c r="R316"/>
  <c r="P316"/>
  <c r="BI314"/>
  <c r="BH314"/>
  <c r="BG314"/>
  <c r="BF314"/>
  <c r="T314"/>
  <c r="R314"/>
  <c r="P314"/>
  <c r="BI312"/>
  <c r="BH312"/>
  <c r="BG312"/>
  <c r="BF312"/>
  <c r="T312"/>
  <c r="R312"/>
  <c r="P312"/>
  <c r="BI310"/>
  <c r="BH310"/>
  <c r="BG310"/>
  <c r="BF310"/>
  <c r="T310"/>
  <c r="R310"/>
  <c r="P310"/>
  <c r="BI308"/>
  <c r="BH308"/>
  <c r="BG308"/>
  <c r="BF308"/>
  <c r="T308"/>
  <c r="R308"/>
  <c r="P308"/>
  <c r="BI306"/>
  <c r="BH306"/>
  <c r="BG306"/>
  <c r="BF306"/>
  <c r="T306"/>
  <c r="R306"/>
  <c r="P306"/>
  <c r="BI304"/>
  <c r="BH304"/>
  <c r="BG304"/>
  <c r="BF304"/>
  <c r="T304"/>
  <c r="R304"/>
  <c r="P304"/>
  <c r="BI302"/>
  <c r="BH302"/>
  <c r="BG302"/>
  <c r="BF302"/>
  <c r="T302"/>
  <c r="R302"/>
  <c r="P302"/>
  <c r="BI300"/>
  <c r="BH300"/>
  <c r="BG300"/>
  <c r="BF300"/>
  <c r="T300"/>
  <c r="R300"/>
  <c r="P300"/>
  <c r="BI298"/>
  <c r="BH298"/>
  <c r="BG298"/>
  <c r="BF298"/>
  <c r="T298"/>
  <c r="R298"/>
  <c r="P298"/>
  <c r="BI295"/>
  <c r="BH295"/>
  <c r="BG295"/>
  <c r="BF295"/>
  <c r="T295"/>
  <c r="R295"/>
  <c r="P295"/>
  <c r="BI291"/>
  <c r="BH291"/>
  <c r="BG291"/>
  <c r="BF291"/>
  <c r="T291"/>
  <c r="R291"/>
  <c r="P291"/>
  <c r="BI289"/>
  <c r="BH289"/>
  <c r="BG289"/>
  <c r="BF289"/>
  <c r="T289"/>
  <c r="R289"/>
  <c r="P289"/>
  <c r="BI287"/>
  <c r="BH287"/>
  <c r="BG287"/>
  <c r="BF287"/>
  <c r="T287"/>
  <c r="R287"/>
  <c r="P287"/>
  <c r="BI284"/>
  <c r="BH284"/>
  <c r="BG284"/>
  <c r="BF284"/>
  <c r="T284"/>
  <c r="R284"/>
  <c r="P284"/>
  <c r="BI282"/>
  <c r="BH282"/>
  <c r="BG282"/>
  <c r="BF282"/>
  <c r="T282"/>
  <c r="R282"/>
  <c r="P282"/>
  <c r="BI279"/>
  <c r="BH279"/>
  <c r="BG279"/>
  <c r="BF279"/>
  <c r="T279"/>
  <c r="R279"/>
  <c r="P279"/>
  <c r="BI277"/>
  <c r="BH277"/>
  <c r="BG277"/>
  <c r="BF277"/>
  <c r="T277"/>
  <c r="R277"/>
  <c r="P277"/>
  <c r="BI275"/>
  <c r="BH275"/>
  <c r="BG275"/>
  <c r="BF275"/>
  <c r="T275"/>
  <c r="R275"/>
  <c r="P275"/>
  <c r="BI273"/>
  <c r="BH273"/>
  <c r="BG273"/>
  <c r="BF273"/>
  <c r="T273"/>
  <c r="R273"/>
  <c r="P273"/>
  <c r="BI270"/>
  <c r="BH270"/>
  <c r="BG270"/>
  <c r="BF270"/>
  <c r="T270"/>
  <c r="R270"/>
  <c r="P270"/>
  <c r="BI268"/>
  <c r="BH268"/>
  <c r="BG268"/>
  <c r="BF268"/>
  <c r="T268"/>
  <c r="R268"/>
  <c r="P268"/>
  <c r="BI265"/>
  <c r="BH265"/>
  <c r="BG265"/>
  <c r="BF265"/>
  <c r="T265"/>
  <c r="R265"/>
  <c r="P265"/>
  <c r="BI262"/>
  <c r="BH262"/>
  <c r="BG262"/>
  <c r="BF262"/>
  <c r="T262"/>
  <c r="R262"/>
  <c r="P262"/>
  <c r="BI259"/>
  <c r="BH259"/>
  <c r="BG259"/>
  <c r="BF259"/>
  <c r="T259"/>
  <c r="R259"/>
  <c r="P259"/>
  <c r="BI256"/>
  <c r="BH256"/>
  <c r="BG256"/>
  <c r="BF256"/>
  <c r="T256"/>
  <c r="R256"/>
  <c r="P256"/>
  <c r="BI254"/>
  <c r="BH254"/>
  <c r="BG254"/>
  <c r="BF254"/>
  <c r="T254"/>
  <c r="R254"/>
  <c r="P254"/>
  <c r="BI251"/>
  <c r="BH251"/>
  <c r="BG251"/>
  <c r="BF251"/>
  <c r="T251"/>
  <c r="R251"/>
  <c r="P251"/>
  <c r="BI249"/>
  <c r="BH249"/>
  <c r="BG249"/>
  <c r="BF249"/>
  <c r="T249"/>
  <c r="R249"/>
  <c r="P249"/>
  <c r="BI246"/>
  <c r="BH246"/>
  <c r="BG246"/>
  <c r="BF246"/>
  <c r="T246"/>
  <c r="R246"/>
  <c r="P246"/>
  <c r="BI244"/>
  <c r="BH244"/>
  <c r="BG244"/>
  <c r="BF244"/>
  <c r="T244"/>
  <c r="R244"/>
  <c r="P244"/>
  <c r="BI241"/>
  <c r="BH241"/>
  <c r="BG241"/>
  <c r="BF241"/>
  <c r="T241"/>
  <c r="R241"/>
  <c r="P241"/>
  <c r="BI239"/>
  <c r="BH239"/>
  <c r="BG239"/>
  <c r="BF239"/>
  <c r="T239"/>
  <c r="R239"/>
  <c r="P239"/>
  <c r="BI237"/>
  <c r="BH237"/>
  <c r="BG237"/>
  <c r="BF237"/>
  <c r="T237"/>
  <c r="R237"/>
  <c r="P237"/>
  <c r="BI235"/>
  <c r="BH235"/>
  <c r="BG235"/>
  <c r="BF235"/>
  <c r="T235"/>
  <c r="R235"/>
  <c r="P235"/>
  <c r="BI232"/>
  <c r="BH232"/>
  <c r="BG232"/>
  <c r="BF232"/>
  <c r="T232"/>
  <c r="R232"/>
  <c r="P232"/>
  <c r="BI230"/>
  <c r="BH230"/>
  <c r="BG230"/>
  <c r="BF230"/>
  <c r="T230"/>
  <c r="R230"/>
  <c r="P230"/>
  <c r="BI227"/>
  <c r="BH227"/>
  <c r="BG227"/>
  <c r="BF227"/>
  <c r="T227"/>
  <c r="R227"/>
  <c r="P227"/>
  <c r="BI225"/>
  <c r="BH225"/>
  <c r="BG225"/>
  <c r="BF225"/>
  <c r="T225"/>
  <c r="R225"/>
  <c r="P225"/>
  <c r="BI222"/>
  <c r="BH222"/>
  <c r="BG222"/>
  <c r="BF222"/>
  <c r="T222"/>
  <c r="R222"/>
  <c r="P222"/>
  <c r="BI220"/>
  <c r="BH220"/>
  <c r="BG220"/>
  <c r="BF220"/>
  <c r="T220"/>
  <c r="R220"/>
  <c r="P220"/>
  <c r="BI217"/>
  <c r="BH217"/>
  <c r="BG217"/>
  <c r="BF217"/>
  <c r="T217"/>
  <c r="R217"/>
  <c r="P217"/>
  <c r="BI215"/>
  <c r="BH215"/>
  <c r="BG215"/>
  <c r="BF215"/>
  <c r="T215"/>
  <c r="R215"/>
  <c r="P215"/>
  <c r="BI212"/>
  <c r="BH212"/>
  <c r="BG212"/>
  <c r="BF212"/>
  <c r="T212"/>
  <c r="R212"/>
  <c r="P212"/>
  <c r="BI210"/>
  <c r="BH210"/>
  <c r="BG210"/>
  <c r="BF210"/>
  <c r="T210"/>
  <c r="R210"/>
  <c r="P210"/>
  <c r="BI192"/>
  <c r="BH192"/>
  <c r="BG192"/>
  <c r="BF192"/>
  <c r="T192"/>
  <c r="R192"/>
  <c r="P192"/>
  <c r="BI190"/>
  <c r="BH190"/>
  <c r="BG190"/>
  <c r="BF190"/>
  <c r="T190"/>
  <c r="R190"/>
  <c r="P190"/>
  <c r="BI188"/>
  <c r="BH188"/>
  <c r="BG188"/>
  <c r="BF188"/>
  <c r="T188"/>
  <c r="R188"/>
  <c r="P188"/>
  <c r="BI186"/>
  <c r="BH186"/>
  <c r="BG186"/>
  <c r="BF186"/>
  <c r="T186"/>
  <c r="R186"/>
  <c r="P186"/>
  <c r="BI184"/>
  <c r="BH184"/>
  <c r="BG184"/>
  <c r="BF184"/>
  <c r="T184"/>
  <c r="R184"/>
  <c r="P184"/>
  <c r="BI182"/>
  <c r="BH182"/>
  <c r="BG182"/>
  <c r="BF182"/>
  <c r="T182"/>
  <c r="R182"/>
  <c r="P182"/>
  <c r="BI180"/>
  <c r="BH180"/>
  <c r="BG180"/>
  <c r="BF180"/>
  <c r="T180"/>
  <c r="R180"/>
  <c r="P180"/>
  <c r="BI178"/>
  <c r="BH178"/>
  <c r="BG178"/>
  <c r="BF178"/>
  <c r="T178"/>
  <c r="R178"/>
  <c r="P178"/>
  <c r="BI176"/>
  <c r="BH176"/>
  <c r="BG176"/>
  <c r="BF176"/>
  <c r="T176"/>
  <c r="R176"/>
  <c r="P176"/>
  <c r="BI174"/>
  <c r="BH174"/>
  <c r="BG174"/>
  <c r="BF174"/>
  <c r="T174"/>
  <c r="R174"/>
  <c r="P174"/>
  <c r="BI172"/>
  <c r="BH172"/>
  <c r="BG172"/>
  <c r="BF172"/>
  <c r="T172"/>
  <c r="R172"/>
  <c r="P172"/>
  <c r="BI170"/>
  <c r="BH170"/>
  <c r="BG170"/>
  <c r="BF170"/>
  <c r="T170"/>
  <c r="R170"/>
  <c r="P170"/>
  <c r="BI168"/>
  <c r="BH168"/>
  <c r="BG168"/>
  <c r="BF168"/>
  <c r="T168"/>
  <c r="R168"/>
  <c r="P168"/>
  <c r="BI166"/>
  <c r="BH166"/>
  <c r="BG166"/>
  <c r="BF166"/>
  <c r="T166"/>
  <c r="R166"/>
  <c r="P166"/>
  <c r="BI164"/>
  <c r="BH164"/>
  <c r="BG164"/>
  <c r="BF164"/>
  <c r="T164"/>
  <c r="R164"/>
  <c r="P164"/>
  <c r="BI162"/>
  <c r="BH162"/>
  <c r="BG162"/>
  <c r="BF162"/>
  <c r="T162"/>
  <c r="R162"/>
  <c r="P162"/>
  <c r="BI160"/>
  <c r="BH160"/>
  <c r="BG160"/>
  <c r="BF160"/>
  <c r="T160"/>
  <c r="R160"/>
  <c r="P160"/>
  <c r="BI158"/>
  <c r="BH158"/>
  <c r="BG158"/>
  <c r="BF158"/>
  <c r="T158"/>
  <c r="R158"/>
  <c r="P158"/>
  <c r="BI156"/>
  <c r="BH156"/>
  <c r="BG156"/>
  <c r="BF156"/>
  <c r="T156"/>
  <c r="R156"/>
  <c r="P156"/>
  <c r="BI154"/>
  <c r="BH154"/>
  <c r="BG154"/>
  <c r="BF154"/>
  <c r="T154"/>
  <c r="R154"/>
  <c r="P154"/>
  <c r="BI152"/>
  <c r="BH152"/>
  <c r="BG152"/>
  <c r="BF152"/>
  <c r="T152"/>
  <c r="R152"/>
  <c r="P152"/>
  <c r="BI150"/>
  <c r="BH150"/>
  <c r="BG150"/>
  <c r="BF150"/>
  <c r="T150"/>
  <c r="R150"/>
  <c r="P150"/>
  <c r="BI148"/>
  <c r="BH148"/>
  <c r="BG148"/>
  <c r="BF148"/>
  <c r="T148"/>
  <c r="R148"/>
  <c r="P148"/>
  <c r="BI146"/>
  <c r="BH146"/>
  <c r="BG146"/>
  <c r="BF146"/>
  <c r="T146"/>
  <c r="R146"/>
  <c r="P146"/>
  <c r="BI144"/>
  <c r="BH144"/>
  <c r="BG144"/>
  <c r="BF144"/>
  <c r="T144"/>
  <c r="R144"/>
  <c r="P144"/>
  <c r="BI142"/>
  <c r="BH142"/>
  <c r="BG142"/>
  <c r="BF142"/>
  <c r="T142"/>
  <c r="R142"/>
  <c r="P142"/>
  <c r="BI140"/>
  <c r="BH140"/>
  <c r="BG140"/>
  <c r="BF140"/>
  <c r="T140"/>
  <c r="R140"/>
  <c r="P140"/>
  <c r="BI138"/>
  <c r="BH138"/>
  <c r="BG138"/>
  <c r="BF138"/>
  <c r="T138"/>
  <c r="R138"/>
  <c r="P138"/>
  <c r="BI136"/>
  <c r="BH136"/>
  <c r="BG136"/>
  <c r="BF136"/>
  <c r="T136"/>
  <c r="R136"/>
  <c r="P136"/>
  <c r="BI134"/>
  <c r="BH134"/>
  <c r="BG134"/>
  <c r="BF134"/>
  <c r="T134"/>
  <c r="R134"/>
  <c r="P134"/>
  <c r="BI132"/>
  <c r="BH132"/>
  <c r="BG132"/>
  <c r="BF132"/>
  <c r="T132"/>
  <c r="R132"/>
  <c r="P132"/>
  <c r="BI129"/>
  <c r="BH129"/>
  <c r="BG129"/>
  <c r="BF129"/>
  <c r="T129"/>
  <c r="T128"/>
  <c r="R129"/>
  <c r="R128"/>
  <c r="P129"/>
  <c r="P128"/>
  <c r="J123"/>
  <c r="J122"/>
  <c r="F122"/>
  <c r="F120"/>
  <c r="E118"/>
  <c r="J94"/>
  <c r="J93"/>
  <c r="F93"/>
  <c r="F91"/>
  <c r="E89"/>
  <c r="J20"/>
  <c r="E20"/>
  <c r="F123"/>
  <c r="J19"/>
  <c r="J14"/>
  <c r="J120"/>
  <c r="E7"/>
  <c r="E85"/>
  <c i="5" r="J39"/>
  <c r="J38"/>
  <c i="1" r="AY99"/>
  <c i="5" r="J37"/>
  <c i="1" r="AX99"/>
  <c i="5" r="BI249"/>
  <c r="BH249"/>
  <c r="BG249"/>
  <c r="BF249"/>
  <c r="T249"/>
  <c r="R249"/>
  <c r="P249"/>
  <c r="BI247"/>
  <c r="BH247"/>
  <c r="BG247"/>
  <c r="BF247"/>
  <c r="T247"/>
  <c r="R247"/>
  <c r="P247"/>
  <c r="BI245"/>
  <c r="BH245"/>
  <c r="BG245"/>
  <c r="BF245"/>
  <c r="T245"/>
  <c r="R245"/>
  <c r="P245"/>
  <c r="BI243"/>
  <c r="BH243"/>
  <c r="BG243"/>
  <c r="BF243"/>
  <c r="T243"/>
  <c r="R243"/>
  <c r="P243"/>
  <c r="BI241"/>
  <c r="BH241"/>
  <c r="BG241"/>
  <c r="BF241"/>
  <c r="T241"/>
  <c r="R241"/>
  <c r="P241"/>
  <c r="BI239"/>
  <c r="BH239"/>
  <c r="BG239"/>
  <c r="BF239"/>
  <c r="T239"/>
  <c r="R239"/>
  <c r="P239"/>
  <c r="BI236"/>
  <c r="BH236"/>
  <c r="BG236"/>
  <c r="BF236"/>
  <c r="T236"/>
  <c r="R236"/>
  <c r="P236"/>
  <c r="BI232"/>
  <c r="BH232"/>
  <c r="BG232"/>
  <c r="BF232"/>
  <c r="T232"/>
  <c r="R232"/>
  <c r="P232"/>
  <c r="BI230"/>
  <c r="BH230"/>
  <c r="BG230"/>
  <c r="BF230"/>
  <c r="T230"/>
  <c r="R230"/>
  <c r="P230"/>
  <c r="BI227"/>
  <c r="BH227"/>
  <c r="BG227"/>
  <c r="BF227"/>
  <c r="T227"/>
  <c r="R227"/>
  <c r="P227"/>
  <c r="BI225"/>
  <c r="BH225"/>
  <c r="BG225"/>
  <c r="BF225"/>
  <c r="T225"/>
  <c r="R225"/>
  <c r="P225"/>
  <c r="BI222"/>
  <c r="BH222"/>
  <c r="BG222"/>
  <c r="BF222"/>
  <c r="T222"/>
  <c r="R222"/>
  <c r="P222"/>
  <c r="BI220"/>
  <c r="BH220"/>
  <c r="BG220"/>
  <c r="BF220"/>
  <c r="T220"/>
  <c r="R220"/>
  <c r="P220"/>
  <c r="BI217"/>
  <c r="BH217"/>
  <c r="BG217"/>
  <c r="BF217"/>
  <c r="T217"/>
  <c r="R217"/>
  <c r="P217"/>
  <c r="BI215"/>
  <c r="BH215"/>
  <c r="BG215"/>
  <c r="BF215"/>
  <c r="T215"/>
  <c r="R215"/>
  <c r="P215"/>
  <c r="BI212"/>
  <c r="BH212"/>
  <c r="BG212"/>
  <c r="BF212"/>
  <c r="T212"/>
  <c r="R212"/>
  <c r="P212"/>
  <c r="BI210"/>
  <c r="BH210"/>
  <c r="BG210"/>
  <c r="BF210"/>
  <c r="T210"/>
  <c r="R210"/>
  <c r="P210"/>
  <c r="BI207"/>
  <c r="BH207"/>
  <c r="BG207"/>
  <c r="BF207"/>
  <c r="T207"/>
  <c r="R207"/>
  <c r="P207"/>
  <c r="BI205"/>
  <c r="BH205"/>
  <c r="BG205"/>
  <c r="BF205"/>
  <c r="T205"/>
  <c r="R205"/>
  <c r="P205"/>
  <c r="BI202"/>
  <c r="BH202"/>
  <c r="BG202"/>
  <c r="BF202"/>
  <c r="T202"/>
  <c r="R202"/>
  <c r="P202"/>
  <c r="BI200"/>
  <c r="BH200"/>
  <c r="BG200"/>
  <c r="BF200"/>
  <c r="T200"/>
  <c r="R200"/>
  <c r="P200"/>
  <c r="BI197"/>
  <c r="BH197"/>
  <c r="BG197"/>
  <c r="BF197"/>
  <c r="T197"/>
  <c r="R197"/>
  <c r="P197"/>
  <c r="BI195"/>
  <c r="BH195"/>
  <c r="BG195"/>
  <c r="BF195"/>
  <c r="T195"/>
  <c r="R195"/>
  <c r="P195"/>
  <c r="BI192"/>
  <c r="BH192"/>
  <c r="BG192"/>
  <c r="BF192"/>
  <c r="T192"/>
  <c r="R192"/>
  <c r="P192"/>
  <c r="BI190"/>
  <c r="BH190"/>
  <c r="BG190"/>
  <c r="BF190"/>
  <c r="T190"/>
  <c r="R190"/>
  <c r="P190"/>
  <c r="BI173"/>
  <c r="BH173"/>
  <c r="BG173"/>
  <c r="BF173"/>
  <c r="T173"/>
  <c r="R173"/>
  <c r="P173"/>
  <c r="BI171"/>
  <c r="BH171"/>
  <c r="BG171"/>
  <c r="BF171"/>
  <c r="T171"/>
  <c r="R171"/>
  <c r="P171"/>
  <c r="BI169"/>
  <c r="BH169"/>
  <c r="BG169"/>
  <c r="BF169"/>
  <c r="T169"/>
  <c r="R169"/>
  <c r="P169"/>
  <c r="BI167"/>
  <c r="BH167"/>
  <c r="BG167"/>
  <c r="BF167"/>
  <c r="T167"/>
  <c r="R167"/>
  <c r="P167"/>
  <c r="BI165"/>
  <c r="BH165"/>
  <c r="BG165"/>
  <c r="BF165"/>
  <c r="T165"/>
  <c r="R165"/>
  <c r="P165"/>
  <c r="BI163"/>
  <c r="BH163"/>
  <c r="BG163"/>
  <c r="BF163"/>
  <c r="T163"/>
  <c r="R163"/>
  <c r="P163"/>
  <c r="BI161"/>
  <c r="BH161"/>
  <c r="BG161"/>
  <c r="BF161"/>
  <c r="T161"/>
  <c r="R161"/>
  <c r="P161"/>
  <c r="BI159"/>
  <c r="BH159"/>
  <c r="BG159"/>
  <c r="BF159"/>
  <c r="T159"/>
  <c r="R159"/>
  <c r="P159"/>
  <c r="BI157"/>
  <c r="BH157"/>
  <c r="BG157"/>
  <c r="BF157"/>
  <c r="T157"/>
  <c r="R157"/>
  <c r="P157"/>
  <c r="BI155"/>
  <c r="BH155"/>
  <c r="BG155"/>
  <c r="BF155"/>
  <c r="T155"/>
  <c r="R155"/>
  <c r="P155"/>
  <c r="BI153"/>
  <c r="BH153"/>
  <c r="BG153"/>
  <c r="BF153"/>
  <c r="T153"/>
  <c r="R153"/>
  <c r="P153"/>
  <c r="BI151"/>
  <c r="BH151"/>
  <c r="BG151"/>
  <c r="BF151"/>
  <c r="T151"/>
  <c r="R151"/>
  <c r="P151"/>
  <c r="BI149"/>
  <c r="BH149"/>
  <c r="BG149"/>
  <c r="BF149"/>
  <c r="T149"/>
  <c r="R149"/>
  <c r="P149"/>
  <c r="BI147"/>
  <c r="BH147"/>
  <c r="BG147"/>
  <c r="BF147"/>
  <c r="T147"/>
  <c r="R147"/>
  <c r="P147"/>
  <c r="BI145"/>
  <c r="BH145"/>
  <c r="BG145"/>
  <c r="BF145"/>
  <c r="T145"/>
  <c r="R145"/>
  <c r="P145"/>
  <c r="BI143"/>
  <c r="BH143"/>
  <c r="BG143"/>
  <c r="BF143"/>
  <c r="T143"/>
  <c r="R143"/>
  <c r="P143"/>
  <c r="BI141"/>
  <c r="BH141"/>
  <c r="BG141"/>
  <c r="BF141"/>
  <c r="T141"/>
  <c r="R141"/>
  <c r="P141"/>
  <c r="BI139"/>
  <c r="BH139"/>
  <c r="BG139"/>
  <c r="BF139"/>
  <c r="T139"/>
  <c r="R139"/>
  <c r="P139"/>
  <c r="BI136"/>
  <c r="BH136"/>
  <c r="BG136"/>
  <c r="BF136"/>
  <c r="T136"/>
  <c r="R136"/>
  <c r="P136"/>
  <c r="BI134"/>
  <c r="BH134"/>
  <c r="BG134"/>
  <c r="BF134"/>
  <c r="T134"/>
  <c r="R134"/>
  <c r="P134"/>
  <c r="BI132"/>
  <c r="BH132"/>
  <c r="BG132"/>
  <c r="BF132"/>
  <c r="T132"/>
  <c r="R132"/>
  <c r="P132"/>
  <c r="BI129"/>
  <c r="BH129"/>
  <c r="BG129"/>
  <c r="BF129"/>
  <c r="T129"/>
  <c r="T128"/>
  <c r="R129"/>
  <c r="R128"/>
  <c r="P129"/>
  <c r="P128"/>
  <c r="J123"/>
  <c r="J122"/>
  <c r="F122"/>
  <c r="F120"/>
  <c r="E118"/>
  <c r="J94"/>
  <c r="J93"/>
  <c r="F93"/>
  <c r="F91"/>
  <c r="E89"/>
  <c r="J20"/>
  <c r="E20"/>
  <c r="F94"/>
  <c r="J19"/>
  <c r="J14"/>
  <c r="J120"/>
  <c r="E7"/>
  <c r="E85"/>
  <c i="4" r="J39"/>
  <c r="J38"/>
  <c i="1" r="AY98"/>
  <c i="4" r="J37"/>
  <c i="1" r="AX98"/>
  <c i="4" r="BI278"/>
  <c r="BH278"/>
  <c r="BG278"/>
  <c r="BF278"/>
  <c r="T278"/>
  <c r="R278"/>
  <c r="P278"/>
  <c r="BI276"/>
  <c r="BH276"/>
  <c r="BG276"/>
  <c r="BF276"/>
  <c r="T276"/>
  <c r="R276"/>
  <c r="P276"/>
  <c r="BI274"/>
  <c r="BH274"/>
  <c r="BG274"/>
  <c r="BF274"/>
  <c r="T274"/>
  <c r="R274"/>
  <c r="P274"/>
  <c r="BI272"/>
  <c r="BH272"/>
  <c r="BG272"/>
  <c r="BF272"/>
  <c r="T272"/>
  <c r="R272"/>
  <c r="P272"/>
  <c r="BI270"/>
  <c r="BH270"/>
  <c r="BG270"/>
  <c r="BF270"/>
  <c r="T270"/>
  <c r="R270"/>
  <c r="P270"/>
  <c r="BI268"/>
  <c r="BH268"/>
  <c r="BG268"/>
  <c r="BF268"/>
  <c r="T268"/>
  <c r="R268"/>
  <c r="P268"/>
  <c r="BI266"/>
  <c r="BH266"/>
  <c r="BG266"/>
  <c r="BF266"/>
  <c r="T266"/>
  <c r="R266"/>
  <c r="P266"/>
  <c r="BI264"/>
  <c r="BH264"/>
  <c r="BG264"/>
  <c r="BF264"/>
  <c r="T264"/>
  <c r="R264"/>
  <c r="P264"/>
  <c r="BI262"/>
  <c r="BH262"/>
  <c r="BG262"/>
  <c r="BF262"/>
  <c r="T262"/>
  <c r="R262"/>
  <c r="P262"/>
  <c r="BI260"/>
  <c r="BH260"/>
  <c r="BG260"/>
  <c r="BF260"/>
  <c r="T260"/>
  <c r="R260"/>
  <c r="P260"/>
  <c r="BI258"/>
  <c r="BH258"/>
  <c r="BG258"/>
  <c r="BF258"/>
  <c r="T258"/>
  <c r="R258"/>
  <c r="P258"/>
  <c r="BI256"/>
  <c r="BH256"/>
  <c r="BG256"/>
  <c r="BF256"/>
  <c r="T256"/>
  <c r="R256"/>
  <c r="P256"/>
  <c r="BI254"/>
  <c r="BH254"/>
  <c r="BG254"/>
  <c r="BF254"/>
  <c r="T254"/>
  <c r="R254"/>
  <c r="P254"/>
  <c r="BI252"/>
  <c r="BH252"/>
  <c r="BG252"/>
  <c r="BF252"/>
  <c r="T252"/>
  <c r="R252"/>
  <c r="P252"/>
  <c r="BI248"/>
  <c r="BH248"/>
  <c r="BG248"/>
  <c r="BF248"/>
  <c r="T248"/>
  <c r="R248"/>
  <c r="P248"/>
  <c r="BI246"/>
  <c r="BH246"/>
  <c r="BG246"/>
  <c r="BF246"/>
  <c r="T246"/>
  <c r="R246"/>
  <c r="P246"/>
  <c r="BI244"/>
  <c r="BH244"/>
  <c r="BG244"/>
  <c r="BF244"/>
  <c r="T244"/>
  <c r="R244"/>
  <c r="P244"/>
  <c r="BI242"/>
  <c r="BH242"/>
  <c r="BG242"/>
  <c r="BF242"/>
  <c r="T242"/>
  <c r="R242"/>
  <c r="P242"/>
  <c r="BI239"/>
  <c r="BH239"/>
  <c r="BG239"/>
  <c r="BF239"/>
  <c r="T239"/>
  <c r="R239"/>
  <c r="P239"/>
  <c r="BI237"/>
  <c r="BH237"/>
  <c r="BG237"/>
  <c r="BF237"/>
  <c r="T237"/>
  <c r="R237"/>
  <c r="P237"/>
  <c r="BI235"/>
  <c r="BH235"/>
  <c r="BG235"/>
  <c r="BF235"/>
  <c r="T235"/>
  <c r="R235"/>
  <c r="P235"/>
  <c r="BI231"/>
  <c r="BH231"/>
  <c r="BG231"/>
  <c r="BF231"/>
  <c r="T231"/>
  <c r="R231"/>
  <c r="P231"/>
  <c r="BI229"/>
  <c r="BH229"/>
  <c r="BG229"/>
  <c r="BF229"/>
  <c r="T229"/>
  <c r="R229"/>
  <c r="P229"/>
  <c r="BI226"/>
  <c r="BH226"/>
  <c r="BG226"/>
  <c r="BF226"/>
  <c r="T226"/>
  <c r="R226"/>
  <c r="P226"/>
  <c r="BI224"/>
  <c r="BH224"/>
  <c r="BG224"/>
  <c r="BF224"/>
  <c r="T224"/>
  <c r="R224"/>
  <c r="P224"/>
  <c r="BI222"/>
  <c r="BH222"/>
  <c r="BG222"/>
  <c r="BF222"/>
  <c r="T222"/>
  <c r="R222"/>
  <c r="P222"/>
  <c r="BI220"/>
  <c r="BH220"/>
  <c r="BG220"/>
  <c r="BF220"/>
  <c r="T220"/>
  <c r="R220"/>
  <c r="P220"/>
  <c r="BI218"/>
  <c r="BH218"/>
  <c r="BG218"/>
  <c r="BF218"/>
  <c r="T218"/>
  <c r="R218"/>
  <c r="P218"/>
  <c r="BI216"/>
  <c r="BH216"/>
  <c r="BG216"/>
  <c r="BF216"/>
  <c r="T216"/>
  <c r="R216"/>
  <c r="P216"/>
  <c r="BI214"/>
  <c r="BH214"/>
  <c r="BG214"/>
  <c r="BF214"/>
  <c r="T214"/>
  <c r="R214"/>
  <c r="P214"/>
  <c r="BI211"/>
  <c r="BH211"/>
  <c r="BG211"/>
  <c r="BF211"/>
  <c r="T211"/>
  <c r="R211"/>
  <c r="P211"/>
  <c r="BI208"/>
  <c r="BH208"/>
  <c r="BG208"/>
  <c r="BF208"/>
  <c r="T208"/>
  <c r="R208"/>
  <c r="P208"/>
  <c r="BI205"/>
  <c r="BH205"/>
  <c r="BG205"/>
  <c r="BF205"/>
  <c r="T205"/>
  <c r="R205"/>
  <c r="P205"/>
  <c r="BI203"/>
  <c r="BH203"/>
  <c r="BG203"/>
  <c r="BF203"/>
  <c r="T203"/>
  <c r="R203"/>
  <c r="P203"/>
  <c r="BI200"/>
  <c r="BH200"/>
  <c r="BG200"/>
  <c r="BF200"/>
  <c r="T200"/>
  <c r="R200"/>
  <c r="P200"/>
  <c r="BI198"/>
  <c r="BH198"/>
  <c r="BG198"/>
  <c r="BF198"/>
  <c r="T198"/>
  <c r="R198"/>
  <c r="P198"/>
  <c r="BI195"/>
  <c r="BH195"/>
  <c r="BG195"/>
  <c r="BF195"/>
  <c r="T195"/>
  <c r="R195"/>
  <c r="P195"/>
  <c r="BI193"/>
  <c r="BH193"/>
  <c r="BG193"/>
  <c r="BF193"/>
  <c r="T193"/>
  <c r="R193"/>
  <c r="P193"/>
  <c r="BI190"/>
  <c r="BH190"/>
  <c r="BG190"/>
  <c r="BF190"/>
  <c r="T190"/>
  <c r="R190"/>
  <c r="P190"/>
  <c r="BI188"/>
  <c r="BH188"/>
  <c r="BG188"/>
  <c r="BF188"/>
  <c r="T188"/>
  <c r="R188"/>
  <c r="P188"/>
  <c r="BI185"/>
  <c r="BH185"/>
  <c r="BG185"/>
  <c r="BF185"/>
  <c r="T185"/>
  <c r="R185"/>
  <c r="P185"/>
  <c r="BI183"/>
  <c r="BH183"/>
  <c r="BG183"/>
  <c r="BF183"/>
  <c r="T183"/>
  <c r="R183"/>
  <c r="P183"/>
  <c r="BI180"/>
  <c r="BH180"/>
  <c r="BG180"/>
  <c r="BF180"/>
  <c r="T180"/>
  <c r="R180"/>
  <c r="P180"/>
  <c r="BI178"/>
  <c r="BH178"/>
  <c r="BG178"/>
  <c r="BF178"/>
  <c r="T178"/>
  <c r="R178"/>
  <c r="P178"/>
  <c r="BI176"/>
  <c r="BH176"/>
  <c r="BG176"/>
  <c r="BF176"/>
  <c r="T176"/>
  <c r="R176"/>
  <c r="P176"/>
  <c r="BI174"/>
  <c r="BH174"/>
  <c r="BG174"/>
  <c r="BF174"/>
  <c r="T174"/>
  <c r="R174"/>
  <c r="P174"/>
  <c r="BI171"/>
  <c r="BH171"/>
  <c r="BG171"/>
  <c r="BF171"/>
  <c r="T171"/>
  <c r="R171"/>
  <c r="P171"/>
  <c r="BI169"/>
  <c r="BH169"/>
  <c r="BG169"/>
  <c r="BF169"/>
  <c r="T169"/>
  <c r="R169"/>
  <c r="P169"/>
  <c r="BI167"/>
  <c r="BH167"/>
  <c r="BG167"/>
  <c r="BF167"/>
  <c r="T167"/>
  <c r="R167"/>
  <c r="P167"/>
  <c r="BI164"/>
  <c r="BH164"/>
  <c r="BG164"/>
  <c r="BF164"/>
  <c r="T164"/>
  <c r="R164"/>
  <c r="P164"/>
  <c r="BI162"/>
  <c r="BH162"/>
  <c r="BG162"/>
  <c r="BF162"/>
  <c r="T162"/>
  <c r="R162"/>
  <c r="P162"/>
  <c r="BI160"/>
  <c r="BH160"/>
  <c r="BG160"/>
  <c r="BF160"/>
  <c r="T160"/>
  <c r="R160"/>
  <c r="P160"/>
  <c r="BI158"/>
  <c r="BH158"/>
  <c r="BG158"/>
  <c r="BF158"/>
  <c r="T158"/>
  <c r="R158"/>
  <c r="P158"/>
  <c r="BI156"/>
  <c r="BH156"/>
  <c r="BG156"/>
  <c r="BF156"/>
  <c r="T156"/>
  <c r="R156"/>
  <c r="P156"/>
  <c r="BI154"/>
  <c r="BH154"/>
  <c r="BG154"/>
  <c r="BF154"/>
  <c r="T154"/>
  <c r="R154"/>
  <c r="P154"/>
  <c r="BI152"/>
  <c r="BH152"/>
  <c r="BG152"/>
  <c r="BF152"/>
  <c r="T152"/>
  <c r="R152"/>
  <c r="P152"/>
  <c r="BI150"/>
  <c r="BH150"/>
  <c r="BG150"/>
  <c r="BF150"/>
  <c r="T150"/>
  <c r="R150"/>
  <c r="P150"/>
  <c r="BI148"/>
  <c r="BH148"/>
  <c r="BG148"/>
  <c r="BF148"/>
  <c r="T148"/>
  <c r="R148"/>
  <c r="P148"/>
  <c r="BI146"/>
  <c r="BH146"/>
  <c r="BG146"/>
  <c r="BF146"/>
  <c r="T146"/>
  <c r="R146"/>
  <c r="P146"/>
  <c r="BI144"/>
  <c r="BH144"/>
  <c r="BG144"/>
  <c r="BF144"/>
  <c r="T144"/>
  <c r="R144"/>
  <c r="P144"/>
  <c r="BI142"/>
  <c r="BH142"/>
  <c r="BG142"/>
  <c r="BF142"/>
  <c r="T142"/>
  <c r="R142"/>
  <c r="P142"/>
  <c r="BI140"/>
  <c r="BH140"/>
  <c r="BG140"/>
  <c r="BF140"/>
  <c r="T140"/>
  <c r="R140"/>
  <c r="P140"/>
  <c r="BI138"/>
  <c r="BH138"/>
  <c r="BG138"/>
  <c r="BF138"/>
  <c r="T138"/>
  <c r="R138"/>
  <c r="P138"/>
  <c r="BI136"/>
  <c r="BH136"/>
  <c r="BG136"/>
  <c r="BF136"/>
  <c r="T136"/>
  <c r="R136"/>
  <c r="P136"/>
  <c r="BI134"/>
  <c r="BH134"/>
  <c r="BG134"/>
  <c r="BF134"/>
  <c r="T134"/>
  <c r="R134"/>
  <c r="P134"/>
  <c r="BI132"/>
  <c r="BH132"/>
  <c r="BG132"/>
  <c r="BF132"/>
  <c r="T132"/>
  <c r="R132"/>
  <c r="P132"/>
  <c r="BI129"/>
  <c r="BH129"/>
  <c r="BG129"/>
  <c r="BF129"/>
  <c r="T129"/>
  <c r="T128"/>
  <c r="R129"/>
  <c r="R128"/>
  <c r="P129"/>
  <c r="P128"/>
  <c r="J123"/>
  <c r="J122"/>
  <c r="F122"/>
  <c r="F120"/>
  <c r="E118"/>
  <c r="J94"/>
  <c r="J93"/>
  <c r="F93"/>
  <c r="F91"/>
  <c r="E89"/>
  <c r="J20"/>
  <c r="E20"/>
  <c r="F94"/>
  <c r="J19"/>
  <c r="J14"/>
  <c r="J120"/>
  <c r="E7"/>
  <c r="E114"/>
  <c i="3" r="J39"/>
  <c r="J38"/>
  <c i="1" r="AY97"/>
  <c i="3" r="J37"/>
  <c i="1" r="AX97"/>
  <c i="3" r="BI343"/>
  <c r="BH343"/>
  <c r="BG343"/>
  <c r="BF343"/>
  <c r="T343"/>
  <c r="R343"/>
  <c r="P343"/>
  <c r="BI341"/>
  <c r="BH341"/>
  <c r="BG341"/>
  <c r="BF341"/>
  <c r="T341"/>
  <c r="R341"/>
  <c r="P341"/>
  <c r="BI339"/>
  <c r="BH339"/>
  <c r="BG339"/>
  <c r="BF339"/>
  <c r="T339"/>
  <c r="R339"/>
  <c r="P339"/>
  <c r="BI337"/>
  <c r="BH337"/>
  <c r="BG337"/>
  <c r="BF337"/>
  <c r="T337"/>
  <c r="R337"/>
  <c r="P337"/>
  <c r="BI335"/>
  <c r="BH335"/>
  <c r="BG335"/>
  <c r="BF335"/>
  <c r="T335"/>
  <c r="R335"/>
  <c r="P335"/>
  <c r="BI333"/>
  <c r="BH333"/>
  <c r="BG333"/>
  <c r="BF333"/>
  <c r="T333"/>
  <c r="R333"/>
  <c r="P333"/>
  <c r="BI331"/>
  <c r="BH331"/>
  <c r="BG331"/>
  <c r="BF331"/>
  <c r="T331"/>
  <c r="R331"/>
  <c r="P331"/>
  <c r="BI329"/>
  <c r="BH329"/>
  <c r="BG329"/>
  <c r="BF329"/>
  <c r="T329"/>
  <c r="R329"/>
  <c r="P329"/>
  <c r="BI327"/>
  <c r="BH327"/>
  <c r="BG327"/>
  <c r="BF327"/>
  <c r="T327"/>
  <c r="R327"/>
  <c r="P327"/>
  <c r="BI325"/>
  <c r="BH325"/>
  <c r="BG325"/>
  <c r="BF325"/>
  <c r="T325"/>
  <c r="R325"/>
  <c r="P325"/>
  <c r="BI323"/>
  <c r="BH323"/>
  <c r="BG323"/>
  <c r="BF323"/>
  <c r="T323"/>
  <c r="R323"/>
  <c r="P323"/>
  <c r="BI321"/>
  <c r="BH321"/>
  <c r="BG321"/>
  <c r="BF321"/>
  <c r="T321"/>
  <c r="R321"/>
  <c r="P321"/>
  <c r="BI319"/>
  <c r="BH319"/>
  <c r="BG319"/>
  <c r="BF319"/>
  <c r="T319"/>
  <c r="R319"/>
  <c r="P319"/>
  <c r="BI317"/>
  <c r="BH317"/>
  <c r="BG317"/>
  <c r="BF317"/>
  <c r="T317"/>
  <c r="R317"/>
  <c r="P317"/>
  <c r="BI315"/>
  <c r="BH315"/>
  <c r="BG315"/>
  <c r="BF315"/>
  <c r="T315"/>
  <c r="R315"/>
  <c r="P315"/>
  <c r="BI313"/>
  <c r="BH313"/>
  <c r="BG313"/>
  <c r="BF313"/>
  <c r="T313"/>
  <c r="R313"/>
  <c r="P313"/>
  <c r="BI311"/>
  <c r="BH311"/>
  <c r="BG311"/>
  <c r="BF311"/>
  <c r="T311"/>
  <c r="R311"/>
  <c r="P311"/>
  <c r="BI307"/>
  <c r="BH307"/>
  <c r="BG307"/>
  <c r="BF307"/>
  <c r="T307"/>
  <c r="R307"/>
  <c r="P307"/>
  <c r="BI305"/>
  <c r="BH305"/>
  <c r="BG305"/>
  <c r="BF305"/>
  <c r="T305"/>
  <c r="R305"/>
  <c r="P305"/>
  <c r="BI302"/>
  <c r="BH302"/>
  <c r="BG302"/>
  <c r="BF302"/>
  <c r="T302"/>
  <c r="R302"/>
  <c r="P302"/>
  <c r="BI300"/>
  <c r="BH300"/>
  <c r="BG300"/>
  <c r="BF300"/>
  <c r="T300"/>
  <c r="R300"/>
  <c r="P300"/>
  <c r="BI298"/>
  <c r="BH298"/>
  <c r="BG298"/>
  <c r="BF298"/>
  <c r="T298"/>
  <c r="R298"/>
  <c r="P298"/>
  <c r="BI296"/>
  <c r="BH296"/>
  <c r="BG296"/>
  <c r="BF296"/>
  <c r="T296"/>
  <c r="R296"/>
  <c r="P296"/>
  <c r="BI294"/>
  <c r="BH294"/>
  <c r="BG294"/>
  <c r="BF294"/>
  <c r="T294"/>
  <c r="R294"/>
  <c r="P294"/>
  <c r="BI291"/>
  <c r="BH291"/>
  <c r="BG291"/>
  <c r="BF291"/>
  <c r="T291"/>
  <c r="R291"/>
  <c r="P291"/>
  <c r="BI289"/>
  <c r="BH289"/>
  <c r="BG289"/>
  <c r="BF289"/>
  <c r="T289"/>
  <c r="R289"/>
  <c r="P289"/>
  <c r="BI287"/>
  <c r="BH287"/>
  <c r="BG287"/>
  <c r="BF287"/>
  <c r="T287"/>
  <c r="R287"/>
  <c r="P287"/>
  <c r="BI285"/>
  <c r="BH285"/>
  <c r="BG285"/>
  <c r="BF285"/>
  <c r="T285"/>
  <c r="R285"/>
  <c r="P285"/>
  <c r="BI283"/>
  <c r="BH283"/>
  <c r="BG283"/>
  <c r="BF283"/>
  <c r="T283"/>
  <c r="R283"/>
  <c r="P283"/>
  <c r="BI281"/>
  <c r="BH281"/>
  <c r="BG281"/>
  <c r="BF281"/>
  <c r="T281"/>
  <c r="R281"/>
  <c r="P281"/>
  <c r="BI279"/>
  <c r="BH279"/>
  <c r="BG279"/>
  <c r="BF279"/>
  <c r="T279"/>
  <c r="R279"/>
  <c r="P279"/>
  <c r="BI276"/>
  <c r="BH276"/>
  <c r="BG276"/>
  <c r="BF276"/>
  <c r="T276"/>
  <c r="R276"/>
  <c r="P276"/>
  <c r="BI274"/>
  <c r="BH274"/>
  <c r="BG274"/>
  <c r="BF274"/>
  <c r="T274"/>
  <c r="R274"/>
  <c r="P274"/>
  <c r="BI271"/>
  <c r="BH271"/>
  <c r="BG271"/>
  <c r="BF271"/>
  <c r="T271"/>
  <c r="R271"/>
  <c r="P271"/>
  <c r="BI268"/>
  <c r="BH268"/>
  <c r="BG268"/>
  <c r="BF268"/>
  <c r="T268"/>
  <c r="R268"/>
  <c r="P268"/>
  <c r="BI265"/>
  <c r="BH265"/>
  <c r="BG265"/>
  <c r="BF265"/>
  <c r="T265"/>
  <c r="R265"/>
  <c r="P265"/>
  <c r="BI262"/>
  <c r="BH262"/>
  <c r="BG262"/>
  <c r="BF262"/>
  <c r="T262"/>
  <c r="R262"/>
  <c r="P262"/>
  <c r="BI260"/>
  <c r="BH260"/>
  <c r="BG260"/>
  <c r="BF260"/>
  <c r="T260"/>
  <c r="R260"/>
  <c r="P260"/>
  <c r="BI257"/>
  <c r="BH257"/>
  <c r="BG257"/>
  <c r="BF257"/>
  <c r="T257"/>
  <c r="R257"/>
  <c r="P257"/>
  <c r="BI255"/>
  <c r="BH255"/>
  <c r="BG255"/>
  <c r="BF255"/>
  <c r="T255"/>
  <c r="R255"/>
  <c r="P255"/>
  <c r="BI252"/>
  <c r="BH252"/>
  <c r="BG252"/>
  <c r="BF252"/>
  <c r="T252"/>
  <c r="R252"/>
  <c r="P252"/>
  <c r="BI250"/>
  <c r="BH250"/>
  <c r="BG250"/>
  <c r="BF250"/>
  <c r="T250"/>
  <c r="R250"/>
  <c r="P250"/>
  <c r="BI247"/>
  <c r="BH247"/>
  <c r="BG247"/>
  <c r="BF247"/>
  <c r="T247"/>
  <c r="R247"/>
  <c r="P247"/>
  <c r="BI245"/>
  <c r="BH245"/>
  <c r="BG245"/>
  <c r="BF245"/>
  <c r="T245"/>
  <c r="R245"/>
  <c r="P245"/>
  <c r="BI242"/>
  <c r="BH242"/>
  <c r="BG242"/>
  <c r="BF242"/>
  <c r="T242"/>
  <c r="R242"/>
  <c r="P242"/>
  <c r="BI240"/>
  <c r="BH240"/>
  <c r="BG240"/>
  <c r="BF240"/>
  <c r="T240"/>
  <c r="R240"/>
  <c r="P240"/>
  <c r="BI237"/>
  <c r="BH237"/>
  <c r="BG237"/>
  <c r="BF237"/>
  <c r="T237"/>
  <c r="R237"/>
  <c r="P237"/>
  <c r="BI235"/>
  <c r="BH235"/>
  <c r="BG235"/>
  <c r="BF235"/>
  <c r="T235"/>
  <c r="R235"/>
  <c r="P235"/>
  <c r="BI232"/>
  <c r="BH232"/>
  <c r="BG232"/>
  <c r="BF232"/>
  <c r="T232"/>
  <c r="R232"/>
  <c r="P232"/>
  <c r="BI230"/>
  <c r="BH230"/>
  <c r="BG230"/>
  <c r="BF230"/>
  <c r="T230"/>
  <c r="R230"/>
  <c r="P230"/>
  <c r="BI227"/>
  <c r="BH227"/>
  <c r="BG227"/>
  <c r="BF227"/>
  <c r="T227"/>
  <c r="R227"/>
  <c r="P227"/>
  <c r="BI225"/>
  <c r="BH225"/>
  <c r="BG225"/>
  <c r="BF225"/>
  <c r="T225"/>
  <c r="R225"/>
  <c r="P225"/>
  <c r="BI198"/>
  <c r="BH198"/>
  <c r="BG198"/>
  <c r="BF198"/>
  <c r="T198"/>
  <c r="R198"/>
  <c r="P198"/>
  <c r="BI196"/>
  <c r="BH196"/>
  <c r="BG196"/>
  <c r="BF196"/>
  <c r="T196"/>
  <c r="R196"/>
  <c r="P196"/>
  <c r="BI193"/>
  <c r="BH193"/>
  <c r="BG193"/>
  <c r="BF193"/>
  <c r="T193"/>
  <c r="R193"/>
  <c r="P193"/>
  <c r="BI191"/>
  <c r="BH191"/>
  <c r="BG191"/>
  <c r="BF191"/>
  <c r="T191"/>
  <c r="R191"/>
  <c r="P191"/>
  <c r="BI189"/>
  <c r="BH189"/>
  <c r="BG189"/>
  <c r="BF189"/>
  <c r="T189"/>
  <c r="R189"/>
  <c r="P189"/>
  <c r="BI187"/>
  <c r="BH187"/>
  <c r="BG187"/>
  <c r="BF187"/>
  <c r="T187"/>
  <c r="R187"/>
  <c r="P187"/>
  <c r="BI185"/>
  <c r="BH185"/>
  <c r="BG185"/>
  <c r="BF185"/>
  <c r="T185"/>
  <c r="R185"/>
  <c r="P185"/>
  <c r="BI183"/>
  <c r="BH183"/>
  <c r="BG183"/>
  <c r="BF183"/>
  <c r="T183"/>
  <c r="R183"/>
  <c r="P183"/>
  <c r="BI181"/>
  <c r="BH181"/>
  <c r="BG181"/>
  <c r="BF181"/>
  <c r="T181"/>
  <c r="R181"/>
  <c r="P181"/>
  <c r="BI179"/>
  <c r="BH179"/>
  <c r="BG179"/>
  <c r="BF179"/>
  <c r="T179"/>
  <c r="R179"/>
  <c r="P179"/>
  <c r="BI177"/>
  <c r="BH177"/>
  <c r="BG177"/>
  <c r="BF177"/>
  <c r="T177"/>
  <c r="R177"/>
  <c r="P177"/>
  <c r="BI175"/>
  <c r="BH175"/>
  <c r="BG175"/>
  <c r="BF175"/>
  <c r="T175"/>
  <c r="R175"/>
  <c r="P175"/>
  <c r="BI172"/>
  <c r="BH172"/>
  <c r="BG172"/>
  <c r="BF172"/>
  <c r="T172"/>
  <c r="R172"/>
  <c r="P172"/>
  <c r="BI170"/>
  <c r="BH170"/>
  <c r="BG170"/>
  <c r="BF170"/>
  <c r="T170"/>
  <c r="R170"/>
  <c r="P170"/>
  <c r="BI167"/>
  <c r="BH167"/>
  <c r="BG167"/>
  <c r="BF167"/>
  <c r="T167"/>
  <c r="R167"/>
  <c r="P167"/>
  <c r="BI165"/>
  <c r="BH165"/>
  <c r="BG165"/>
  <c r="BF165"/>
  <c r="T165"/>
  <c r="R165"/>
  <c r="P165"/>
  <c r="BI163"/>
  <c r="BH163"/>
  <c r="BG163"/>
  <c r="BF163"/>
  <c r="T163"/>
  <c r="R163"/>
  <c r="P163"/>
  <c r="BI161"/>
  <c r="BH161"/>
  <c r="BG161"/>
  <c r="BF161"/>
  <c r="T161"/>
  <c r="R161"/>
  <c r="P161"/>
  <c r="BI159"/>
  <c r="BH159"/>
  <c r="BG159"/>
  <c r="BF159"/>
  <c r="T159"/>
  <c r="R159"/>
  <c r="P159"/>
  <c r="BI157"/>
  <c r="BH157"/>
  <c r="BG157"/>
  <c r="BF157"/>
  <c r="T157"/>
  <c r="R157"/>
  <c r="P157"/>
  <c r="BI155"/>
  <c r="BH155"/>
  <c r="BG155"/>
  <c r="BF155"/>
  <c r="T155"/>
  <c r="R155"/>
  <c r="P155"/>
  <c r="BI153"/>
  <c r="BH153"/>
  <c r="BG153"/>
  <c r="BF153"/>
  <c r="T153"/>
  <c r="R153"/>
  <c r="P153"/>
  <c r="BI151"/>
  <c r="BH151"/>
  <c r="BG151"/>
  <c r="BF151"/>
  <c r="T151"/>
  <c r="R151"/>
  <c r="P151"/>
  <c r="BI149"/>
  <c r="BH149"/>
  <c r="BG149"/>
  <c r="BF149"/>
  <c r="T149"/>
  <c r="R149"/>
  <c r="P149"/>
  <c r="BI146"/>
  <c r="BH146"/>
  <c r="BG146"/>
  <c r="BF146"/>
  <c r="T146"/>
  <c r="R146"/>
  <c r="P146"/>
  <c r="BI144"/>
  <c r="BH144"/>
  <c r="BG144"/>
  <c r="BF144"/>
  <c r="T144"/>
  <c r="R144"/>
  <c r="P144"/>
  <c r="BI142"/>
  <c r="BH142"/>
  <c r="BG142"/>
  <c r="BF142"/>
  <c r="T142"/>
  <c r="R142"/>
  <c r="P142"/>
  <c r="BI140"/>
  <c r="BH140"/>
  <c r="BG140"/>
  <c r="BF140"/>
  <c r="T140"/>
  <c r="R140"/>
  <c r="P140"/>
  <c r="BI138"/>
  <c r="BH138"/>
  <c r="BG138"/>
  <c r="BF138"/>
  <c r="T138"/>
  <c r="R138"/>
  <c r="P138"/>
  <c r="BI136"/>
  <c r="BH136"/>
  <c r="BG136"/>
  <c r="BF136"/>
  <c r="T136"/>
  <c r="R136"/>
  <c r="P136"/>
  <c r="BI134"/>
  <c r="BH134"/>
  <c r="BG134"/>
  <c r="BF134"/>
  <c r="T134"/>
  <c r="R134"/>
  <c r="P134"/>
  <c r="BI132"/>
  <c r="BH132"/>
  <c r="BG132"/>
  <c r="BF132"/>
  <c r="T132"/>
  <c r="R132"/>
  <c r="P132"/>
  <c r="BI129"/>
  <c r="BH129"/>
  <c r="BG129"/>
  <c r="BF129"/>
  <c r="T129"/>
  <c r="T128"/>
  <c r="R129"/>
  <c r="R128"/>
  <c r="P129"/>
  <c r="P128"/>
  <c r="J123"/>
  <c r="J122"/>
  <c r="F122"/>
  <c r="F120"/>
  <c r="E118"/>
  <c r="J94"/>
  <c r="J93"/>
  <c r="F93"/>
  <c r="F91"/>
  <c r="E89"/>
  <c r="J20"/>
  <c r="E20"/>
  <c r="F123"/>
  <c r="J19"/>
  <c r="J14"/>
  <c r="J91"/>
  <c r="E7"/>
  <c r="E85"/>
  <c i="2" r="J37"/>
  <c r="J36"/>
  <c i="1" r="AY95"/>
  <c i="2" r="J35"/>
  <c i="1" r="AX95"/>
  <c i="2" r="BI750"/>
  <c r="BH750"/>
  <c r="BG750"/>
  <c r="BF750"/>
  <c r="T750"/>
  <c r="R750"/>
  <c r="P750"/>
  <c r="BI743"/>
  <c r="BH743"/>
  <c r="BG743"/>
  <c r="BF743"/>
  <c r="T743"/>
  <c r="R743"/>
  <c r="P743"/>
  <c r="BI730"/>
  <c r="BH730"/>
  <c r="BG730"/>
  <c r="BF730"/>
  <c r="T730"/>
  <c r="R730"/>
  <c r="P730"/>
  <c r="BI659"/>
  <c r="BH659"/>
  <c r="BG659"/>
  <c r="BF659"/>
  <c r="T659"/>
  <c r="R659"/>
  <c r="P659"/>
  <c r="BI655"/>
  <c r="BH655"/>
  <c r="BG655"/>
  <c r="BF655"/>
  <c r="T655"/>
  <c r="R655"/>
  <c r="P655"/>
  <c r="BI653"/>
  <c r="BH653"/>
  <c r="BG653"/>
  <c r="BF653"/>
  <c r="T653"/>
  <c r="R653"/>
  <c r="P653"/>
  <c r="BI646"/>
  <c r="BH646"/>
  <c r="BG646"/>
  <c r="BF646"/>
  <c r="T646"/>
  <c r="R646"/>
  <c r="P646"/>
  <c r="BI643"/>
  <c r="BH643"/>
  <c r="BG643"/>
  <c r="BF643"/>
  <c r="T643"/>
  <c r="R643"/>
  <c r="P643"/>
  <c r="BI637"/>
  <c r="BH637"/>
  <c r="BG637"/>
  <c r="BF637"/>
  <c r="T637"/>
  <c r="R637"/>
  <c r="P637"/>
  <c r="BI635"/>
  <c r="BH635"/>
  <c r="BG635"/>
  <c r="BF635"/>
  <c r="T635"/>
  <c r="R635"/>
  <c r="P635"/>
  <c r="BI633"/>
  <c r="BH633"/>
  <c r="BG633"/>
  <c r="BF633"/>
  <c r="T633"/>
  <c r="R633"/>
  <c r="P633"/>
  <c r="BI627"/>
  <c r="BH627"/>
  <c r="BG627"/>
  <c r="BF627"/>
  <c r="T627"/>
  <c r="R627"/>
  <c r="P627"/>
  <c r="BI620"/>
  <c r="BH620"/>
  <c r="BG620"/>
  <c r="BF620"/>
  <c r="T620"/>
  <c r="R620"/>
  <c r="P620"/>
  <c r="BI612"/>
  <c r="BH612"/>
  <c r="BG612"/>
  <c r="BF612"/>
  <c r="T612"/>
  <c r="R612"/>
  <c r="P612"/>
  <c r="BI610"/>
  <c r="BH610"/>
  <c r="BG610"/>
  <c r="BF610"/>
  <c r="T610"/>
  <c r="R610"/>
  <c r="P610"/>
  <c r="BI603"/>
  <c r="BH603"/>
  <c r="BG603"/>
  <c r="BF603"/>
  <c r="T603"/>
  <c r="T596"/>
  <c r="R603"/>
  <c r="R596"/>
  <c r="P603"/>
  <c r="P596"/>
  <c r="BI597"/>
  <c r="BH597"/>
  <c r="BG597"/>
  <c r="BF597"/>
  <c r="T597"/>
  <c r="R597"/>
  <c r="P597"/>
  <c r="BI590"/>
  <c r="BH590"/>
  <c r="BG590"/>
  <c r="BF590"/>
  <c r="T590"/>
  <c r="R590"/>
  <c r="P590"/>
  <c r="BI588"/>
  <c r="BH588"/>
  <c r="BG588"/>
  <c r="BF588"/>
  <c r="T588"/>
  <c r="R588"/>
  <c r="P588"/>
  <c r="BI567"/>
  <c r="BH567"/>
  <c r="BG567"/>
  <c r="BF567"/>
  <c r="T567"/>
  <c r="R567"/>
  <c r="P567"/>
  <c r="BI546"/>
  <c r="BH546"/>
  <c r="BG546"/>
  <c r="BF546"/>
  <c r="T546"/>
  <c r="R546"/>
  <c r="P546"/>
  <c r="BI536"/>
  <c r="BH536"/>
  <c r="BG536"/>
  <c r="BF536"/>
  <c r="T536"/>
  <c r="R536"/>
  <c r="P536"/>
  <c r="BI526"/>
  <c r="BH526"/>
  <c r="BG526"/>
  <c r="BF526"/>
  <c r="T526"/>
  <c r="R526"/>
  <c r="P526"/>
  <c r="BI523"/>
  <c r="BH523"/>
  <c r="BG523"/>
  <c r="BF523"/>
  <c r="T523"/>
  <c r="R523"/>
  <c r="P523"/>
  <c r="BI516"/>
  <c r="BH516"/>
  <c r="BG516"/>
  <c r="BF516"/>
  <c r="T516"/>
  <c r="R516"/>
  <c r="P516"/>
  <c r="BI507"/>
  <c r="BH507"/>
  <c r="BG507"/>
  <c r="BF507"/>
  <c r="T507"/>
  <c r="R507"/>
  <c r="P507"/>
  <c r="BI496"/>
  <c r="BH496"/>
  <c r="BG496"/>
  <c r="BF496"/>
  <c r="T496"/>
  <c r="R496"/>
  <c r="P496"/>
  <c r="BI481"/>
  <c r="BH481"/>
  <c r="BG481"/>
  <c r="BF481"/>
  <c r="T481"/>
  <c r="R481"/>
  <c r="P481"/>
  <c r="BI471"/>
  <c r="BH471"/>
  <c r="BG471"/>
  <c r="BF471"/>
  <c r="T471"/>
  <c r="R471"/>
  <c r="P471"/>
  <c r="BI468"/>
  <c r="BH468"/>
  <c r="BG468"/>
  <c r="BF468"/>
  <c r="T468"/>
  <c r="R468"/>
  <c r="P468"/>
  <c r="BI466"/>
  <c r="BH466"/>
  <c r="BG466"/>
  <c r="BF466"/>
  <c r="T466"/>
  <c r="R466"/>
  <c r="P466"/>
  <c r="BI464"/>
  <c r="BH464"/>
  <c r="BG464"/>
  <c r="BF464"/>
  <c r="T464"/>
  <c r="R464"/>
  <c r="P464"/>
  <c r="BI462"/>
  <c r="BH462"/>
  <c r="BG462"/>
  <c r="BF462"/>
  <c r="T462"/>
  <c r="R462"/>
  <c r="P462"/>
  <c r="BI459"/>
  <c r="BH459"/>
  <c r="BG459"/>
  <c r="BF459"/>
  <c r="T459"/>
  <c r="R459"/>
  <c r="P459"/>
  <c r="BI453"/>
  <c r="BH453"/>
  <c r="BG453"/>
  <c r="BF453"/>
  <c r="T453"/>
  <c r="R453"/>
  <c r="P453"/>
  <c r="BI447"/>
  <c r="BH447"/>
  <c r="BG447"/>
  <c r="BF447"/>
  <c r="T447"/>
  <c r="R447"/>
  <c r="P447"/>
  <c r="BI441"/>
  <c r="BH441"/>
  <c r="BG441"/>
  <c r="BF441"/>
  <c r="T441"/>
  <c r="R441"/>
  <c r="P441"/>
  <c r="BI435"/>
  <c r="BH435"/>
  <c r="BG435"/>
  <c r="BF435"/>
  <c r="T435"/>
  <c r="R435"/>
  <c r="P435"/>
  <c r="BI432"/>
  <c r="BH432"/>
  <c r="BG432"/>
  <c r="BF432"/>
  <c r="T432"/>
  <c r="R432"/>
  <c r="P432"/>
  <c r="BI426"/>
  <c r="BH426"/>
  <c r="BG426"/>
  <c r="BF426"/>
  <c r="T426"/>
  <c r="R426"/>
  <c r="P426"/>
  <c r="BI418"/>
  <c r="BH418"/>
  <c r="BG418"/>
  <c r="BF418"/>
  <c r="T418"/>
  <c r="R418"/>
  <c r="P418"/>
  <c r="BI410"/>
  <c r="BH410"/>
  <c r="BG410"/>
  <c r="BF410"/>
  <c r="T410"/>
  <c r="R410"/>
  <c r="P410"/>
  <c r="BI403"/>
  <c r="BH403"/>
  <c r="BG403"/>
  <c r="BF403"/>
  <c r="T403"/>
  <c r="R403"/>
  <c r="P403"/>
  <c r="BI395"/>
  <c r="BH395"/>
  <c r="BG395"/>
  <c r="BF395"/>
  <c r="T395"/>
  <c r="R395"/>
  <c r="P395"/>
  <c r="BI391"/>
  <c r="BH391"/>
  <c r="BG391"/>
  <c r="BF391"/>
  <c r="T391"/>
  <c r="T390"/>
  <c r="R391"/>
  <c r="R390"/>
  <c r="P391"/>
  <c r="P390"/>
  <c r="BI388"/>
  <c r="BH388"/>
  <c r="BG388"/>
  <c r="BF388"/>
  <c r="T388"/>
  <c r="R388"/>
  <c r="P388"/>
  <c r="BI385"/>
  <c r="BH385"/>
  <c r="BG385"/>
  <c r="BF385"/>
  <c r="T385"/>
  <c r="R385"/>
  <c r="P385"/>
  <c r="BI383"/>
  <c r="BH383"/>
  <c r="BG383"/>
  <c r="BF383"/>
  <c r="T383"/>
  <c r="R383"/>
  <c r="P383"/>
  <c r="BI381"/>
  <c r="BH381"/>
  <c r="BG381"/>
  <c r="BF381"/>
  <c r="T381"/>
  <c r="R381"/>
  <c r="P381"/>
  <c r="BI378"/>
  <c r="BH378"/>
  <c r="BG378"/>
  <c r="BF378"/>
  <c r="T378"/>
  <c r="R378"/>
  <c r="P378"/>
  <c r="BI369"/>
  <c r="BH369"/>
  <c r="BG369"/>
  <c r="BF369"/>
  <c r="T369"/>
  <c r="R369"/>
  <c r="P369"/>
  <c r="BI367"/>
  <c r="BH367"/>
  <c r="BG367"/>
  <c r="BF367"/>
  <c r="T367"/>
  <c r="R367"/>
  <c r="P367"/>
  <c r="BI365"/>
  <c r="BH365"/>
  <c r="BG365"/>
  <c r="BF365"/>
  <c r="T365"/>
  <c r="R365"/>
  <c r="P365"/>
  <c r="BI357"/>
  <c r="BH357"/>
  <c r="BG357"/>
  <c r="BF357"/>
  <c r="T357"/>
  <c r="R357"/>
  <c r="P357"/>
  <c r="BI349"/>
  <c r="BH349"/>
  <c r="BG349"/>
  <c r="BF349"/>
  <c r="T349"/>
  <c r="R349"/>
  <c r="P349"/>
  <c r="BI341"/>
  <c r="BH341"/>
  <c r="BG341"/>
  <c r="BF341"/>
  <c r="T341"/>
  <c r="R341"/>
  <c r="P341"/>
  <c r="BI332"/>
  <c r="BH332"/>
  <c r="BG332"/>
  <c r="BF332"/>
  <c r="T332"/>
  <c r="R332"/>
  <c r="P332"/>
  <c r="BI326"/>
  <c r="BH326"/>
  <c r="BG326"/>
  <c r="BF326"/>
  <c r="T326"/>
  <c r="R326"/>
  <c r="P326"/>
  <c r="BI324"/>
  <c r="BH324"/>
  <c r="BG324"/>
  <c r="BF324"/>
  <c r="T324"/>
  <c r="R324"/>
  <c r="P324"/>
  <c r="BI318"/>
  <c r="BH318"/>
  <c r="BG318"/>
  <c r="BF318"/>
  <c r="T318"/>
  <c r="R318"/>
  <c r="P318"/>
  <c r="BI316"/>
  <c r="BH316"/>
  <c r="BG316"/>
  <c r="BF316"/>
  <c r="T316"/>
  <c r="R316"/>
  <c r="P316"/>
  <c r="BI314"/>
  <c r="BH314"/>
  <c r="BG314"/>
  <c r="BF314"/>
  <c r="T314"/>
  <c r="R314"/>
  <c r="P314"/>
  <c r="BI308"/>
  <c r="BH308"/>
  <c r="BG308"/>
  <c r="BF308"/>
  <c r="T308"/>
  <c r="R308"/>
  <c r="P308"/>
  <c r="BI302"/>
  <c r="BH302"/>
  <c r="BG302"/>
  <c r="BF302"/>
  <c r="T302"/>
  <c r="R302"/>
  <c r="P302"/>
  <c r="BI294"/>
  <c r="BH294"/>
  <c r="BG294"/>
  <c r="BF294"/>
  <c r="T294"/>
  <c r="R294"/>
  <c r="P294"/>
  <c r="BI287"/>
  <c r="BH287"/>
  <c r="BG287"/>
  <c r="BF287"/>
  <c r="T287"/>
  <c r="R287"/>
  <c r="P287"/>
  <c r="BI285"/>
  <c r="BH285"/>
  <c r="BG285"/>
  <c r="BF285"/>
  <c r="T285"/>
  <c r="R285"/>
  <c r="P285"/>
  <c r="BI283"/>
  <c r="BH283"/>
  <c r="BG283"/>
  <c r="BF283"/>
  <c r="T283"/>
  <c r="R283"/>
  <c r="P283"/>
  <c r="BI281"/>
  <c r="BH281"/>
  <c r="BG281"/>
  <c r="BF281"/>
  <c r="T281"/>
  <c r="R281"/>
  <c r="P281"/>
  <c r="BI279"/>
  <c r="BH279"/>
  <c r="BG279"/>
  <c r="BF279"/>
  <c r="T279"/>
  <c r="R279"/>
  <c r="P279"/>
  <c r="BI277"/>
  <c r="BH277"/>
  <c r="BG277"/>
  <c r="BF277"/>
  <c r="T277"/>
  <c r="R277"/>
  <c r="P277"/>
  <c r="BI270"/>
  <c r="BH270"/>
  <c r="BG270"/>
  <c r="BF270"/>
  <c r="T270"/>
  <c r="R270"/>
  <c r="P270"/>
  <c r="BI268"/>
  <c r="BH268"/>
  <c r="BG268"/>
  <c r="BF268"/>
  <c r="T268"/>
  <c r="R268"/>
  <c r="P268"/>
  <c r="BI266"/>
  <c r="BH266"/>
  <c r="BG266"/>
  <c r="BF266"/>
  <c r="T266"/>
  <c r="R266"/>
  <c r="P266"/>
  <c r="BI254"/>
  <c r="BH254"/>
  <c r="BG254"/>
  <c r="BF254"/>
  <c r="T254"/>
  <c r="R254"/>
  <c r="P254"/>
  <c r="BI252"/>
  <c r="BH252"/>
  <c r="BG252"/>
  <c r="BF252"/>
  <c r="T252"/>
  <c r="R252"/>
  <c r="P252"/>
  <c r="BI246"/>
  <c r="BH246"/>
  <c r="BG246"/>
  <c r="BF246"/>
  <c r="T246"/>
  <c r="R246"/>
  <c r="P246"/>
  <c r="BI238"/>
  <c r="BH238"/>
  <c r="BG238"/>
  <c r="BF238"/>
  <c r="T238"/>
  <c r="T229"/>
  <c r="R238"/>
  <c r="R229"/>
  <c r="P238"/>
  <c r="P229"/>
  <c r="BI230"/>
  <c r="BH230"/>
  <c r="BG230"/>
  <c r="BF230"/>
  <c r="T230"/>
  <c r="R230"/>
  <c r="P230"/>
  <c r="BI223"/>
  <c r="BH223"/>
  <c r="BG223"/>
  <c r="BF223"/>
  <c r="T223"/>
  <c r="R223"/>
  <c r="P223"/>
  <c r="BI217"/>
  <c r="BH217"/>
  <c r="BG217"/>
  <c r="BF217"/>
  <c r="T217"/>
  <c r="R217"/>
  <c r="P217"/>
  <c r="BI208"/>
  <c r="BH208"/>
  <c r="BG208"/>
  <c r="BF208"/>
  <c r="T208"/>
  <c r="R208"/>
  <c r="P208"/>
  <c r="BI200"/>
  <c r="BH200"/>
  <c r="BG200"/>
  <c r="BF200"/>
  <c r="T200"/>
  <c r="R200"/>
  <c r="P200"/>
  <c r="BI192"/>
  <c r="BH192"/>
  <c r="BG192"/>
  <c r="BF192"/>
  <c r="T192"/>
  <c r="R192"/>
  <c r="P192"/>
  <c r="BI189"/>
  <c r="BH189"/>
  <c r="BG189"/>
  <c r="BF189"/>
  <c r="T189"/>
  <c r="R189"/>
  <c r="P189"/>
  <c r="BI182"/>
  <c r="BH182"/>
  <c r="BG182"/>
  <c r="BF182"/>
  <c r="T182"/>
  <c r="R182"/>
  <c r="P182"/>
  <c r="BI174"/>
  <c r="BH174"/>
  <c r="BG174"/>
  <c r="BF174"/>
  <c r="T174"/>
  <c r="R174"/>
  <c r="P174"/>
  <c r="BI167"/>
  <c r="BH167"/>
  <c r="BG167"/>
  <c r="BF167"/>
  <c r="T167"/>
  <c r="R167"/>
  <c r="P167"/>
  <c r="BI160"/>
  <c r="BH160"/>
  <c r="BG160"/>
  <c r="BF160"/>
  <c r="T160"/>
  <c r="R160"/>
  <c r="P160"/>
  <c r="BI153"/>
  <c r="BH153"/>
  <c r="BG153"/>
  <c r="BF153"/>
  <c r="T153"/>
  <c r="R153"/>
  <c r="P153"/>
  <c r="BI146"/>
  <c r="BH146"/>
  <c r="BG146"/>
  <c r="BF146"/>
  <c r="T146"/>
  <c r="R146"/>
  <c r="P146"/>
  <c r="BI138"/>
  <c r="BH138"/>
  <c r="BG138"/>
  <c r="BF138"/>
  <c r="T138"/>
  <c r="R138"/>
  <c r="P138"/>
  <c r="J132"/>
  <c r="J131"/>
  <c r="F131"/>
  <c r="F129"/>
  <c r="E127"/>
  <c r="J92"/>
  <c r="J91"/>
  <c r="F91"/>
  <c r="F89"/>
  <c r="E87"/>
  <c r="J18"/>
  <c r="E18"/>
  <c r="F132"/>
  <c r="J17"/>
  <c r="J12"/>
  <c r="J89"/>
  <c r="E7"/>
  <c r="E125"/>
  <c i="1" r="L90"/>
  <c r="AM90"/>
  <c r="AM89"/>
  <c r="L89"/>
  <c r="AM87"/>
  <c r="L87"/>
  <c r="L85"/>
  <c r="L84"/>
  <c i="13" r="J125"/>
  <c i="12" r="BK144"/>
  <c r="BK135"/>
  <c r="J131"/>
  <c r="J120"/>
  <c i="10" r="BK232"/>
  <c r="J220"/>
  <c r="J201"/>
  <c r="BK195"/>
  <c r="BK188"/>
  <c r="J185"/>
  <c r="BK175"/>
  <c r="J152"/>
  <c r="J150"/>
  <c r="BK134"/>
  <c i="9" r="J241"/>
  <c r="BK239"/>
  <c r="BK225"/>
  <c r="BK220"/>
  <c r="BK210"/>
  <c r="J207"/>
  <c r="J205"/>
  <c r="BK198"/>
  <c r="J188"/>
  <c r="BK172"/>
  <c r="J168"/>
  <c r="BK164"/>
  <c r="BK162"/>
  <c r="J152"/>
  <c r="BK150"/>
  <c r="J144"/>
  <c i="8" r="BK279"/>
  <c r="J273"/>
  <c r="BK229"/>
  <c r="BK211"/>
  <c r="J205"/>
  <c r="J197"/>
  <c r="J166"/>
  <c r="BK160"/>
  <c r="BK154"/>
  <c r="J148"/>
  <c r="J132"/>
  <c r="J129"/>
  <c i="7" r="J229"/>
  <c r="BK227"/>
  <c r="J225"/>
  <c r="BK223"/>
  <c r="BK219"/>
  <c r="J217"/>
  <c r="J209"/>
  <c r="BK206"/>
  <c r="BK202"/>
  <c r="J192"/>
  <c r="J189"/>
  <c r="J187"/>
  <c r="BK182"/>
  <c r="J179"/>
  <c r="J174"/>
  <c r="J156"/>
  <c r="BK150"/>
  <c r="J140"/>
  <c r="J129"/>
  <c i="6" r="BK316"/>
  <c r="BK314"/>
  <c r="J306"/>
  <c r="BK298"/>
  <c r="J282"/>
  <c r="J256"/>
  <c r="J254"/>
  <c r="J237"/>
  <c r="J232"/>
  <c r="BK220"/>
  <c r="J184"/>
  <c r="J182"/>
  <c r="J154"/>
  <c r="BK150"/>
  <c r="J144"/>
  <c r="BK142"/>
  <c i="5" r="BK249"/>
  <c r="J243"/>
  <c r="J232"/>
  <c r="BK230"/>
  <c r="BK225"/>
  <c r="J215"/>
  <c r="J207"/>
  <c r="BK200"/>
  <c r="BK192"/>
  <c r="J169"/>
  <c r="BK163"/>
  <c r="BK161"/>
  <c r="J159"/>
  <c r="J157"/>
  <c r="J155"/>
  <c r="J149"/>
  <c r="BK143"/>
  <c r="J136"/>
  <c i="4" r="BK252"/>
  <c r="BK242"/>
  <c r="BK237"/>
  <c r="J231"/>
  <c r="J229"/>
  <c r="J222"/>
  <c r="J218"/>
  <c r="J205"/>
  <c r="J193"/>
  <c r="BK185"/>
  <c r="J178"/>
  <c r="BK171"/>
  <c r="J154"/>
  <c r="J134"/>
  <c r="BK132"/>
  <c i="3" r="J341"/>
  <c r="BK331"/>
  <c r="BK329"/>
  <c r="J325"/>
  <c r="BK321"/>
  <c r="J311"/>
  <c r="J307"/>
  <c r="BK302"/>
  <c r="BK291"/>
  <c r="BK287"/>
  <c r="J279"/>
  <c r="BK271"/>
  <c r="BK268"/>
  <c r="J265"/>
  <c r="J242"/>
  <c r="BK235"/>
  <c r="J230"/>
  <c r="J198"/>
  <c r="J196"/>
  <c r="BK189"/>
  <c r="J183"/>
  <c r="J181"/>
  <c r="J172"/>
  <c r="BK167"/>
  <c r="J163"/>
  <c r="BK161"/>
  <c r="J149"/>
  <c r="BK142"/>
  <c r="BK140"/>
  <c i="2" r="BK750"/>
  <c r="J659"/>
  <c r="BK653"/>
  <c r="J643"/>
  <c r="J612"/>
  <c r="BK597"/>
  <c r="BK588"/>
  <c r="BK567"/>
  <c r="BK464"/>
  <c r="J441"/>
  <c r="J395"/>
  <c r="BK391"/>
  <c r="J341"/>
  <c r="BK326"/>
  <c r="BK314"/>
  <c r="J308"/>
  <c r="J279"/>
  <c r="J270"/>
  <c r="J238"/>
  <c r="J230"/>
  <c r="J167"/>
  <c r="J153"/>
  <c r="J146"/>
  <c i="13" r="BK128"/>
  <c r="J123"/>
  <c i="12" r="J124"/>
  <c r="BK122"/>
  <c r="BK120"/>
  <c i="10" r="BK238"/>
  <c r="J238"/>
  <c r="BK236"/>
  <c r="BK234"/>
  <c r="J224"/>
  <c r="J211"/>
  <c r="J204"/>
  <c r="BK168"/>
  <c r="BK140"/>
  <c r="J134"/>
  <c r="J132"/>
  <c r="BK129"/>
  <c i="9" r="BK261"/>
  <c r="J251"/>
  <c r="BK230"/>
  <c r="J217"/>
  <c r="J210"/>
  <c r="BK205"/>
  <c i="7" r="BK160"/>
  <c r="J150"/>
  <c r="J148"/>
  <c r="BK144"/>
  <c r="BK136"/>
  <c r="BK132"/>
  <c r="BK129"/>
  <c i="6" r="BK326"/>
  <c r="J314"/>
  <c r="J310"/>
  <c r="J284"/>
  <c r="J277"/>
  <c r="BK275"/>
  <c r="J259"/>
  <c r="BK256"/>
  <c r="BK239"/>
  <c r="J235"/>
  <c r="BK230"/>
  <c r="J222"/>
  <c r="J217"/>
  <c r="BK212"/>
  <c r="BK188"/>
  <c r="BK182"/>
  <c r="BK180"/>
  <c r="BK178"/>
  <c r="J176"/>
  <c r="BK172"/>
  <c r="J166"/>
  <c r="BK162"/>
  <c r="BK158"/>
  <c r="J148"/>
  <c r="BK140"/>
  <c r="BK136"/>
  <c r="J132"/>
  <c r="J129"/>
  <c i="5" r="BK243"/>
  <c r="BK239"/>
  <c r="BK232"/>
  <c r="J230"/>
  <c r="J217"/>
  <c r="BK207"/>
  <c r="J171"/>
  <c r="BK165"/>
  <c r="J163"/>
  <c r="BK159"/>
  <c r="J153"/>
  <c r="BK151"/>
  <c r="BK149"/>
  <c r="BK147"/>
  <c r="J141"/>
  <c r="BK136"/>
  <c r="J134"/>
  <c i="4" r="BK274"/>
  <c r="J272"/>
  <c r="J268"/>
  <c r="BK266"/>
  <c r="J254"/>
  <c r="BK248"/>
  <c r="J235"/>
  <c r="J226"/>
  <c r="J224"/>
  <c r="J211"/>
  <c r="BK200"/>
  <c r="J188"/>
  <c r="BK183"/>
  <c r="BK180"/>
  <c r="BK176"/>
  <c r="J176"/>
  <c r="J174"/>
  <c r="J169"/>
  <c r="BK164"/>
  <c r="BK154"/>
  <c r="J140"/>
  <c r="BK136"/>
  <c i="3" r="BK343"/>
  <c r="J333"/>
  <c r="J331"/>
  <c r="BK305"/>
  <c r="BK300"/>
  <c r="BK289"/>
  <c r="BK285"/>
  <c r="BK281"/>
  <c r="BK262"/>
  <c r="BK260"/>
  <c r="J257"/>
  <c r="BK252"/>
  <c r="BK245"/>
  <c r="BK230"/>
  <c r="BK196"/>
  <c r="J187"/>
  <c r="J179"/>
  <c r="J177"/>
  <c r="J170"/>
  <c r="BK163"/>
  <c r="BK159"/>
  <c r="BK157"/>
  <c r="J155"/>
  <c r="BK153"/>
  <c r="J144"/>
  <c i="2" r="J730"/>
  <c r="J653"/>
  <c r="BK637"/>
  <c r="BK633"/>
  <c r="BK627"/>
  <c r="J620"/>
  <c r="J610"/>
  <c r="J603"/>
  <c r="J590"/>
  <c r="BK546"/>
  <c r="J526"/>
  <c r="J481"/>
  <c r="BK468"/>
  <c r="J466"/>
  <c r="BK462"/>
  <c r="J426"/>
  <c r="J418"/>
  <c r="J410"/>
  <c r="BK395"/>
  <c r="J391"/>
  <c r="J388"/>
  <c r="J383"/>
  <c r="BK378"/>
  <c r="J367"/>
  <c r="BK349"/>
  <c r="BK332"/>
  <c r="J314"/>
  <c r="J294"/>
  <c r="BK283"/>
  <c r="BK279"/>
  <c r="J266"/>
  <c r="BK246"/>
  <c r="BK192"/>
  <c r="J189"/>
  <c r="BK160"/>
  <c r="J138"/>
  <c i="13" r="BK125"/>
  <c i="12" r="J142"/>
  <c r="J133"/>
  <c r="J129"/>
  <c i="11" r="BK121"/>
  <c i="10" r="J236"/>
  <c r="J228"/>
  <c r="BK220"/>
  <c r="BK211"/>
  <c r="BK209"/>
  <c r="BK207"/>
  <c r="BK185"/>
  <c r="BK180"/>
  <c r="BK178"/>
  <c r="J170"/>
  <c r="J156"/>
  <c r="J154"/>
  <c r="J142"/>
  <c r="J136"/>
  <c i="9" r="J259"/>
  <c r="BK257"/>
  <c r="J255"/>
  <c r="BK253"/>
  <c r="BK251"/>
  <c r="J249"/>
  <c r="J243"/>
  <c r="BK232"/>
  <c r="J220"/>
  <c r="BK215"/>
  <c r="J212"/>
  <c r="J200"/>
  <c r="J198"/>
  <c r="J196"/>
  <c r="BK193"/>
  <c r="BK186"/>
  <c r="BK170"/>
  <c r="BK166"/>
  <c r="J164"/>
  <c r="BK158"/>
  <c r="BK152"/>
  <c r="J150"/>
  <c r="J148"/>
  <c r="BK144"/>
  <c r="BK142"/>
  <c r="BK138"/>
  <c r="J136"/>
  <c r="BK129"/>
  <c i="8" r="J277"/>
  <c r="J271"/>
  <c r="J267"/>
  <c r="J265"/>
  <c r="BK263"/>
  <c r="BK259"/>
  <c r="BK255"/>
  <c r="BK252"/>
  <c r="J248"/>
  <c r="J243"/>
  <c r="J241"/>
  <c r="BK234"/>
  <c r="J226"/>
  <c r="J221"/>
  <c r="J214"/>
  <c r="J211"/>
  <c r="J207"/>
  <c r="BK202"/>
  <c r="BK195"/>
  <c r="BK192"/>
  <c r="J187"/>
  <c r="J170"/>
  <c r="J168"/>
  <c r="J164"/>
  <c r="BK162"/>
  <c r="BK156"/>
  <c r="J150"/>
  <c r="BK142"/>
  <c r="J138"/>
  <c i="7" r="BK221"/>
  <c r="BK217"/>
  <c r="J211"/>
  <c r="J195"/>
  <c r="BK192"/>
  <c r="J184"/>
  <c r="J172"/>
  <c r="BK152"/>
  <c r="J142"/>
  <c r="J138"/>
  <c r="BK134"/>
  <c r="J132"/>
  <c i="6" r="BK324"/>
  <c r="J302"/>
  <c r="BK300"/>
  <c r="J295"/>
  <c r="J291"/>
  <c r="BK284"/>
  <c r="J279"/>
  <c r="BK277"/>
  <c r="J275"/>
  <c r="BK270"/>
  <c r="J268"/>
  <c r="J265"/>
  <c r="J249"/>
  <c r="J220"/>
  <c r="BK215"/>
  <c r="BK210"/>
  <c r="BK192"/>
  <c r="BK186"/>
  <c r="BK174"/>
  <c r="J170"/>
  <c r="J146"/>
  <c r="BK138"/>
  <c r="J136"/>
  <c r="BK132"/>
  <c i="5" r="BK245"/>
  <c r="J236"/>
  <c r="BK217"/>
  <c r="BK210"/>
  <c r="J205"/>
  <c r="J202"/>
  <c r="J197"/>
  <c r="BK173"/>
  <c r="J143"/>
  <c r="BK141"/>
  <c r="BK132"/>
  <c i="4" r="J276"/>
  <c r="J274"/>
  <c r="BK270"/>
  <c r="BK268"/>
  <c r="J262"/>
  <c r="J260"/>
  <c r="J258"/>
  <c r="J252"/>
  <c r="J248"/>
  <c r="BK235"/>
  <c r="BK231"/>
  <c r="BK229"/>
  <c r="J220"/>
  <c r="BK218"/>
  <c r="BK214"/>
  <c r="BK205"/>
  <c r="J203"/>
  <c r="BK198"/>
  <c r="J195"/>
  <c r="BK193"/>
  <c r="BK190"/>
  <c r="BK169"/>
  <c r="BK162"/>
  <c r="BK160"/>
  <c r="J158"/>
  <c r="J148"/>
  <c r="BK146"/>
  <c i="3" r="J335"/>
  <c r="BK333"/>
  <c r="BK327"/>
  <c r="BK323"/>
  <c r="J315"/>
  <c r="J300"/>
  <c r="BK294"/>
  <c r="J287"/>
  <c r="J283"/>
  <c r="BK279"/>
  <c r="J276"/>
  <c r="BK242"/>
  <c r="J235"/>
  <c r="J232"/>
  <c r="J191"/>
  <c r="J185"/>
  <c r="BK181"/>
  <c r="BK146"/>
  <c r="J142"/>
  <c r="J138"/>
  <c r="BK134"/>
  <c r="BK129"/>
  <c i="2" r="BK646"/>
  <c r="J536"/>
  <c r="BK507"/>
  <c r="BK496"/>
  <c r="BK432"/>
  <c r="BK383"/>
  <c r="J365"/>
  <c r="J349"/>
  <c r="J324"/>
  <c r="J200"/>
  <c r="BK182"/>
  <c r="J174"/>
  <c r="BK153"/>
  <c i="13" r="J131"/>
  <c r="BK123"/>
  <c i="12" r="J140"/>
  <c r="BK137"/>
  <c i="11" r="J121"/>
  <c i="10" r="J232"/>
  <c r="J213"/>
  <c r="BK201"/>
  <c r="BK193"/>
  <c r="BK183"/>
  <c r="BK173"/>
  <c r="BK170"/>
  <c r="BK148"/>
  <c r="J140"/>
  <c r="J138"/>
  <c i="5" r="J145"/>
  <c i="13" r="BK131"/>
  <c r="J128"/>
  <c i="12" r="J144"/>
  <c r="J137"/>
  <c r="J135"/>
  <c r="BK133"/>
  <c r="BK129"/>
  <c r="J122"/>
  <c i="10" r="J234"/>
  <c r="J230"/>
  <c r="J226"/>
  <c r="J222"/>
  <c r="J207"/>
  <c r="BK198"/>
  <c r="J188"/>
  <c r="J180"/>
  <c r="J178"/>
  <c r="J173"/>
  <c r="BK154"/>
  <c r="BK150"/>
  <c r="BK138"/>
  <c r="BK132"/>
  <c i="9" r="BK263"/>
  <c r="BK259"/>
  <c r="J257"/>
  <c r="J245"/>
  <c r="BK243"/>
  <c r="BK241"/>
  <c r="BK227"/>
  <c r="J202"/>
  <c r="BK191"/>
  <c r="BK134"/>
  <c r="J129"/>
  <c i="8" r="J275"/>
  <c r="BK248"/>
  <c r="BK216"/>
  <c r="BK214"/>
  <c r="J160"/>
  <c r="BK146"/>
  <c r="BK144"/>
  <c r="J142"/>
  <c r="J140"/>
  <c r="BK138"/>
  <c r="J136"/>
  <c i="7" r="J215"/>
  <c r="BK213"/>
  <c r="J177"/>
  <c r="BK174"/>
  <c r="J160"/>
  <c r="J144"/>
  <c r="BK138"/>
  <c i="6" r="J326"/>
  <c r="J320"/>
  <c r="BK306"/>
  <c r="J300"/>
  <c r="BK291"/>
  <c r="BK289"/>
  <c r="J287"/>
  <c r="J273"/>
  <c r="BK265"/>
  <c r="BK249"/>
  <c r="BK241"/>
  <c r="BK237"/>
  <c r="BK235"/>
  <c r="BK227"/>
  <c r="J225"/>
  <c r="J212"/>
  <c r="BK184"/>
  <c r="J178"/>
  <c r="BK168"/>
  <c r="J162"/>
  <c r="J160"/>
  <c r="BK152"/>
  <c r="J150"/>
  <c r="BK144"/>
  <c r="J142"/>
  <c r="J138"/>
  <c r="J134"/>
  <c i="5" r="J227"/>
  <c r="J222"/>
  <c r="BK220"/>
  <c r="J200"/>
  <c r="J192"/>
  <c r="J173"/>
  <c r="J167"/>
  <c r="BK157"/>
  <c r="BK153"/>
  <c r="J139"/>
  <c r="J132"/>
  <c i="4" r="BK276"/>
  <c r="BK264"/>
  <c r="BK260"/>
  <c r="BK244"/>
  <c r="J242"/>
  <c r="J237"/>
  <c r="BK226"/>
  <c r="BK222"/>
  <c r="BK216"/>
  <c r="J214"/>
  <c r="J208"/>
  <c r="J198"/>
  <c r="BK174"/>
  <c r="BK158"/>
  <c r="J152"/>
  <c r="BK150"/>
  <c r="BK148"/>
  <c r="J146"/>
  <c r="BK142"/>
  <c r="BK138"/>
  <c r="BK134"/>
  <c r="J129"/>
  <c i="3" r="J327"/>
  <c r="J323"/>
  <c r="BK317"/>
  <c r="J313"/>
  <c r="J291"/>
  <c r="J289"/>
  <c r="BK283"/>
  <c r="J281"/>
  <c r="BK265"/>
  <c r="J262"/>
  <c r="BK257"/>
  <c r="J247"/>
  <c r="BK240"/>
  <c r="BK237"/>
  <c r="BK198"/>
  <c r="BK191"/>
  <c r="BK187"/>
  <c r="BK183"/>
  <c r="BK179"/>
  <c r="J159"/>
  <c r="J153"/>
  <c r="J151"/>
  <c i="2" r="J655"/>
  <c r="J646"/>
  <c r="J635"/>
  <c r="BK612"/>
  <c r="J597"/>
  <c r="BK536"/>
  <c r="J471"/>
  <c r="J403"/>
  <c r="J385"/>
  <c r="J381"/>
  <c r="J378"/>
  <c r="BK369"/>
  <c r="BK365"/>
  <c r="BK294"/>
  <c r="BK287"/>
  <c r="BK281"/>
  <c r="BK268"/>
  <c r="BK252"/>
  <c r="J246"/>
  <c r="BK238"/>
  <c r="J182"/>
  <c r="BK174"/>
  <c r="BK167"/>
  <c r="BK138"/>
  <c i="12" r="BK142"/>
  <c r="BK140"/>
  <c r="BK131"/>
  <c r="BK124"/>
  <c i="10" r="BK228"/>
  <c r="BK222"/>
  <c r="J217"/>
  <c r="J209"/>
  <c r="BK204"/>
  <c r="J195"/>
  <c r="BK190"/>
  <c r="J175"/>
  <c r="BK152"/>
  <c r="J146"/>
  <c r="BK144"/>
  <c r="BK142"/>
  <c i="9" r="J263"/>
  <c r="J261"/>
  <c r="J253"/>
  <c r="J230"/>
  <c r="J225"/>
  <c r="J222"/>
  <c r="BK217"/>
  <c r="J215"/>
  <c r="BK200"/>
  <c r="J193"/>
  <c r="J191"/>
  <c r="J186"/>
  <c r="J166"/>
  <c r="J162"/>
  <c r="J158"/>
  <c r="J154"/>
  <c r="BK148"/>
  <c r="BK146"/>
  <c r="BK140"/>
  <c r="BK132"/>
  <c i="8" r="J269"/>
  <c r="BK267"/>
  <c r="J257"/>
  <c r="J255"/>
  <c r="J252"/>
  <c r="BK243"/>
  <c r="BK239"/>
  <c r="BK236"/>
  <c r="BK231"/>
  <c r="BK226"/>
  <c r="J224"/>
  <c r="BK219"/>
  <c r="BK209"/>
  <c r="J202"/>
  <c r="BK200"/>
  <c r="J195"/>
  <c r="BK187"/>
  <c r="BK168"/>
  <c r="J162"/>
  <c r="J156"/>
  <c r="J154"/>
  <c r="BK150"/>
  <c r="J146"/>
  <c r="BK134"/>
  <c i="7" r="BK229"/>
  <c r="J221"/>
  <c r="J219"/>
  <c r="J199"/>
  <c r="BK197"/>
  <c r="BK189"/>
  <c r="BK184"/>
  <c r="BK179"/>
  <c r="J158"/>
  <c r="BK156"/>
  <c r="BK146"/>
  <c r="BK142"/>
  <c i="6" r="J322"/>
  <c r="J318"/>
  <c r="BK308"/>
  <c r="BK302"/>
  <c r="J289"/>
  <c r="BK262"/>
  <c r="BK259"/>
  <c r="BK244"/>
  <c r="J241"/>
  <c r="BK225"/>
  <c r="J192"/>
  <c r="J190"/>
  <c r="J186"/>
  <c r="BK176"/>
  <c r="J172"/>
  <c r="J168"/>
  <c r="J152"/>
  <c r="BK146"/>
  <c i="5" r="BK236"/>
  <c r="BK222"/>
  <c r="BK205"/>
  <c r="BK197"/>
  <c r="BK190"/>
  <c r="BK167"/>
  <c r="BK155"/>
  <c r="J151"/>
  <c r="J147"/>
  <c r="BK145"/>
  <c i="4" r="J278"/>
  <c r="BK258"/>
  <c r="BK256"/>
  <c r="BK211"/>
  <c r="BK203"/>
  <c r="J185"/>
  <c r="J144"/>
  <c r="J142"/>
  <c r="BK140"/>
  <c i="3" r="J343"/>
  <c r="BK341"/>
  <c r="BK339"/>
  <c r="BK337"/>
  <c r="BK325"/>
  <c r="J319"/>
  <c r="BK307"/>
  <c r="J305"/>
  <c r="J302"/>
  <c r="J298"/>
  <c r="J294"/>
  <c r="J285"/>
  <c r="BK274"/>
  <c r="J271"/>
  <c r="J268"/>
  <c r="BK255"/>
  <c r="BK250"/>
  <c r="J245"/>
  <c r="BK193"/>
  <c r="J189"/>
  <c r="BK185"/>
  <c r="BK177"/>
  <c r="J175"/>
  <c r="J167"/>
  <c r="J165"/>
  <c r="BK151"/>
  <c r="J146"/>
  <c r="BK144"/>
  <c r="BK138"/>
  <c r="J136"/>
  <c i="2" r="BK659"/>
  <c r="J627"/>
  <c r="BK603"/>
  <c r="BK523"/>
  <c r="J496"/>
  <c r="J468"/>
  <c r="BK441"/>
  <c r="BK435"/>
  <c r="BK367"/>
  <c r="BK324"/>
  <c r="J318"/>
  <c r="BK316"/>
  <c r="J302"/>
  <c r="J287"/>
  <c r="J285"/>
  <c r="J277"/>
  <c r="BK270"/>
  <c r="J268"/>
  <c r="J254"/>
  <c r="BK230"/>
  <c r="BK223"/>
  <c r="BK217"/>
  <c r="J208"/>
  <c r="BK189"/>
  <c r="J160"/>
  <c i="13" r="F34"/>
  <c i="10" r="BK224"/>
  <c r="BK213"/>
  <c r="J193"/>
  <c r="BK156"/>
  <c r="BK146"/>
  <c i="9" r="J247"/>
  <c r="BK236"/>
  <c r="J232"/>
  <c r="J227"/>
  <c r="BK222"/>
  <c r="BK212"/>
  <c r="BK207"/>
  <c r="BK196"/>
  <c r="J172"/>
  <c r="J170"/>
  <c r="BK168"/>
  <c r="J160"/>
  <c r="BK156"/>
  <c r="J146"/>
  <c r="J142"/>
  <c r="J140"/>
  <c r="J138"/>
  <c i="8" r="BK275"/>
  <c r="BK273"/>
  <c r="J263"/>
  <c r="J261"/>
  <c r="BK246"/>
  <c r="BK241"/>
  <c r="J234"/>
  <c r="BK224"/>
  <c r="J216"/>
  <c r="J209"/>
  <c r="BK207"/>
  <c r="BK205"/>
  <c r="J192"/>
  <c r="J190"/>
  <c r="J185"/>
  <c r="BK170"/>
  <c r="BK164"/>
  <c r="J158"/>
  <c r="J152"/>
  <c r="J134"/>
  <c r="BK129"/>
  <c i="7" r="J227"/>
  <c r="BK225"/>
  <c r="J213"/>
  <c r="BK209"/>
  <c r="BK199"/>
  <c r="BK177"/>
  <c r="BK172"/>
  <c r="BK154"/>
  <c r="J152"/>
  <c r="J146"/>
  <c r="BK140"/>
  <c r="J134"/>
  <c i="6" r="J324"/>
  <c r="J316"/>
  <c r="J312"/>
  <c r="J308"/>
  <c r="BK304"/>
  <c r="BK295"/>
  <c r="BK287"/>
  <c r="BK282"/>
  <c r="J270"/>
  <c r="J251"/>
  <c r="J246"/>
  <c r="BK232"/>
  <c r="J227"/>
  <c r="BK217"/>
  <c r="BK190"/>
  <c r="BK170"/>
  <c r="BK164"/>
  <c r="BK160"/>
  <c r="BK156"/>
  <c r="J156"/>
  <c r="BK154"/>
  <c r="BK148"/>
  <c r="J140"/>
  <c r="BK134"/>
  <c r="BK129"/>
  <c i="5" r="J249"/>
  <c r="BK247"/>
  <c r="J241"/>
  <c r="BK227"/>
  <c r="J220"/>
  <c r="BK215"/>
  <c r="J212"/>
  <c r="J210"/>
  <c r="BK202"/>
  <c r="BK195"/>
  <c r="J190"/>
  <c r="BK171"/>
  <c r="BK169"/>
  <c r="BK129"/>
  <c i="4" r="BK272"/>
  <c r="J266"/>
  <c r="J264"/>
  <c r="J256"/>
  <c r="BK246"/>
  <c r="J244"/>
  <c r="J239"/>
  <c r="BK220"/>
  <c r="J216"/>
  <c r="BK208"/>
  <c r="J200"/>
  <c r="BK195"/>
  <c r="BK188"/>
  <c r="J180"/>
  <c r="BK178"/>
  <c r="J171"/>
  <c r="J167"/>
  <c r="J164"/>
  <c r="BK156"/>
  <c r="BK152"/>
  <c r="BK144"/>
  <c r="J136"/>
  <c r="J132"/>
  <c r="BK129"/>
  <c i="3" r="J339"/>
  <c r="J329"/>
  <c r="J321"/>
  <c r="BK319"/>
  <c r="J317"/>
  <c r="BK311"/>
  <c r="J296"/>
  <c r="J260"/>
  <c r="J252"/>
  <c r="J250"/>
  <c r="BK247"/>
  <c r="J227"/>
  <c r="J225"/>
  <c r="J193"/>
  <c r="BK165"/>
  <c r="J161"/>
  <c r="BK155"/>
  <c r="BK136"/>
  <c r="J134"/>
  <c r="J132"/>
  <c i="2" r="BK743"/>
  <c r="J633"/>
  <c r="BK590"/>
  <c r="J588"/>
  <c r="J567"/>
  <c r="J546"/>
  <c r="BK526"/>
  <c r="J523"/>
  <c r="J516"/>
  <c r="J507"/>
  <c r="BK481"/>
  <c r="J464"/>
  <c r="BK459"/>
  <c r="BK453"/>
  <c r="J447"/>
  <c r="J435"/>
  <c r="BK426"/>
  <c r="BK418"/>
  <c r="BK410"/>
  <c r="BK388"/>
  <c r="J357"/>
  <c r="BK302"/>
  <c r="J283"/>
  <c r="BK277"/>
  <c r="BK266"/>
  <c r="J217"/>
  <c r="BK208"/>
  <c r="J192"/>
  <c i="12" r="F36"/>
  <c i="10" r="BK230"/>
  <c r="BK226"/>
  <c r="BK217"/>
  <c r="J198"/>
  <c r="J190"/>
  <c r="J183"/>
  <c r="J168"/>
  <c r="J148"/>
  <c r="J144"/>
  <c r="BK136"/>
  <c r="J129"/>
  <c i="9" r="BK255"/>
  <c r="BK249"/>
  <c r="BK247"/>
  <c r="BK245"/>
  <c r="J239"/>
  <c r="J236"/>
  <c r="BK202"/>
  <c r="BK188"/>
  <c r="BK160"/>
  <c r="J156"/>
  <c r="BK154"/>
  <c r="BK136"/>
  <c r="J134"/>
  <c r="J132"/>
  <c i="8" r="J279"/>
  <c r="BK277"/>
  <c r="BK271"/>
  <c r="BK269"/>
  <c r="BK265"/>
  <c r="BK261"/>
  <c r="J259"/>
  <c r="BK257"/>
  <c r="J246"/>
  <c r="J239"/>
  <c r="J236"/>
  <c r="J231"/>
  <c r="J229"/>
  <c r="BK221"/>
  <c r="J219"/>
  <c r="J200"/>
  <c r="BK197"/>
  <c r="BK190"/>
  <c r="BK185"/>
  <c r="BK166"/>
  <c r="BK158"/>
  <c r="BK152"/>
  <c r="BK148"/>
  <c r="J144"/>
  <c r="BK140"/>
  <c r="BK136"/>
  <c r="BK132"/>
  <c i="7" r="J223"/>
  <c r="BK215"/>
  <c r="BK211"/>
  <c r="J206"/>
  <c r="J202"/>
  <c r="J197"/>
  <c r="BK195"/>
  <c r="BK187"/>
  <c r="J182"/>
  <c r="BK158"/>
  <c r="J154"/>
  <c r="BK148"/>
  <c r="J136"/>
  <c i="6" r="BK322"/>
  <c r="BK320"/>
  <c r="BK318"/>
  <c r="BK312"/>
  <c r="BK310"/>
  <c r="J304"/>
  <c r="J298"/>
  <c r="BK279"/>
  <c r="BK273"/>
  <c r="BK268"/>
  <c r="J262"/>
  <c r="BK254"/>
  <c r="BK251"/>
  <c r="BK246"/>
  <c r="J244"/>
  <c r="J239"/>
  <c r="J230"/>
  <c r="BK222"/>
  <c r="J215"/>
  <c r="J210"/>
  <c r="J188"/>
  <c r="J180"/>
  <c r="J174"/>
  <c r="BK166"/>
  <c r="J164"/>
  <c r="J158"/>
  <c i="5" r="J247"/>
  <c r="J245"/>
  <c r="BK241"/>
  <c r="J239"/>
  <c r="J225"/>
  <c r="BK212"/>
  <c r="J195"/>
  <c r="J165"/>
  <c r="J161"/>
  <c r="BK139"/>
  <c r="BK134"/>
  <c r="J129"/>
  <c i="4" r="BK278"/>
  <c r="J270"/>
  <c r="BK262"/>
  <c r="BK254"/>
  <c r="J246"/>
  <c r="BK239"/>
  <c r="BK224"/>
  <c r="J190"/>
  <c r="J183"/>
  <c r="BK167"/>
  <c r="J162"/>
  <c r="J160"/>
  <c r="J156"/>
  <c r="J150"/>
  <c r="J138"/>
  <c i="3" r="J337"/>
  <c r="BK335"/>
  <c r="BK315"/>
  <c r="BK313"/>
  <c r="BK298"/>
  <c r="BK296"/>
  <c r="BK276"/>
  <c r="J274"/>
  <c r="J255"/>
  <c r="J240"/>
  <c r="J237"/>
  <c r="BK232"/>
  <c r="BK227"/>
  <c r="BK225"/>
  <c r="BK175"/>
  <c r="BK172"/>
  <c r="BK170"/>
  <c r="J157"/>
  <c r="BK149"/>
  <c r="J140"/>
  <c r="BK132"/>
  <c r="J129"/>
  <c i="2" r="J750"/>
  <c r="J743"/>
  <c r="BK730"/>
  <c r="BK655"/>
  <c r="BK643"/>
  <c r="J637"/>
  <c r="BK635"/>
  <c r="BK620"/>
  <c r="BK610"/>
  <c r="BK516"/>
  <c r="BK471"/>
  <c r="BK466"/>
  <c r="J462"/>
  <c r="J459"/>
  <c r="J453"/>
  <c r="BK447"/>
  <c r="J432"/>
  <c r="BK403"/>
  <c r="BK385"/>
  <c r="BK381"/>
  <c r="J369"/>
  <c r="BK357"/>
  <c r="BK341"/>
  <c r="J332"/>
  <c r="J326"/>
  <c r="BK318"/>
  <c r="J316"/>
  <c r="BK308"/>
  <c r="BK285"/>
  <c r="J281"/>
  <c r="BK254"/>
  <c r="J252"/>
  <c r="J223"/>
  <c r="BK200"/>
  <c r="BK146"/>
  <c i="1" r="AS96"/>
  <c i="11" r="F35"/>
  <c i="1" r="BB105"/>
  <c i="11" r="F36"/>
  <c i="1" r="BC105"/>
  <c i="11" r="F37"/>
  <c i="1" r="BD105"/>
  <c i="11" r="F34"/>
  <c i="1" r="BA105"/>
  <c i="2" l="1" r="BK137"/>
  <c r="J137"/>
  <c r="J98"/>
  <c r="P181"/>
  <c r="T216"/>
  <c r="P301"/>
  <c r="P434"/>
  <c r="T461"/>
  <c r="R525"/>
  <c r="T658"/>
  <c i="3" r="R131"/>
  <c r="R127"/>
  <c r="R126"/>
  <c r="T310"/>
  <c r="T309"/>
  <c i="4" r="R131"/>
  <c r="R127"/>
  <c r="R126"/>
  <c r="R234"/>
  <c i="5" r="P131"/>
  <c r="P127"/>
  <c r="P126"/>
  <c i="1" r="AU99"/>
  <c i="5" r="T235"/>
  <c r="T234"/>
  <c i="6" r="T294"/>
  <c r="T293"/>
  <c i="7" r="R131"/>
  <c r="R127"/>
  <c r="R126"/>
  <c r="R205"/>
  <c r="R204"/>
  <c i="8" r="BK131"/>
  <c r="J131"/>
  <c r="J101"/>
  <c r="T238"/>
  <c i="9" r="P235"/>
  <c r="P234"/>
  <c i="2" r="R137"/>
  <c r="BK245"/>
  <c r="J245"/>
  <c r="J102"/>
  <c r="R245"/>
  <c r="P380"/>
  <c r="BK434"/>
  <c r="J434"/>
  <c r="J108"/>
  <c r="R461"/>
  <c r="BK525"/>
  <c r="J525"/>
  <c r="J111"/>
  <c r="R658"/>
  <c i="3" r="BK131"/>
  <c r="J131"/>
  <c r="J101"/>
  <c r="BK310"/>
  <c r="J310"/>
  <c r="J104"/>
  <c i="4" r="P131"/>
  <c r="P127"/>
  <c r="P126"/>
  <c i="1" r="AU98"/>
  <c i="4" r="P251"/>
  <c r="P250"/>
  <c i="5" r="R224"/>
  <c i="6" r="T131"/>
  <c r="T127"/>
  <c r="T126"/>
  <c r="R281"/>
  <c i="7" r="BK131"/>
  <c r="J131"/>
  <c r="J101"/>
  <c r="P205"/>
  <c r="P204"/>
  <c i="8" r="R131"/>
  <c r="R127"/>
  <c r="R126"/>
  <c r="R251"/>
  <c r="R250"/>
  <c i="9" r="R131"/>
  <c r="R127"/>
  <c r="R126"/>
  <c r="T224"/>
  <c i="10" r="P216"/>
  <c r="P215"/>
  <c i="2" r="P137"/>
  <c r="BK216"/>
  <c r="J216"/>
  <c r="J100"/>
  <c r="R301"/>
  <c r="T394"/>
  <c r="BK461"/>
  <c r="J461"/>
  <c r="J109"/>
  <c r="R470"/>
  <c r="P609"/>
  <c r="BK645"/>
  <c r="J645"/>
  <c r="J114"/>
  <c r="T645"/>
  <c i="3" r="P293"/>
  <c i="4" r="T234"/>
  <c i="5" r="BK224"/>
  <c r="J224"/>
  <c r="J102"/>
  <c r="P235"/>
  <c r="P234"/>
  <c i="6" r="R131"/>
  <c r="R127"/>
  <c r="R126"/>
  <c r="P281"/>
  <c i="7" r="P194"/>
  <c r="BK205"/>
  <c r="J205"/>
  <c r="J104"/>
  <c i="8" r="P131"/>
  <c r="P127"/>
  <c r="P126"/>
  <c i="1" r="AU102"/>
  <c i="8" r="T251"/>
  <c r="T250"/>
  <c i="9" r="BK131"/>
  <c r="J131"/>
  <c r="J101"/>
  <c r="BK224"/>
  <c r="J224"/>
  <c r="J102"/>
  <c i="10" r="R203"/>
  <c i="2" r="BK181"/>
  <c r="J181"/>
  <c r="J99"/>
  <c r="R216"/>
  <c r="P245"/>
  <c r="BK380"/>
  <c r="J380"/>
  <c r="J104"/>
  <c r="P394"/>
  <c r="R434"/>
  <c r="T525"/>
  <c r="BK658"/>
  <c r="J658"/>
  <c r="J115"/>
  <c i="3" r="P131"/>
  <c r="P127"/>
  <c r="P126"/>
  <c i="1" r="AU97"/>
  <c i="3" r="P310"/>
  <c r="P309"/>
  <c i="4" r="T131"/>
  <c r="T127"/>
  <c r="T126"/>
  <c r="BK251"/>
  <c r="J251"/>
  <c r="J104"/>
  <c i="5" r="BK131"/>
  <c r="J131"/>
  <c r="J101"/>
  <c r="T224"/>
  <c i="6" r="P131"/>
  <c r="P127"/>
  <c r="P126"/>
  <c i="1" r="AU100"/>
  <c i="6" r="P294"/>
  <c r="P293"/>
  <c i="7" r="BK194"/>
  <c r="J194"/>
  <c r="J102"/>
  <c r="T194"/>
  <c i="8" r="BK238"/>
  <c r="J238"/>
  <c r="J102"/>
  <c r="P251"/>
  <c r="P250"/>
  <c i="9" r="P131"/>
  <c r="P127"/>
  <c r="P126"/>
  <c i="1" r="AU103"/>
  <c i="9" r="T235"/>
  <c r="T234"/>
  <c i="10" r="BK203"/>
  <c r="J203"/>
  <c r="J102"/>
  <c r="T203"/>
  <c i="12" r="T139"/>
  <c i="9" r="P224"/>
  <c i="10" r="T131"/>
  <c r="T127"/>
  <c r="T126"/>
  <c r="P203"/>
  <c i="12" r="T119"/>
  <c r="T118"/>
  <c i="13" r="T122"/>
  <c r="T121"/>
  <c r="T120"/>
  <c i="2" r="T181"/>
  <c r="BK301"/>
  <c r="J301"/>
  <c r="J103"/>
  <c r="R380"/>
  <c r="R394"/>
  <c r="P461"/>
  <c r="P470"/>
  <c r="BK609"/>
  <c r="J609"/>
  <c r="J113"/>
  <c r="R609"/>
  <c r="P645"/>
  <c i="3" r="T131"/>
  <c r="T127"/>
  <c r="T126"/>
  <c r="T293"/>
  <c i="4" r="P234"/>
  <c i="5" r="T131"/>
  <c r="T127"/>
  <c r="T126"/>
  <c r="BK235"/>
  <c r="BK234"/>
  <c r="J234"/>
  <c r="J103"/>
  <c i="6" r="R294"/>
  <c r="R293"/>
  <c i="7" r="T131"/>
  <c r="T127"/>
  <c r="T126"/>
  <c r="T205"/>
  <c r="T204"/>
  <c i="8" r="P238"/>
  <c r="R238"/>
  <c i="9" r="T131"/>
  <c r="T127"/>
  <c r="T126"/>
  <c r="R224"/>
  <c i="10" r="R131"/>
  <c r="R127"/>
  <c r="R126"/>
  <c r="R216"/>
  <c r="R215"/>
  <c i="12" r="R119"/>
  <c r="R118"/>
  <c r="R139"/>
  <c i="13" r="R122"/>
  <c r="R121"/>
  <c r="R120"/>
  <c i="2" r="T137"/>
  <c r="P216"/>
  <c r="T245"/>
  <c r="T380"/>
  <c r="BK470"/>
  <c r="J470"/>
  <c r="J110"/>
  <c r="T470"/>
  <c r="T609"/>
  <c r="R645"/>
  <c i="3" r="R310"/>
  <c r="R309"/>
  <c i="4" r="BK131"/>
  <c r="J131"/>
  <c r="J101"/>
  <c r="R251"/>
  <c r="R250"/>
  <c i="5" r="R131"/>
  <c r="R127"/>
  <c r="R126"/>
  <c r="R235"/>
  <c r="R234"/>
  <c i="6" r="BK131"/>
  <c r="J131"/>
  <c r="J101"/>
  <c r="BK294"/>
  <c r="J294"/>
  <c r="J104"/>
  <c i="9" r="R235"/>
  <c r="R234"/>
  <c i="10" r="BK131"/>
  <c r="J131"/>
  <c r="J101"/>
  <c r="BK216"/>
  <c r="BK215"/>
  <c r="J215"/>
  <c r="J103"/>
  <c i="12" r="BK119"/>
  <c r="J119"/>
  <c r="J97"/>
  <c r="BK139"/>
  <c r="J139"/>
  <c r="J98"/>
  <c i="13" r="BK122"/>
  <c i="2" r="R181"/>
  <c r="T301"/>
  <c r="BK394"/>
  <c r="J394"/>
  <c r="J107"/>
  <c r="T434"/>
  <c r="P525"/>
  <c r="P658"/>
  <c i="3" r="BK293"/>
  <c r="J293"/>
  <c r="J102"/>
  <c r="R293"/>
  <c i="4" r="BK234"/>
  <c r="J234"/>
  <c r="J102"/>
  <c r="T251"/>
  <c r="T250"/>
  <c i="5" r="P224"/>
  <c i="6" r="BK281"/>
  <c r="J281"/>
  <c r="J102"/>
  <c r="T281"/>
  <c i="7" r="P131"/>
  <c r="P127"/>
  <c r="P126"/>
  <c i="1" r="AU101"/>
  <c i="7" r="R194"/>
  <c i="8" r="T131"/>
  <c r="T127"/>
  <c r="T126"/>
  <c r="BK251"/>
  <c r="BK250"/>
  <c r="J250"/>
  <c r="J103"/>
  <c i="9" r="BK235"/>
  <c r="J235"/>
  <c r="J104"/>
  <c i="10" r="P131"/>
  <c r="P127"/>
  <c r="P126"/>
  <c i="1" r="AU104"/>
  <c i="10" r="T216"/>
  <c r="T215"/>
  <c i="12" r="P119"/>
  <c r="P118"/>
  <c i="1" r="AU106"/>
  <c i="12" r="P139"/>
  <c i="13" r="P122"/>
  <c r="P121"/>
  <c r="P120"/>
  <c i="1" r="AU107"/>
  <c i="2" r="F92"/>
  <c r="BE287"/>
  <c r="BE294"/>
  <c r="BE365"/>
  <c r="BE367"/>
  <c r="BE391"/>
  <c r="BE418"/>
  <c r="BE496"/>
  <c r="BE546"/>
  <c r="BE567"/>
  <c r="BE588"/>
  <c r="BE590"/>
  <c r="BE597"/>
  <c r="BE603"/>
  <c i="3" r="BE179"/>
  <c r="BE181"/>
  <c r="BE183"/>
  <c r="BE185"/>
  <c r="BE187"/>
  <c r="BE189"/>
  <c r="BE191"/>
  <c r="BE323"/>
  <c r="BE325"/>
  <c r="BE327"/>
  <c r="BE329"/>
  <c i="4" r="BE203"/>
  <c r="BE205"/>
  <c r="BE208"/>
  <c r="BE211"/>
  <c r="BE214"/>
  <c r="BE216"/>
  <c r="BE218"/>
  <c r="BE220"/>
  <c r="BE222"/>
  <c r="BE235"/>
  <c r="BE260"/>
  <c i="5" r="BE136"/>
  <c r="BE141"/>
  <c r="BE149"/>
  <c i="6" r="BE132"/>
  <c r="BE134"/>
  <c r="BE136"/>
  <c r="BE138"/>
  <c r="BE140"/>
  <c r="BE150"/>
  <c r="BE152"/>
  <c r="BE265"/>
  <c r="BE326"/>
  <c i="7" r="J120"/>
  <c r="BE179"/>
  <c r="BE184"/>
  <c r="BE192"/>
  <c r="BE213"/>
  <c r="BE219"/>
  <c r="BE221"/>
  <c i="8" r="E114"/>
  <c r="BE134"/>
  <c r="BE138"/>
  <c r="BE142"/>
  <c r="BE146"/>
  <c r="BE156"/>
  <c r="BE164"/>
  <c r="BE170"/>
  <c r="BE202"/>
  <c r="BE211"/>
  <c r="BE216"/>
  <c r="BE234"/>
  <c r="BE243"/>
  <c r="BE255"/>
  <c r="BE263"/>
  <c r="BE273"/>
  <c i="9" r="E114"/>
  <c r="BE138"/>
  <c r="BE140"/>
  <c r="BE164"/>
  <c r="BE200"/>
  <c r="BE232"/>
  <c r="BE253"/>
  <c r="BE257"/>
  <c r="BE259"/>
  <c r="BE261"/>
  <c i="10" r="BE138"/>
  <c r="BE140"/>
  <c r="BE236"/>
  <c i="2" r="J129"/>
  <c r="BE160"/>
  <c r="BE167"/>
  <c r="BE174"/>
  <c r="BE182"/>
  <c r="BE189"/>
  <c r="BE308"/>
  <c r="BE314"/>
  <c r="BE316"/>
  <c r="BE332"/>
  <c r="BE468"/>
  <c r="BE471"/>
  <c r="BE610"/>
  <c r="BE612"/>
  <c r="BE637"/>
  <c r="BE653"/>
  <c r="BE655"/>
  <c r="BE750"/>
  <c i="3" r="BE140"/>
  <c r="BE142"/>
  <c r="BE144"/>
  <c r="BE146"/>
  <c r="BE149"/>
  <c r="BE230"/>
  <c r="BE245"/>
  <c r="BE279"/>
  <c r="BE281"/>
  <c r="BE283"/>
  <c r="BE285"/>
  <c r="BE287"/>
  <c r="BE289"/>
  <c r="BE302"/>
  <c r="BE305"/>
  <c r="BE307"/>
  <c i="4" r="E85"/>
  <c r="BE140"/>
  <c r="BE185"/>
  <c r="BE224"/>
  <c i="5" r="BE173"/>
  <c i="6" r="E114"/>
  <c r="BE142"/>
  <c r="BE144"/>
  <c r="BE146"/>
  <c r="BE154"/>
  <c r="BE156"/>
  <c r="BE176"/>
  <c r="BE178"/>
  <c r="BE180"/>
  <c r="BE188"/>
  <c r="BE210"/>
  <c r="BE212"/>
  <c r="BE215"/>
  <c r="BE318"/>
  <c i="7" r="E85"/>
  <c r="F94"/>
  <c r="BE136"/>
  <c r="BE138"/>
  <c r="BE174"/>
  <c r="BE182"/>
  <c r="BE206"/>
  <c r="BE211"/>
  <c r="BE223"/>
  <c r="BE229"/>
  <c i="8" r="J120"/>
  <c r="BE132"/>
  <c r="BE150"/>
  <c r="BE162"/>
  <c r="BE187"/>
  <c r="BE214"/>
  <c r="BE239"/>
  <c r="BE252"/>
  <c r="BE259"/>
  <c r="BE271"/>
  <c r="BE279"/>
  <c i="9" r="F94"/>
  <c r="J120"/>
  <c r="BE136"/>
  <c r="BE144"/>
  <c r="BE158"/>
  <c r="BE162"/>
  <c r="BE217"/>
  <c r="BE230"/>
  <c r="BE241"/>
  <c r="BE243"/>
  <c r="BE249"/>
  <c r="BE255"/>
  <c i="10" r="F123"/>
  <c r="BE132"/>
  <c r="BE136"/>
  <c r="BE217"/>
  <c r="BE220"/>
  <c r="BE226"/>
  <c r="BE232"/>
  <c r="BE234"/>
  <c r="BK128"/>
  <c r="BK127"/>
  <c r="BK126"/>
  <c r="J126"/>
  <c i="12" r="J89"/>
  <c i="2" r="BE192"/>
  <c r="BE369"/>
  <c r="BE378"/>
  <c r="BE381"/>
  <c r="BE395"/>
  <c r="BE403"/>
  <c r="BE410"/>
  <c r="BE464"/>
  <c r="BE536"/>
  <c r="BK390"/>
  <c r="J390"/>
  <c r="J105"/>
  <c i="3" r="BE196"/>
  <c r="BE198"/>
  <c r="BE225"/>
  <c r="BE227"/>
  <c r="BE247"/>
  <c r="BE300"/>
  <c r="BE313"/>
  <c r="BE315"/>
  <c r="BE331"/>
  <c i="4" r="J91"/>
  <c r="F123"/>
  <c r="BE132"/>
  <c r="BE171"/>
  <c r="BE174"/>
  <c r="BE178"/>
  <c r="BE188"/>
  <c r="BE266"/>
  <c r="BE268"/>
  <c r="BE270"/>
  <c r="BE272"/>
  <c i="5" r="BE139"/>
  <c r="BE243"/>
  <c r="BE249"/>
  <c i="6" r="BE129"/>
  <c r="BE184"/>
  <c r="BE217"/>
  <c r="BE220"/>
  <c r="BE222"/>
  <c r="BE249"/>
  <c r="BE251"/>
  <c r="BE254"/>
  <c r="BE256"/>
  <c r="BE273"/>
  <c r="BE275"/>
  <c r="BE277"/>
  <c r="BE298"/>
  <c r="BE300"/>
  <c r="BE312"/>
  <c r="BE314"/>
  <c r="BE316"/>
  <c i="7" r="BE129"/>
  <c r="BE177"/>
  <c r="BE187"/>
  <c r="BE195"/>
  <c r="BE215"/>
  <c r="BE217"/>
  <c r="BK128"/>
  <c r="J128"/>
  <c r="J100"/>
  <c i="8" r="F94"/>
  <c r="BE144"/>
  <c r="BE148"/>
  <c r="BE152"/>
  <c r="BE185"/>
  <c r="BE192"/>
  <c r="BE197"/>
  <c r="BE207"/>
  <c r="BE221"/>
  <c r="BE229"/>
  <c r="BE241"/>
  <c r="BE248"/>
  <c r="BE265"/>
  <c i="9" r="BE129"/>
  <c r="BE150"/>
  <c r="BE152"/>
  <c r="BE156"/>
  <c r="BE160"/>
  <c r="BE188"/>
  <c r="BE198"/>
  <c i="10" r="J120"/>
  <c r="BE148"/>
  <c r="BE154"/>
  <c r="BE156"/>
  <c r="BE168"/>
  <c r="BE170"/>
  <c r="BE183"/>
  <c i="11" r="F115"/>
  <c i="12" r="BE122"/>
  <c r="BE129"/>
  <c r="BE137"/>
  <c r="BE144"/>
  <c i="2" r="E85"/>
  <c r="BE200"/>
  <c r="BE208"/>
  <c r="BE230"/>
  <c r="BE302"/>
  <c r="BE341"/>
  <c r="BE349"/>
  <c r="BE357"/>
  <c r="BE459"/>
  <c r="BE466"/>
  <c r="BE526"/>
  <c r="BE659"/>
  <c r="BE730"/>
  <c i="3" r="E114"/>
  <c r="BE155"/>
  <c r="BE157"/>
  <c r="BE161"/>
  <c r="BE163"/>
  <c r="BE165"/>
  <c r="BE167"/>
  <c r="BE170"/>
  <c r="BE172"/>
  <c r="BE175"/>
  <c r="BE177"/>
  <c r="BE271"/>
  <c r="BE319"/>
  <c r="BE333"/>
  <c r="BE335"/>
  <c r="BE337"/>
  <c i="4" r="BE164"/>
  <c r="BE167"/>
  <c r="BE169"/>
  <c r="BE190"/>
  <c r="BE193"/>
  <c r="BE200"/>
  <c r="BE248"/>
  <c r="BE252"/>
  <c r="BE254"/>
  <c r="BE256"/>
  <c r="BE258"/>
  <c r="BE278"/>
  <c i="5" r="J91"/>
  <c r="E114"/>
  <c r="F123"/>
  <c r="BE143"/>
  <c r="BE145"/>
  <c r="BE147"/>
  <c r="BE207"/>
  <c r="BE210"/>
  <c r="BE212"/>
  <c r="BE215"/>
  <c r="BE217"/>
  <c r="BE245"/>
  <c r="BE247"/>
  <c i="6" r="BE148"/>
  <c r="BE182"/>
  <c r="BE192"/>
  <c r="BE259"/>
  <c r="BE262"/>
  <c r="BE279"/>
  <c r="BE282"/>
  <c r="BE284"/>
  <c r="BE302"/>
  <c i="7" r="BE132"/>
  <c r="BE172"/>
  <c i="8" r="BE129"/>
  <c r="BE168"/>
  <c r="BE219"/>
  <c r="BE267"/>
  <c r="BK128"/>
  <c r="BK127"/>
  <c r="BK126"/>
  <c r="J126"/>
  <c r="J98"/>
  <c i="9" r="BE132"/>
  <c r="BE142"/>
  <c r="BE146"/>
  <c r="BE205"/>
  <c r="BE207"/>
  <c r="BE210"/>
  <c r="BE212"/>
  <c r="BE215"/>
  <c r="BE239"/>
  <c i="10" r="BE142"/>
  <c r="BE209"/>
  <c r="BE211"/>
  <c r="BE213"/>
  <c i="12" r="E85"/>
  <c r="F115"/>
  <c r="BE120"/>
  <c r="BE124"/>
  <c i="1" r="BC106"/>
  <c i="13" r="J89"/>
  <c r="F92"/>
  <c r="BE125"/>
  <c i="10" r="BE129"/>
  <c r="BE134"/>
  <c r="BE144"/>
  <c r="BE150"/>
  <c r="BE152"/>
  <c r="BE180"/>
  <c r="BE198"/>
  <c r="BE207"/>
  <c r="BE228"/>
  <c i="11" r="E108"/>
  <c i="12" r="BE135"/>
  <c i="13" r="BE128"/>
  <c r="BK130"/>
  <c r="J130"/>
  <c r="J100"/>
  <c i="2" r="BE138"/>
  <c r="BE217"/>
  <c r="BE223"/>
  <c r="BE238"/>
  <c r="BE246"/>
  <c r="BE252"/>
  <c r="BE254"/>
  <c r="BE268"/>
  <c r="BE270"/>
  <c r="BE277"/>
  <c r="BE279"/>
  <c r="BE435"/>
  <c r="BE441"/>
  <c r="BE447"/>
  <c r="BE481"/>
  <c r="BE643"/>
  <c r="BK596"/>
  <c r="J596"/>
  <c r="J112"/>
  <c i="3" r="J120"/>
  <c r="BE153"/>
  <c r="BE252"/>
  <c r="BE255"/>
  <c r="BE257"/>
  <c r="BE260"/>
  <c r="BE262"/>
  <c r="BE265"/>
  <c r="BE291"/>
  <c r="BE317"/>
  <c i="4" r="BE142"/>
  <c r="BE144"/>
  <c r="BE150"/>
  <c r="BE152"/>
  <c r="BE154"/>
  <c r="BE226"/>
  <c r="BE239"/>
  <c r="BE242"/>
  <c r="BK128"/>
  <c r="BK127"/>
  <c r="J127"/>
  <c r="J99"/>
  <c i="5" r="BE129"/>
  <c r="BE151"/>
  <c r="BE153"/>
  <c r="BE155"/>
  <c r="BE157"/>
  <c r="BE159"/>
  <c r="BE161"/>
  <c r="BE163"/>
  <c r="BE165"/>
  <c r="BE167"/>
  <c r="BE169"/>
  <c r="BE171"/>
  <c r="BE225"/>
  <c r="BE227"/>
  <c r="BE230"/>
  <c r="BE232"/>
  <c r="BE241"/>
  <c i="6" r="F94"/>
  <c r="BE158"/>
  <c r="BE160"/>
  <c r="BE162"/>
  <c r="BE164"/>
  <c r="BE166"/>
  <c r="BE168"/>
  <c r="BE225"/>
  <c r="BE227"/>
  <c r="BE230"/>
  <c r="BE232"/>
  <c r="BE235"/>
  <c r="BE237"/>
  <c r="BE239"/>
  <c r="BE241"/>
  <c r="BE244"/>
  <c r="BE304"/>
  <c r="BE306"/>
  <c r="BE308"/>
  <c r="BE310"/>
  <c r="BE320"/>
  <c r="BE322"/>
  <c r="BK128"/>
  <c r="BK127"/>
  <c r="J127"/>
  <c r="J99"/>
  <c i="7" r="BE140"/>
  <c r="BE148"/>
  <c r="BE150"/>
  <c r="BE158"/>
  <c r="BE160"/>
  <c r="BE189"/>
  <c r="BE202"/>
  <c r="BE209"/>
  <c r="BE225"/>
  <c r="BE227"/>
  <c i="8" r="BE136"/>
  <c r="BE140"/>
  <c r="BE154"/>
  <c r="BE160"/>
  <c r="BE166"/>
  <c r="BE190"/>
  <c r="BE200"/>
  <c r="BE205"/>
  <c r="BE209"/>
  <c r="BE224"/>
  <c r="BE231"/>
  <c r="BE246"/>
  <c r="BE257"/>
  <c r="BE261"/>
  <c r="BE269"/>
  <c r="BE275"/>
  <c r="BE277"/>
  <c i="9" r="BE134"/>
  <c r="BE154"/>
  <c r="BE168"/>
  <c r="BE172"/>
  <c r="BE202"/>
  <c i="10" r="E114"/>
  <c r="BE193"/>
  <c r="BE195"/>
  <c r="BE222"/>
  <c r="BE224"/>
  <c r="BE230"/>
  <c i="11" r="BK120"/>
  <c r="J120"/>
  <c r="J98"/>
  <c i="12" r="BE131"/>
  <c r="BE140"/>
  <c i="1" r="BA107"/>
  <c i="2" r="BE146"/>
  <c r="BE153"/>
  <c r="BE318"/>
  <c r="BE324"/>
  <c r="BE326"/>
  <c r="BE432"/>
  <c r="BE453"/>
  <c r="BE507"/>
  <c r="BE516"/>
  <c r="BE523"/>
  <c r="BE743"/>
  <c i="3" r="F94"/>
  <c r="BE129"/>
  <c r="BE193"/>
  <c r="BE232"/>
  <c r="BE235"/>
  <c r="BE237"/>
  <c r="BE240"/>
  <c r="BE242"/>
  <c r="BE250"/>
  <c r="BE268"/>
  <c r="BE274"/>
  <c r="BE276"/>
  <c r="BE294"/>
  <c r="BE296"/>
  <c r="BE298"/>
  <c r="BE311"/>
  <c r="BE321"/>
  <c r="BE341"/>
  <c r="BE343"/>
  <c r="BK128"/>
  <c r="J128"/>
  <c r="J100"/>
  <c i="4" r="BE134"/>
  <c r="BE156"/>
  <c r="BE158"/>
  <c r="BE160"/>
  <c r="BE162"/>
  <c r="BE176"/>
  <c r="BE195"/>
  <c r="BE229"/>
  <c r="BE231"/>
  <c r="BE237"/>
  <c r="BE244"/>
  <c r="BE246"/>
  <c r="BE262"/>
  <c r="BE264"/>
  <c i="5" r="BE132"/>
  <c r="BE190"/>
  <c r="BE192"/>
  <c r="BE195"/>
  <c r="BE197"/>
  <c r="BE200"/>
  <c r="BE202"/>
  <c r="BE205"/>
  <c r="BE222"/>
  <c i="6" r="BE186"/>
  <c r="BE287"/>
  <c r="BE289"/>
  <c r="BE291"/>
  <c r="BE295"/>
  <c r="BE324"/>
  <c i="7" r="BE142"/>
  <c r="BE152"/>
  <c r="BE154"/>
  <c r="BE156"/>
  <c i="9" r="BE220"/>
  <c r="BE222"/>
  <c r="BE225"/>
  <c r="BE227"/>
  <c r="BE263"/>
  <c r="BK128"/>
  <c r="BK127"/>
  <c r="J127"/>
  <c r="J99"/>
  <c i="10" r="BE146"/>
  <c r="BE175"/>
  <c r="BE178"/>
  <c r="BE185"/>
  <c r="BE188"/>
  <c r="BE190"/>
  <c r="BE201"/>
  <c r="BE204"/>
  <c r="BE238"/>
  <c i="11" r="J89"/>
  <c i="12" r="BE133"/>
  <c r="BE142"/>
  <c i="13" r="E110"/>
  <c i="2" r="BE266"/>
  <c r="BE281"/>
  <c r="BE283"/>
  <c r="BE285"/>
  <c r="BE383"/>
  <c r="BE385"/>
  <c r="BE388"/>
  <c r="BE426"/>
  <c r="BE462"/>
  <c r="BE620"/>
  <c r="BE627"/>
  <c r="BE633"/>
  <c r="BE635"/>
  <c r="BE646"/>
  <c r="BK229"/>
  <c r="J229"/>
  <c r="J101"/>
  <c i="3" r="BE132"/>
  <c r="BE134"/>
  <c r="BE136"/>
  <c r="BE138"/>
  <c r="BE151"/>
  <c r="BE159"/>
  <c r="BE339"/>
  <c i="4" r="BE129"/>
  <c r="BE136"/>
  <c r="BE138"/>
  <c r="BE146"/>
  <c r="BE148"/>
  <c r="BE180"/>
  <c r="BE183"/>
  <c r="BE198"/>
  <c r="BE274"/>
  <c r="BE276"/>
  <c i="5" r="BE134"/>
  <c r="BE220"/>
  <c r="BE236"/>
  <c r="BE239"/>
  <c r="BK128"/>
  <c r="BK127"/>
  <c r="J127"/>
  <c r="J99"/>
  <c i="6" r="J91"/>
  <c r="BE170"/>
  <c r="BE172"/>
  <c r="BE174"/>
  <c r="BE190"/>
  <c r="BE246"/>
  <c r="BE268"/>
  <c r="BE270"/>
  <c i="7" r="BE134"/>
  <c r="BE144"/>
  <c r="BE146"/>
  <c r="BE197"/>
  <c r="BE199"/>
  <c i="8" r="BE158"/>
  <c r="BE195"/>
  <c r="BE226"/>
  <c r="BE236"/>
  <c i="9" r="BE148"/>
  <c r="BE166"/>
  <c r="BE170"/>
  <c r="BE186"/>
  <c r="BE191"/>
  <c r="BE193"/>
  <c r="BE196"/>
  <c r="BE236"/>
  <c r="BE245"/>
  <c r="BE247"/>
  <c r="BE251"/>
  <c i="10" r="BE173"/>
  <c i="11" r="BE121"/>
  <c i="13" r="BE123"/>
  <c r="BE131"/>
  <c r="BK127"/>
  <c r="J127"/>
  <c r="J99"/>
  <c i="4" r="F36"/>
  <c i="1" r="BA98"/>
  <c i="8" r="J36"/>
  <c i="1" r="AW102"/>
  <c i="3" r="F38"/>
  <c i="1" r="BC97"/>
  <c i="10" r="F39"/>
  <c i="1" r="BD104"/>
  <c i="10" r="F37"/>
  <c i="1" r="BB104"/>
  <c i="5" r="F37"/>
  <c i="1" r="BB99"/>
  <c i="8" r="F39"/>
  <c i="1" r="BD102"/>
  <c r="AS94"/>
  <c i="2" r="F36"/>
  <c i="1" r="BC95"/>
  <c i="7" r="F37"/>
  <c i="1" r="BB101"/>
  <c i="10" r="F38"/>
  <c i="1" r="BC104"/>
  <c i="4" r="F38"/>
  <c i="1" r="BC98"/>
  <c i="8" r="F36"/>
  <c i="1" r="BA102"/>
  <c i="9" r="F36"/>
  <c i="1" r="BA103"/>
  <c i="9" r="F39"/>
  <c i="1" r="BD103"/>
  <c i="8" r="F38"/>
  <c i="1" r="BC102"/>
  <c i="9" r="J36"/>
  <c i="1" r="AW103"/>
  <c i="5" r="J36"/>
  <c i="1" r="AW99"/>
  <c i="5" r="F39"/>
  <c i="1" r="BD99"/>
  <c i="10" r="J36"/>
  <c i="1" r="AW104"/>
  <c i="5" r="F38"/>
  <c i="1" r="BC99"/>
  <c i="4" r="F39"/>
  <c i="1" r="BD98"/>
  <c i="11" r="J34"/>
  <c i="1" r="AW105"/>
  <c i="2" r="F37"/>
  <c i="1" r="BD95"/>
  <c i="13" r="J34"/>
  <c i="1" r="AW107"/>
  <c i="4" r="F37"/>
  <c i="1" r="BB98"/>
  <c i="4" r="J36"/>
  <c i="1" r="AW98"/>
  <c i="6" r="J36"/>
  <c i="1" r="AW100"/>
  <c i="12" r="F37"/>
  <c i="1" r="BD106"/>
  <c i="7" r="J36"/>
  <c i="1" r="AW101"/>
  <c i="9" r="F37"/>
  <c i="1" r="BB103"/>
  <c i="11" r="F33"/>
  <c i="1" r="AZ105"/>
  <c i="6" r="F37"/>
  <c i="1" r="BB100"/>
  <c i="7" r="F36"/>
  <c i="1" r="BA101"/>
  <c i="6" r="F38"/>
  <c i="1" r="BC100"/>
  <c i="9" r="F38"/>
  <c i="1" r="BC103"/>
  <c i="3" r="F36"/>
  <c i="1" r="BA97"/>
  <c i="2" r="F34"/>
  <c i="1" r="BA95"/>
  <c i="8" r="F37"/>
  <c i="1" r="BB102"/>
  <c i="3" r="J36"/>
  <c i="1" r="AW97"/>
  <c i="10" r="F36"/>
  <c i="1" r="BA104"/>
  <c i="2" r="F35"/>
  <c i="1" r="BB95"/>
  <c i="13" r="F35"/>
  <c i="1" r="BB107"/>
  <c i="3" r="F39"/>
  <c i="1" r="BD97"/>
  <c i="13" r="F37"/>
  <c i="1" r="BD107"/>
  <c i="6" r="F39"/>
  <c i="1" r="BD100"/>
  <c i="7" r="F38"/>
  <c i="1" r="BC101"/>
  <c i="6" r="F36"/>
  <c i="1" r="BA100"/>
  <c i="12" r="F35"/>
  <c i="1" r="BB106"/>
  <c i="7" r="F39"/>
  <c i="1" r="BD101"/>
  <c i="10" r="J32"/>
  <c i="1" r="AG104"/>
  <c i="5" r="F36"/>
  <c i="1" r="BA99"/>
  <c i="12" r="F34"/>
  <c i="1" r="BA106"/>
  <c i="2" r="J34"/>
  <c i="1" r="AW95"/>
  <c i="3" r="F37"/>
  <c i="1" r="BB97"/>
  <c i="12" r="J34"/>
  <c i="1" r="AW106"/>
  <c i="13" r="F36"/>
  <c i="1" r="BC107"/>
  <c i="2" l="1" r="P393"/>
  <c r="P136"/>
  <c r="P135"/>
  <c i="1" r="AU95"/>
  <c i="2" r="R136"/>
  <c i="13" r="BK121"/>
  <c r="J121"/>
  <c r="J97"/>
  <c i="2" r="T136"/>
  <c r="R393"/>
  <c r="T393"/>
  <c r="BK393"/>
  <c r="J393"/>
  <c r="J106"/>
  <c i="4" r="BK250"/>
  <c r="J250"/>
  <c r="J103"/>
  <c i="6" r="J128"/>
  <c r="J100"/>
  <c i="8" r="J251"/>
  <c r="J104"/>
  <c i="5" r="BK126"/>
  <c r="J126"/>
  <c r="J128"/>
  <c r="J100"/>
  <c i="10" r="J98"/>
  <c r="J127"/>
  <c r="J99"/>
  <c i="11" r="BK119"/>
  <c r="J119"/>
  <c r="J97"/>
  <c i="3" r="BK127"/>
  <c r="J127"/>
  <c r="J99"/>
  <c i="4" r="BK126"/>
  <c r="J126"/>
  <c i="6" r="BK293"/>
  <c r="J293"/>
  <c r="J103"/>
  <c i="7" r="BK127"/>
  <c r="J127"/>
  <c r="J99"/>
  <c i="9" r="BK234"/>
  <c r="J234"/>
  <c r="J103"/>
  <c i="10" r="J128"/>
  <c r="J100"/>
  <c i="5" r="J235"/>
  <c r="J104"/>
  <c i="8" r="J127"/>
  <c r="J99"/>
  <c r="J128"/>
  <c r="J100"/>
  <c i="10" r="J216"/>
  <c r="J104"/>
  <c i="12" r="BK118"/>
  <c r="J118"/>
  <c r="J96"/>
  <c i="9" r="BK126"/>
  <c r="J126"/>
  <c r="J98"/>
  <c i="2" r="BK136"/>
  <c r="J136"/>
  <c r="J97"/>
  <c i="4" r="J128"/>
  <c r="J100"/>
  <c i="9" r="J128"/>
  <c r="J100"/>
  <c i="13" r="J122"/>
  <c r="J98"/>
  <c i="3" r="BK309"/>
  <c r="J309"/>
  <c r="J103"/>
  <c i="6" r="BK126"/>
  <c r="J126"/>
  <c r="J98"/>
  <c i="7" r="BK204"/>
  <c r="J204"/>
  <c r="J103"/>
  <c i="5" r="J32"/>
  <c i="1" r="AG99"/>
  <c i="5" r="J35"/>
  <c i="1" r="AV99"/>
  <c r="AT99"/>
  <c r="BB96"/>
  <c r="AX96"/>
  <c i="13" r="J33"/>
  <c i="1" r="AV107"/>
  <c r="AT107"/>
  <c i="12" r="J33"/>
  <c i="1" r="AV106"/>
  <c r="AT106"/>
  <c i="8" r="J35"/>
  <c i="1" r="AV102"/>
  <c r="AT102"/>
  <c i="6" r="F35"/>
  <c i="1" r="AZ100"/>
  <c i="12" r="F33"/>
  <c i="1" r="AZ106"/>
  <c i="10" r="J35"/>
  <c i="1" r="AV104"/>
  <c r="AT104"/>
  <c i="9" r="F35"/>
  <c i="1" r="AZ103"/>
  <c i="2" r="J33"/>
  <c i="1" r="AV95"/>
  <c r="AT95"/>
  <c i="4" r="J32"/>
  <c i="1" r="AG98"/>
  <c i="11" r="J33"/>
  <c i="1" r="AV105"/>
  <c r="AT105"/>
  <c i="3" r="F35"/>
  <c i="1" r="AZ97"/>
  <c i="3" r="J35"/>
  <c i="1" r="AV97"/>
  <c r="AT97"/>
  <c r="BD96"/>
  <c i="8" r="J32"/>
  <c i="1" r="AG102"/>
  <c r="AN102"/>
  <c r="BA96"/>
  <c r="AW96"/>
  <c i="6" r="J35"/>
  <c i="1" r="AV100"/>
  <c r="AT100"/>
  <c i="13" r="F33"/>
  <c i="1" r="AZ107"/>
  <c i="10" r="F35"/>
  <c i="1" r="AZ104"/>
  <c i="4" r="F35"/>
  <c i="1" r="AZ98"/>
  <c i="4" r="J35"/>
  <c i="1" r="AV98"/>
  <c r="AT98"/>
  <c r="AU96"/>
  <c r="BC96"/>
  <c r="AY96"/>
  <c i="5" r="F35"/>
  <c i="1" r="AZ99"/>
  <c i="7" r="F35"/>
  <c i="1" r="AZ101"/>
  <c i="2" r="F33"/>
  <c i="1" r="AZ95"/>
  <c i="8" r="F35"/>
  <c i="1" r="AZ102"/>
  <c i="7" r="J35"/>
  <c i="1" r="AV101"/>
  <c r="AT101"/>
  <c i="9" r="J35"/>
  <c i="1" r="AV103"/>
  <c r="AT103"/>
  <c i="2" l="1" r="T135"/>
  <c r="R135"/>
  <c i="8" r="J41"/>
  <c i="4" r="J41"/>
  <c i="5" r="J41"/>
  <c i="2" r="BK135"/>
  <c r="J135"/>
  <c r="J96"/>
  <c i="4" r="J98"/>
  <c i="7" r="BK126"/>
  <c r="J126"/>
  <c r="J98"/>
  <c i="10" r="J41"/>
  <c i="13" r="BK120"/>
  <c r="J120"/>
  <c r="J96"/>
  <c i="5" r="J98"/>
  <c i="3" r="BK126"/>
  <c r="J126"/>
  <c r="J98"/>
  <c i="11" r="BK118"/>
  <c r="J118"/>
  <c i="1" r="BC94"/>
  <c r="W32"/>
  <c r="BD94"/>
  <c r="W33"/>
  <c r="BA94"/>
  <c r="W30"/>
  <c r="BB94"/>
  <c r="W31"/>
  <c r="AN104"/>
  <c r="AN99"/>
  <c r="AN98"/>
  <c r="AU94"/>
  <c i="6" r="J32"/>
  <c i="1" r="AG100"/>
  <c r="AN100"/>
  <c i="11" r="J30"/>
  <c i="1" r="AG105"/>
  <c r="AN105"/>
  <c r="AZ96"/>
  <c r="AV96"/>
  <c r="AT96"/>
  <c i="9" r="J32"/>
  <c i="1" r="AG103"/>
  <c r="AN103"/>
  <c i="12" r="J30"/>
  <c i="1" r="AG106"/>
  <c r="AN106"/>
  <c i="6" l="1" r="J41"/>
  <c i="11" r="J96"/>
  <c r="J39"/>
  <c i="9" r="J41"/>
  <c i="12" r="J39"/>
  <c i="1" r="AZ94"/>
  <c r="AV94"/>
  <c r="AK29"/>
  <c i="7" r="J32"/>
  <c i="1" r="AG101"/>
  <c r="AN101"/>
  <c r="AW94"/>
  <c r="AK30"/>
  <c r="AY94"/>
  <c i="13" r="J30"/>
  <c i="1" r="AG107"/>
  <c r="AN107"/>
  <c r="AX94"/>
  <c i="3" r="J32"/>
  <c i="1" r="AG97"/>
  <c r="AN97"/>
  <c i="2" r="J30"/>
  <c i="1" r="AG95"/>
  <c i="2" l="1" r="J39"/>
  <c i="7" r="J41"/>
  <c i="1" r="AN95"/>
  <c i="3" r="J41"/>
  <c i="13" r="J39"/>
  <c i="1" r="AT94"/>
  <c r="AG96"/>
  <c r="AN96"/>
  <c r="W29"/>
  <c l="1" r="AG94"/>
  <c r="AN94"/>
  <c l="1" r="AK26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<sst xmlns="http://schemas.openxmlformats.org/spreadsheetml/2006/main">
  <si>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</si>
  <si>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</si>
  <si>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</si>
  <si>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</si>
  <si>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{8487e958-fa1e-406f-8116-6f49f04f1a3f}</t>
  </si>
  <si>
    <t xml:space="preserve">&gt;&gt;  skryté sloupce  &lt;&lt;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</si>
  <si>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</si>
  <si>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</si>
  <si>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</si>
  <si>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</si>
  <si>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</si>
  <si>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</si>
  <si>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</si>
  <si>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</si>
  <si>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0082020/1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</si>
  <si>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</si>
  <si>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</si>
  <si>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Kulturní dům Těšetice</t>
  </si>
  <si>
    <t>KSO:</t>
  </si>
  <si>
    <t>CC-CZ:</t>
  </si>
  <si>
    <t>Místo:</t>
  </si>
  <si>
    <t>Těšetice</t>
  </si>
  <si>
    <t>Datum:</t>
  </si>
  <si>
    <t>10. 3. 2020</t>
  </si>
  <si>
    <t>Zadavatel:</t>
  </si>
  <si>
    <t>IČ:</t>
  </si>
  <si>
    <t>Obec Těšetice</t>
  </si>
  <si>
    <t>DIČ:</t>
  </si>
  <si>
    <t>Uchazeč:</t>
  </si>
  <si>
    <t>Vyplň údaj</t>
  </si>
  <si>
    <t>Projektant:</t>
  </si>
  <si>
    <t>Radek Hrbáček</t>
  </si>
  <si>
    <t>True</t>
  </si>
  <si>
    <t>Zpracovatel:</t>
  </si>
  <si>
    <t>Zdeněk Závodník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</si>
  <si>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</si>
  <si>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</si>
  <si>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</si>
  <si>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</si>
  <si>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</si>
  <si>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</si>
  <si>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</si>
  <si>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</si>
  <si>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</si>
  <si>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</si>
  <si>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</si>
  <si>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</si>
  <si>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</si>
  <si>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</si>
  <si>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</si>
  <si>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</si>
  <si>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</si>
  <si>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</si>
  <si>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</si>
  <si>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</si>
  <si>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</si>
  <si>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</si>
  <si>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</si>
  <si>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</si>
  <si>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</si>
  <si>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</si>
  <si>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</si>
  <si>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</si>
  <si>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</si>
  <si>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</si>
  <si>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</si>
  <si>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</si>
  <si>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</si>
  <si>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</si>
  <si>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</si>
  <si>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</si>
  <si>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</si>
  <si>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</si>
  <si>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</si>
  <si>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</si>
  <si>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</si>
  <si>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</si>
  <si>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</si>
  <si>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</si>
  <si>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</si>
  <si>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</si>
  <si>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1</t>
  </si>
  <si>
    <t>Architektonicko stavební řešení</t>
  </si>
  <si>
    <t>STA</t>
  </si>
  <si>
    <t>{655b83be-2369-485f-9cbe-b59594ad0a1e}</t>
  </si>
  <si>
    <t>2</t>
  </si>
  <si>
    <t>3</t>
  </si>
  <si>
    <t>Silnoproudá elektrotechnika</t>
  </si>
  <si>
    <t>{567b50bd-0413-4d86-b3d2-228a1e685cbd}</t>
  </si>
  <si>
    <t>SE1</t>
  </si>
  <si>
    <t>KD Těšetice- Hlavní rozvody</t>
  </si>
  <si>
    <t>Soupis</t>
  </si>
  <si>
    <t>{4ac1ea1b-1462-49cf-baa3-70b0a0cf049f}</t>
  </si>
  <si>
    <t>SE2</t>
  </si>
  <si>
    <t>KD Těšetice-Hlavní sál</t>
  </si>
  <si>
    <t>{7c3f1876-6083-4171-8711-3ae726bbeef4}</t>
  </si>
  <si>
    <t>SE3</t>
  </si>
  <si>
    <t>KD Těšetice- Jeviště</t>
  </si>
  <si>
    <t>{5a0713f0-4f06-4ad4-bdf0-e1720f2ca6ad}</t>
  </si>
  <si>
    <t>SE4</t>
  </si>
  <si>
    <t>KD Těšetice-kuchyňka s barem a soc.zařízením</t>
  </si>
  <si>
    <t>{bbddfb0f-532e-4707-a5dc-38f8be520e08}</t>
  </si>
  <si>
    <t>SE5</t>
  </si>
  <si>
    <t>KD Těšetice - šatna/sklad</t>
  </si>
  <si>
    <t>{e3e9dd37-2afc-490a-9b2d-2a79be9d830e}</t>
  </si>
  <si>
    <t>SE7</t>
  </si>
  <si>
    <t xml:space="preserve">KD Těšetice -  hala s bufetem</t>
  </si>
  <si>
    <t>{75a203d0-255c-46b5-9941-896316ffe69f}</t>
  </si>
  <si>
    <t>SE8</t>
  </si>
  <si>
    <t>KD Těšetice - 1.p.p-propadliště</t>
  </si>
  <si>
    <t>{1f44c4ab-1ba0-46a5-9541-bd788cb1bb37}</t>
  </si>
  <si>
    <t>SE9</t>
  </si>
  <si>
    <t>KD Těšetice-2.N.P.</t>
  </si>
  <si>
    <t>{cb40b453-705c-4918-9e2e-0ccc154960ba}</t>
  </si>
  <si>
    <t>4</t>
  </si>
  <si>
    <t>Scénické osvětlení</t>
  </si>
  <si>
    <t>{0a8b032e-a753-41a9-999d-61c187ba8d04}</t>
  </si>
  <si>
    <t>6</t>
  </si>
  <si>
    <t>Vzduchotechnika</t>
  </si>
  <si>
    <t>{6206a647-6d96-4d23-9a88-f2182ccf721f}</t>
  </si>
  <si>
    <t>7</t>
  </si>
  <si>
    <t>Vedlejší rozpočtové náklady</t>
  </si>
  <si>
    <t>{48b1109b-bbdf-4ac4-89f8-8a24b4063023}</t>
  </si>
  <si>
    <t>KRYCÍ LIST SOUPISU PRACÍ</t>
  </si>
  <si>
    <t>Objekt:</t>
  </si>
  <si>
    <t>1 - Architektonicko stavební řešení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</si>
  <si>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</si>
  <si>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</si>
  <si>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</si>
  <si>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</si>
  <si>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</si>
  <si>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</si>
  <si>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Zemní práce</t>
  </si>
  <si>
    <t xml:space="preserve">    2 - Zakládání</t>
  </si>
  <si>
    <t xml:space="preserve">    3 - Svislé a kompletní konstrukce</t>
  </si>
  <si>
    <t xml:space="preserve">    4 - Vodorovné konstrukce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</si>
  <si>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</si>
  <si>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</si>
  <si>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</si>
  <si>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</si>
  <si>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</si>
  <si>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711 - Izolace proti vodě, vlhkosti a plynům</t>
  </si>
  <si>
    <t xml:space="preserve">    713 - Izolace tepelné</t>
  </si>
  <si>
    <t xml:space="preserve">    762 - Konstrukce tesařské</t>
  </si>
  <si>
    <t xml:space="preserve">    763 - Konstrukce suché výstavby</t>
  </si>
  <si>
    <t xml:space="preserve">    766 - Konstrukce truhlářské</t>
  </si>
  <si>
    <t xml:space="preserve">    767 - Konstrukce zámečnické</t>
  </si>
  <si>
    <t xml:space="preserve">    771 - Podlahy z dlaždic</t>
  </si>
  <si>
    <t xml:space="preserve">    783 - Dokončovací práce - nátěry</t>
  </si>
  <si>
    <t xml:space="preserve">    784 - Dokončovací práce - malby a tapety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</si>
  <si>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</si>
  <si>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</si>
  <si>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</si>
  <si>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</si>
  <si>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</si>
  <si>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</si>
  <si>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</si>
  <si>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</si>
  <si>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</si>
  <si>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</si>
  <si>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</si>
  <si>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</si>
  <si>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</si>
  <si>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</si>
  <si>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</si>
  <si>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</si>
  <si>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</si>
  <si>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</si>
  <si>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122211101</t>
  </si>
  <si>
    <t>Odkopávky a prokopávky v hornině třídy těžitelnosti I, skupiny 3 ručně</t>
  </si>
  <si>
    <t>m3</t>
  </si>
  <si>
    <t>CS ÚRS 2021 01</t>
  </si>
  <si>
    <t>378604195</t>
  </si>
  <si>
    <t>PP</t>
  </si>
  <si>
    <t>Odkopávky a prokopávky ručně zapažené i nezapažené v hornině třídy těžitelnosti I skupiny 3</t>
  </si>
  <si>
    <t>VV</t>
  </si>
  <si>
    <t>Odkop podkladu</t>
  </si>
  <si>
    <t>výpočet dle vč 2</t>
  </si>
  <si>
    <t>ozn. P3</t>
  </si>
  <si>
    <t>6*1*0,25</t>
  </si>
  <si>
    <t>Mezisoučet</t>
  </si>
  <si>
    <t>Součet</t>
  </si>
  <si>
    <t>162751117</t>
  </si>
  <si>
    <t>Vodorovné přemístění do 10000 m výkopku/sypaniny z horniny třídy těžitelnosti I, skupiny 1 až 3</t>
  </si>
  <si>
    <t>-880170919</t>
  </si>
  <si>
    <t>Vodorovné přemístění výkopku nebo sypaniny po suchu na obvyklém dopravním prostředku, bez naložení výkopku, avšak se složením bez rozhrnutí z horniny třídy těžitelnosti I skupiny 1 až 3 na vzdálenost přes 9 000 do 10 000 m</t>
  </si>
  <si>
    <t>Likvidace výkopku</t>
  </si>
  <si>
    <t>výpočet dle výkopku</t>
  </si>
  <si>
    <t>10,583</t>
  </si>
  <si>
    <t>167111101</t>
  </si>
  <si>
    <t>Nakládání výkopku z hornin třídy těžitelnosti I, skupiny 1 až 3 ručně</t>
  </si>
  <si>
    <t>-452018437</t>
  </si>
  <si>
    <t>Nakládání, skládání a překládání neulehlého výkopku nebo sypaniny ručně nakládání, z hornin třídy těžitelnosti I, skupiny 1 až 3</t>
  </si>
  <si>
    <t>171201201</t>
  </si>
  <si>
    <t>Uložení sypaniny na skládky nebo meziskládky</t>
  </si>
  <si>
    <t>-1893685858</t>
  </si>
  <si>
    <t>Uložení sypaniny na skládky nebo meziskládky bez hutnění s upravením uložené sypaniny do předepsaného tvaru</t>
  </si>
  <si>
    <t>Uložení výkopku</t>
  </si>
  <si>
    <t>5</t>
  </si>
  <si>
    <t>171201211</t>
  </si>
  <si>
    <t>Poplatek za uložení stavebního odpadu - zeminy a kameniva na skládce</t>
  </si>
  <si>
    <t>t</t>
  </si>
  <si>
    <t>-1299675227</t>
  </si>
  <si>
    <t>Poplatek za uložení výkopku</t>
  </si>
  <si>
    <t>10,583*1,7</t>
  </si>
  <si>
    <t>181102301</t>
  </si>
  <si>
    <t>Úprava pláně pro silnice a dálnice v zářezech bez zhutnění</t>
  </si>
  <si>
    <t>m2</t>
  </si>
  <si>
    <t>26344594</t>
  </si>
  <si>
    <t>Úprava pláně na stavbách silnic a dálnic strojně v zářezech mimo skalních bez zhutnění</t>
  </si>
  <si>
    <t>Zhutnění podkladu</t>
  </si>
  <si>
    <t>6*1</t>
  </si>
  <si>
    <t>Zakládání</t>
  </si>
  <si>
    <t>213141111</t>
  </si>
  <si>
    <t>Zřízení vrstvy z geotextilie v rovině nebo ve sklonu do 1:5 š do 3 m</t>
  </si>
  <si>
    <t>1742628096</t>
  </si>
  <si>
    <t xml:space="preserve">Zřízení vrstvy z geotextilie  filtrační, separační, odvodňovací, ochranné, výztužné nebo protierozní v rovině nebo ve sklonu do 1:5, šířky do 3 m</t>
  </si>
  <si>
    <t>zakrytí podlahy sálu</t>
  </si>
  <si>
    <t>230</t>
  </si>
  <si>
    <t>12*6</t>
  </si>
  <si>
    <t>8</t>
  </si>
  <si>
    <t>M</t>
  </si>
  <si>
    <t>69311172</t>
  </si>
  <si>
    <t>geotextilie PP s ÚV stabilizací 300g/m2</t>
  </si>
  <si>
    <t>1646219442</t>
  </si>
  <si>
    <t>286,95652173913*1,15 'Přepočtené koeficientem množství</t>
  </si>
  <si>
    <t>9</t>
  </si>
  <si>
    <t>271532212</t>
  </si>
  <si>
    <t>Podsyp pod základové konstrukce se zhutněním z hrubého kameniva frakce 16 až 32 mm</t>
  </si>
  <si>
    <t>-561384773</t>
  </si>
  <si>
    <t>Podsyp pod základové konstrukce se zhutněním a urovnáním povrchu z kameniva hrubého, frakce 16 - 32 mm</t>
  </si>
  <si>
    <t>Podkladní podsyp</t>
  </si>
  <si>
    <t>6*1*0,2</t>
  </si>
  <si>
    <t>10</t>
  </si>
  <si>
    <t>273321311</t>
  </si>
  <si>
    <t>Základové desky ze ŽB bez zvýšených nároků na prostředí tř. C 16/20</t>
  </si>
  <si>
    <t>1046704972</t>
  </si>
  <si>
    <t>Základy z betonu železového (bez výztuže) desky z betonu bez zvláštních nároků na prostředí tř. C 16/20</t>
  </si>
  <si>
    <t>Podkladní beton</t>
  </si>
  <si>
    <t>6*1*0,08</t>
  </si>
  <si>
    <t>11</t>
  </si>
  <si>
    <t>273362021</t>
  </si>
  <si>
    <t>Výztuž základových desek svařovanými sítěmi Kari</t>
  </si>
  <si>
    <t>462984183</t>
  </si>
  <si>
    <t>Výztuž základů desek ze svařovaných sítí z drátů typu KARI</t>
  </si>
  <si>
    <t>6*1*4,44/1000*1,2</t>
  </si>
  <si>
    <t>Svislé a kompletní konstrukce</t>
  </si>
  <si>
    <t>12</t>
  </si>
  <si>
    <t>311231116</t>
  </si>
  <si>
    <t>Zdivo nosné z cihel dl 290 mm P7 až 15 na MC 10</t>
  </si>
  <si>
    <t>-764509703</t>
  </si>
  <si>
    <t>Zdivo z cihel pálených nosné z cihel plných dl. 290 mm P 7 až 15, na maltu MC-5 nebo MC-10</t>
  </si>
  <si>
    <t>Dozdívky</t>
  </si>
  <si>
    <t>13</t>
  </si>
  <si>
    <t>346244381</t>
  </si>
  <si>
    <t>Plentování jednostranné v do 200 mm válcovaných nosníků cihlami</t>
  </si>
  <si>
    <t>-136996822</t>
  </si>
  <si>
    <t xml:space="preserve">Plentování ocelových válcovaných nosníků jednostranné cihlami  na maltu, výška stojiny do 200 mm</t>
  </si>
  <si>
    <t>plentování nosníků</t>
  </si>
  <si>
    <t>0,2*1,9</t>
  </si>
  <si>
    <t>Vodorovné konstrukce</t>
  </si>
  <si>
    <t>14</t>
  </si>
  <si>
    <t>413941121</t>
  </si>
  <si>
    <t>Osazování ocelových válcovaných nosníků stropů I, IE, U, UE nebo L do č.12</t>
  </si>
  <si>
    <t>-14370405</t>
  </si>
  <si>
    <t>Osazování ocelových válcovaných nosníků ve stropech I nebo IE nebo U nebo UE nebo L do č.12 nebo výšky do 120 mm</t>
  </si>
  <si>
    <t xml:space="preserve">Ocelové nosníky </t>
  </si>
  <si>
    <t>výpočet dle vč 10 - nový stav</t>
  </si>
  <si>
    <t>nika</t>
  </si>
  <si>
    <t>2*1,9*11,1/1000</t>
  </si>
  <si>
    <t>13010714</t>
  </si>
  <si>
    <t>ocel profilová IPN 120 jakost 11 375</t>
  </si>
  <si>
    <t>32</t>
  </si>
  <si>
    <t>16</t>
  </si>
  <si>
    <t>1088252785</t>
  </si>
  <si>
    <t>P</t>
  </si>
  <si>
    <t>Poznámka k položce:_x000d_
Hmotnost: 11,10 kg/m</t>
  </si>
  <si>
    <t>Úpravy povrchů, podlahy a osazování výplní</t>
  </si>
  <si>
    <t>612131101</t>
  </si>
  <si>
    <t>Cementový postřik vnitřních stěn nanášený celoplošně ručně</t>
  </si>
  <si>
    <t>-563989366</t>
  </si>
  <si>
    <t xml:space="preserve">Podkladní a spojovací vrstva vnitřních omítaných ploch  cementový postřik nanášený ručně celoplošně stěn</t>
  </si>
  <si>
    <t>Cementový postřik</t>
  </si>
  <si>
    <t>27,028</t>
  </si>
  <si>
    <t>17</t>
  </si>
  <si>
    <t>612131121</t>
  </si>
  <si>
    <t>Penetrační disperzní nátěr vnitřních stěn nanášený ručně</t>
  </si>
  <si>
    <t>-1989403125</t>
  </si>
  <si>
    <t xml:space="preserve">Podkladní a spojovací vrstva vnitřních omítaných ploch  penetrace akrylát-silikonová nanášená ručně stěn</t>
  </si>
  <si>
    <t>18</t>
  </si>
  <si>
    <t>612321141</t>
  </si>
  <si>
    <t>Vápenocementová omítka štuková dvouvrstvá vnitřních stěn nanášená ručně</t>
  </si>
  <si>
    <t>-1762871397</t>
  </si>
  <si>
    <t xml:space="preserve">Omítka vápenocementová vnitřních ploch  nanášená ručně dvouvrstvá, tloušťky jádrové omítky do 10 mm a tloušťky štuku do 3 mm štuková svislých konstrukcí stěn</t>
  </si>
  <si>
    <t xml:space="preserve">Nová štuková omíka </t>
  </si>
  <si>
    <t xml:space="preserve">výpočet dle vč 10 - nový stav </t>
  </si>
  <si>
    <t>1 NP</t>
  </si>
  <si>
    <t xml:space="preserve">mč 1.07  -nika</t>
  </si>
  <si>
    <t>(0,25+0,25+1,52)*2,5</t>
  </si>
  <si>
    <t>nad obkladem</t>
  </si>
  <si>
    <t>nová vyzdívka - mimo obklad</t>
  </si>
  <si>
    <t>(2,09+1,8+2,05)*3,7</t>
  </si>
  <si>
    <t>19</t>
  </si>
  <si>
    <t>55343032</t>
  </si>
  <si>
    <t>omítník PVC tl omítky tl 13mm</t>
  </si>
  <si>
    <t>m</t>
  </si>
  <si>
    <t>-1351111581</t>
  </si>
  <si>
    <t>20</t>
  </si>
  <si>
    <t>55343023</t>
  </si>
  <si>
    <t>profil rohový Pz s kulatou hlavou pro vnitřní omítky tl 15mm</t>
  </si>
  <si>
    <t>1166999203</t>
  </si>
  <si>
    <t>612321191</t>
  </si>
  <si>
    <t>Příplatek k vápenocementové omítce vnitřních stěn za každých dalších 5 mm tloušťky ručně</t>
  </si>
  <si>
    <t>-335926527</t>
  </si>
  <si>
    <t xml:space="preserve">Omítka vápenocementová vnitřních ploch  nanášená ručně Příplatek k cenám za každých dalších i započatých 5 mm tloušťky omítky přes 10 mm stěn</t>
  </si>
  <si>
    <t>Vyrovnání původního zdiva - 20 mm</t>
  </si>
  <si>
    <t>(1,5+4+3,05)*3,7*4</t>
  </si>
  <si>
    <t>(6+1,9+1,5+2,9+4,4+4,8)*3,7*4</t>
  </si>
  <si>
    <t>22</t>
  </si>
  <si>
    <t>612325301</t>
  </si>
  <si>
    <t>Vápenocementová hladká omítka ostění nebo nadpraží</t>
  </si>
  <si>
    <t>-832279941</t>
  </si>
  <si>
    <t>Vápenocementová omítka ostění nebo nadpraží hladká</t>
  </si>
  <si>
    <t>23</t>
  </si>
  <si>
    <t>612325302</t>
  </si>
  <si>
    <t>Vápenocementová štuková omítka ostění nebo nadpraží</t>
  </si>
  <si>
    <t>1435889665</t>
  </si>
  <si>
    <t>Vápenocementová omítka ostění nebo nadpraží štuková</t>
  </si>
  <si>
    <t>24</t>
  </si>
  <si>
    <t>612325421</t>
  </si>
  <si>
    <t>Oprava vnitřní vápenocementové štukové omítky stěn v rozsahu plochy do 10%</t>
  </si>
  <si>
    <t>351531094</t>
  </si>
  <si>
    <t>Oprava vápenocementové omítky vnitřních ploch štukové dvouvrstvé, tloušťky do 20 mm a tloušťky štuku do 3 mm stěn, v rozsahu opravované plochy do 10%</t>
  </si>
  <si>
    <t>25</t>
  </si>
  <si>
    <t>619991001</t>
  </si>
  <si>
    <t>Zakrytí podlah fólií přilepenou lepící páskou</t>
  </si>
  <si>
    <t>1576647599</t>
  </si>
  <si>
    <t xml:space="preserve">Zakrytí vnitřních ploch před znečištěním  včetně pozdějšího odkrytí podlah fólií přilepenou lepící páskou</t>
  </si>
  <si>
    <t>26</t>
  </si>
  <si>
    <t>619991011</t>
  </si>
  <si>
    <t>Obalení konstrukcí a prvků fólií přilepenou lepící páskou</t>
  </si>
  <si>
    <t>-1361346288</t>
  </si>
  <si>
    <t xml:space="preserve">Zakrytí vnitřních ploch před znečištěním  včetně pozdějšího odkrytí konstrukcí a prvků obalením fólií a přelepením páskou</t>
  </si>
  <si>
    <t>27</t>
  </si>
  <si>
    <t>631311114</t>
  </si>
  <si>
    <t>Mazanina tl do 80 mm z betonu prostého bez zvýšených nároků na prostředí tř. C 16/20</t>
  </si>
  <si>
    <t>457063203</t>
  </si>
  <si>
    <t xml:space="preserve">Mazanina z betonu  prostého bez zvýšených nároků na prostředí tl. přes 50 do 80 mm tř. C 16/20</t>
  </si>
  <si>
    <t>Podlahový bton</t>
  </si>
  <si>
    <t>28</t>
  </si>
  <si>
    <t>631362021</t>
  </si>
  <si>
    <t>Výztuž mazanin svařovanými sítěmi Kari</t>
  </si>
  <si>
    <t>-1919106445</t>
  </si>
  <si>
    <t xml:space="preserve">Výztuž mazanin  ze svařovaných sítí z drátů typu KARI</t>
  </si>
  <si>
    <t>Podlahový beton - výztuž Kari 150/150/6</t>
  </si>
  <si>
    <t>6*1*1,35/1000*1,2</t>
  </si>
  <si>
    <t>Ostatní konstrukce a práce, bourání</t>
  </si>
  <si>
    <t>29</t>
  </si>
  <si>
    <t>943111111</t>
  </si>
  <si>
    <t>Montáž lešení prostorového trubkového lehkého bez podlah zatížení do 200 kg/m2 v do 10 m</t>
  </si>
  <si>
    <t>-1552236596</t>
  </si>
  <si>
    <t xml:space="preserve">Montáž lešení prostorového trubkového lehkého pracovního bez podlah  s provozním zatížením tř. 3 do 200 kg/m2, výšky do 10 m</t>
  </si>
  <si>
    <t>Lešení pro montáž podhledu sálu</t>
  </si>
  <si>
    <t>19,9*12,08*7,5</t>
  </si>
  <si>
    <t>30</t>
  </si>
  <si>
    <t>943111211</t>
  </si>
  <si>
    <t>Příplatek k lešení prostorovému trubkovému lehkému bez podlah v do 10 m za první a ZKD den použití</t>
  </si>
  <si>
    <t>1110560514</t>
  </si>
  <si>
    <t xml:space="preserve">Montáž lešení prostorového trubkového lehkého pracovního bez podlah  Příplatek za první a každý další den použití lešení k ceně -1111</t>
  </si>
  <si>
    <t>pronájem</t>
  </si>
  <si>
    <t>1802,940*30</t>
  </si>
  <si>
    <t>31</t>
  </si>
  <si>
    <t>943111811</t>
  </si>
  <si>
    <t>Demontáž lešení prostorového trubkového lehkého bez podlah zatížení do 200 kg/m2 v do 10 m</t>
  </si>
  <si>
    <t>-98327232</t>
  </si>
  <si>
    <t xml:space="preserve">Demontáž lešení prostorového trubkového lehkého pracovního bez podlah  s provozním zatížením tř. 3 do 200 kg/m2, výšky do 10 m</t>
  </si>
  <si>
    <t>946113117</t>
  </si>
  <si>
    <t>Montáž pojízdných věží trubkových/dílcových o ploše přes 5 m2 v do 7,6 m</t>
  </si>
  <si>
    <t>kus</t>
  </si>
  <si>
    <t>-502248283</t>
  </si>
  <si>
    <t xml:space="preserve">Montáž pojízdných věží trubkových nebo dílcových  s maximálním zatížením podlahy do 200 kg/m2 o půdorysné ploše přes 5 m2, výšky přes 6,6 m do 7,6 m</t>
  </si>
  <si>
    <t>33</t>
  </si>
  <si>
    <t>946113217</t>
  </si>
  <si>
    <t>Příplatek k pojízdným věžím o ploše přes 5 m2 v do 7,6 m za první a ZKD den použití</t>
  </si>
  <si>
    <t>-920793140</t>
  </si>
  <si>
    <t xml:space="preserve">Montáž pojízdných věží trubkových nebo dílcových  s maximálním zatížením podlahy do 200 kg/m2 Příplatek za první a každý další den použití pojízdného lešení k ceně -3117</t>
  </si>
  <si>
    <t>Pronájem věže</t>
  </si>
  <si>
    <t>1*20</t>
  </si>
  <si>
    <t>34</t>
  </si>
  <si>
    <t>946113817</t>
  </si>
  <si>
    <t>Demontáž pojízdných věží trubkových/dílcových o ploše přes 5 m2 v do 7,6 m</t>
  </si>
  <si>
    <t>-1957218334</t>
  </si>
  <si>
    <t xml:space="preserve">Demontáž pojízdných věží trubkových nebo dílcových  s maximálním zatížením podlahy do 200 kg/m2 o půdorysné ploše přes 5 m2, výšky přes 6,6 m do 7,6 m</t>
  </si>
  <si>
    <t>35</t>
  </si>
  <si>
    <t>949101112</t>
  </si>
  <si>
    <t>Lešení pomocné pro objekty pozemních staveb s lešeňovou podlahou v do 3,5 m zatížení do 150 kg/m2</t>
  </si>
  <si>
    <t>-1162990300</t>
  </si>
  <si>
    <t xml:space="preserve">Lešení pomocné pracovní pro objekty pozemních staveb  pro zatížení do 150 kg/m2, o výšce lešeňové podlahy přes 1,9 do 3,5 m</t>
  </si>
  <si>
    <t>Vnitřní lešení</t>
  </si>
  <si>
    <t>86,71</t>
  </si>
  <si>
    <t>36</t>
  </si>
  <si>
    <t>952901111</t>
  </si>
  <si>
    <t>Vyčištění budov bytové a občanské výstavby při výšce podlaží do 4 m</t>
  </si>
  <si>
    <t>-114501648</t>
  </si>
  <si>
    <t xml:space="preserve">Vyčištění budov nebo objektů před předáním do užívání  budov bytové nebo občanské výstavby, světlé výšky podlaží do 4 m</t>
  </si>
  <si>
    <t>úklid</t>
  </si>
  <si>
    <t>32,9*22</t>
  </si>
  <si>
    <t>7,9*1,6</t>
  </si>
  <si>
    <t>12,1*4,75</t>
  </si>
  <si>
    <t>6*17,4</t>
  </si>
  <si>
    <t>37</t>
  </si>
  <si>
    <t>961055111</t>
  </si>
  <si>
    <t>Bourání základů ze ŽB</t>
  </si>
  <si>
    <t>-395281203</t>
  </si>
  <si>
    <t xml:space="preserve">Bourání základů z betonu  železového</t>
  </si>
  <si>
    <t>Bourání podkladního betonu</t>
  </si>
  <si>
    <t>6*1*0,1</t>
  </si>
  <si>
    <t>38</t>
  </si>
  <si>
    <t>962032240</t>
  </si>
  <si>
    <t>Bourání zdiva z cihel pálených nebo vápenopískových na MC do 1 m3</t>
  </si>
  <si>
    <t>311377488</t>
  </si>
  <si>
    <t xml:space="preserve">Bourání zdiva nadzákladového z cihel nebo tvárnic  z cihel pálených nebo vápenopískových, na maltu cementovou, objemu do 1 m3</t>
  </si>
  <si>
    <t>Bourání zdiva</t>
  </si>
  <si>
    <t>0,5*0,25*2,5</t>
  </si>
  <si>
    <t>39</t>
  </si>
  <si>
    <t>965043341</t>
  </si>
  <si>
    <t>Bourání podkladů pod dlažby betonových s potěrem nebo teracem tl do 100 mm pl přes 4 m2</t>
  </si>
  <si>
    <t>-1493741577</t>
  </si>
  <si>
    <t>Bourání mazanin betonových s potěrem nebo teracem tl. do 100 mm, plochy přes 4 m2</t>
  </si>
  <si>
    <t>Bourání podlahového betonu</t>
  </si>
  <si>
    <t>40</t>
  </si>
  <si>
    <t>973032863</t>
  </si>
  <si>
    <t>Vysekání kapes ve zdivu z dutých cihel nebo tvárnic pro zavázání příček nebo zdí tl do 150 mm</t>
  </si>
  <si>
    <t>-885904162</t>
  </si>
  <si>
    <t xml:space="preserve">Vysekání kapes ve zdivu z dutých cihel nebo tvárnic  pro zavázání nových příček a zdí, tl. do 150 mm</t>
  </si>
  <si>
    <t>41</t>
  </si>
  <si>
    <t>978013121</t>
  </si>
  <si>
    <t>Otlučení (osekání) vnitřní vápenné nebo vápenocementové omítky stěn v rozsahu do 10 %</t>
  </si>
  <si>
    <t>-73762670</t>
  </si>
  <si>
    <t>Otlučení vápenných nebo vápenocementových omítek vnitřních ploch stěn s vyškrabáním spar, s očištěním zdiva, v rozsahu přes 5 do 10 %</t>
  </si>
  <si>
    <t>42</t>
  </si>
  <si>
    <t>978013191</t>
  </si>
  <si>
    <t>Otlučení (osekání) vnitřní vápenné nebo vápenocementové omítky stěn v rozsahu do 100 %</t>
  </si>
  <si>
    <t>1137731609</t>
  </si>
  <si>
    <t>Otlučení vápenných nebo vápenocementových omítek vnitřních ploch stěn s vyškrabáním spar, s očištěním zdiva, v rozsahu přes 50 do 100 %</t>
  </si>
  <si>
    <t xml:space="preserve">Otlučení omítek </t>
  </si>
  <si>
    <t>výpočet dle vč 1</t>
  </si>
  <si>
    <t>1 PP</t>
  </si>
  <si>
    <t>ozn. P1</t>
  </si>
  <si>
    <t>(6+9,92+0,1+2,16+6,04+0,2+1,04+1,7+6,75+0,7+1,05+0,2+0,5+1,98)*1,5</t>
  </si>
  <si>
    <t>43</t>
  </si>
  <si>
    <t>985131311</t>
  </si>
  <si>
    <t>Ruční dočištění ploch stěn, rubu kleneb a podlah ocelových kartáči</t>
  </si>
  <si>
    <t>-1177896458</t>
  </si>
  <si>
    <t>Očištění ploch stěn, rubu kleneb a podlah ruční dočištění ocelovými kartáči</t>
  </si>
  <si>
    <t>997</t>
  </si>
  <si>
    <t>Přesun sutě</t>
  </si>
  <si>
    <t>44</t>
  </si>
  <si>
    <t>997013211</t>
  </si>
  <si>
    <t>Vnitrostaveništní doprava suti a vybouraných hmot pro budovy v do 6 m ručně</t>
  </si>
  <si>
    <t>-734585776</t>
  </si>
  <si>
    <t xml:space="preserve">Vnitrostaveništní doprava suti a vybouraných hmot  vodorovně do 50 m svisle ručně pro budovy a haly výšky do 6 m</t>
  </si>
  <si>
    <t>45</t>
  </si>
  <si>
    <t>997013501</t>
  </si>
  <si>
    <t>Odvoz suti a vybouraných hmot na skládku nebo meziskládku do 1 km se složením</t>
  </si>
  <si>
    <t>-1525245551</t>
  </si>
  <si>
    <t xml:space="preserve">Odvoz suti a vybouraných hmot na skládku nebo meziskládku  se složením, na vzdálenost do 1 km</t>
  </si>
  <si>
    <t>46</t>
  </si>
  <si>
    <t>997013509</t>
  </si>
  <si>
    <t>Příplatek k odvozu suti a vybouraných hmot na skládku ZKD 1 km přes 1 km</t>
  </si>
  <si>
    <t>-259472642</t>
  </si>
  <si>
    <t xml:space="preserve">Odvoz suti a vybouraných hmot na skládku nebo meziskládku  se složením, na vzdálenost Příplatek k ceně za každý další i započatý 1 km přes 1 km</t>
  </si>
  <si>
    <t>32,707*20 'Přepočtené koeficientem množství</t>
  </si>
  <si>
    <t>47</t>
  </si>
  <si>
    <t>997013631</t>
  </si>
  <si>
    <t>Poplatek za uložení na skládce (skládkovné) stavebního odpadu směsného kód odpadu 17 09 04</t>
  </si>
  <si>
    <t>1429545333</t>
  </si>
  <si>
    <t>Poplatek za uložení stavebního odpadu na skládce (skládkovné) směsného stavebního a demoličního zatříděného do Katalogu odpadů pod kódem 17 09 04</t>
  </si>
  <si>
    <t>998</t>
  </si>
  <si>
    <t>Přesun hmot</t>
  </si>
  <si>
    <t>48</t>
  </si>
  <si>
    <t>998018001</t>
  </si>
  <si>
    <t>Přesun hmot ruční pro budovy v do 6 m</t>
  </si>
  <si>
    <t>1276582315</t>
  </si>
  <si>
    <t xml:space="preserve">Přesun hmot pro budovy občanské výstavby, bydlení, výrobu a služby  ruční - bez užití mechanizace vodorovná dopravní vzdálenost do 100 m pro budovy s jakoukoliv nosnou konstrukcí výšky do 6 m</t>
  </si>
  <si>
    <t>PSV</t>
  </si>
  <si>
    <t>Práce a dodávky PSV</t>
  </si>
  <si>
    <t>711</t>
  </si>
  <si>
    <t>Izolace proti vodě, vlhkosti a plynům</t>
  </si>
  <si>
    <t>49</t>
  </si>
  <si>
    <t>711111001</t>
  </si>
  <si>
    <t>Provedení izolace proti zemní vlhkosti vodorovné za studena nátěrem penetračním</t>
  </si>
  <si>
    <t>254674772</t>
  </si>
  <si>
    <t xml:space="preserve">Provedení izolace proti zemní vlhkosti natěradly a tmely za studena  na ploše vodorovné V nátěrem penetračním</t>
  </si>
  <si>
    <t>Doplnění izolace</t>
  </si>
  <si>
    <t>50</t>
  </si>
  <si>
    <t>11163150</t>
  </si>
  <si>
    <t>lak penetrační asfaltový</t>
  </si>
  <si>
    <t>1868203136</t>
  </si>
  <si>
    <t>Poznámka k položce:_x000d_
Spotřeba 0,3-0,4kg/m2</t>
  </si>
  <si>
    <t>materiál</t>
  </si>
  <si>
    <t>51</t>
  </si>
  <si>
    <t>711131811</t>
  </si>
  <si>
    <t>Odstranění izolace proti zemní vlhkosti vodorovné</t>
  </si>
  <si>
    <t>-1404787072</t>
  </si>
  <si>
    <t xml:space="preserve">Odstranění izolace proti zemní vlhkosti  na ploše vodorovné V</t>
  </si>
  <si>
    <t>Odstranění izolace</t>
  </si>
  <si>
    <t>52</t>
  </si>
  <si>
    <t>711141559</t>
  </si>
  <si>
    <t>Provedení izolace proti zemní vlhkosti pásy přitavením vodorovné NAIP</t>
  </si>
  <si>
    <t>-732904574</t>
  </si>
  <si>
    <t xml:space="preserve">Provedení izolace proti zemní vlhkosti pásy přitavením  NAIP na ploše vodorovné V</t>
  </si>
  <si>
    <t>53</t>
  </si>
  <si>
    <t>62832134</t>
  </si>
  <si>
    <t>pás asfaltový natavitelný oxidovaný tl 4,0mm typu V60 S40 s vložkou ze skleněné rohože, s jemnozrnným minerálním posypem</t>
  </si>
  <si>
    <t>-1949742596</t>
  </si>
  <si>
    <t>6*1,2</t>
  </si>
  <si>
    <t>54</t>
  </si>
  <si>
    <t>998711101</t>
  </si>
  <si>
    <t>Přesun hmot tonážní pro izolace proti vodě, vlhkosti a plynům v objektech výšky do 6 m</t>
  </si>
  <si>
    <t>176574284</t>
  </si>
  <si>
    <t xml:space="preserve">Přesun hmot pro izolace proti vodě, vlhkosti a plynům  stanovený z hmotnosti přesunovaného materiálu vodorovná dopravní vzdálenost do 50 m v objektech výšky do 6 m</t>
  </si>
  <si>
    <t>713</t>
  </si>
  <si>
    <t>Izolace tepelné</t>
  </si>
  <si>
    <t>55</t>
  </si>
  <si>
    <t>713121111</t>
  </si>
  <si>
    <t>Montáž izolace tepelné podlah volně kladenými rohožemi, pásy, dílci, deskami 1 vrstva</t>
  </si>
  <si>
    <t>628211077</t>
  </si>
  <si>
    <t>Montáž tepelné izolace podlah rohožemi, pásy, deskami, dílci, bloky (izolační materiál ve specifikaci) kladenými volně jednovrstvá</t>
  </si>
  <si>
    <t>Izolace podlahy</t>
  </si>
  <si>
    <t>56</t>
  </si>
  <si>
    <t>28375817</t>
  </si>
  <si>
    <t>deska EPS pro aplikace bez zatížení tl 60mm</t>
  </si>
  <si>
    <t>679520624</t>
  </si>
  <si>
    <t>6*1,15</t>
  </si>
  <si>
    <t>57</t>
  </si>
  <si>
    <t>713191132</t>
  </si>
  <si>
    <t>Montáž izolace tepelné podlah, stropů vrchem nebo střech překrytí separační fólií z PE</t>
  </si>
  <si>
    <t>1621604080</t>
  </si>
  <si>
    <t>Montáž tepelné izolace stavebních konstrukcí - doplňky a konstrukční součásti podlah, stropů vrchem nebo střech překrytím fólií separační z PE</t>
  </si>
  <si>
    <t>Izolace podlahy - separacní folie</t>
  </si>
  <si>
    <t>58</t>
  </si>
  <si>
    <t>28323053</t>
  </si>
  <si>
    <t>fólie PE (500 kg/m3) separační podlahová oddělující tepelnou izolaci tl 0,6mm</t>
  </si>
  <si>
    <t>-1254320063</t>
  </si>
  <si>
    <t>59</t>
  </si>
  <si>
    <t>998713101</t>
  </si>
  <si>
    <t>Přesun hmot tonážní pro izolace tepelné v objektech v do 6 m</t>
  </si>
  <si>
    <t>-530828953</t>
  </si>
  <si>
    <t>Přesun hmot pro izolace tepelné stanovený z hmotnosti přesunovaného materiálu vodorovná dopravní vzdálenost do 50 m v objektech výšky do 6 m</t>
  </si>
  <si>
    <t>762</t>
  </si>
  <si>
    <t>Konstrukce tesařské</t>
  </si>
  <si>
    <t>60</t>
  </si>
  <si>
    <t>762511813</t>
  </si>
  <si>
    <t>Demontáž kce podkladové z desek dřevoštěpkových tl do 15 mm na sraz lepených</t>
  </si>
  <si>
    <t>758146611</t>
  </si>
  <si>
    <t xml:space="preserve">Demontáž podlahové konstrukce podkladové  z dřevoštěpkových desek jednovrstvých lepených na sraz, tloušťka desky do 15 mm</t>
  </si>
  <si>
    <t>61</t>
  </si>
  <si>
    <t>762591140</t>
  </si>
  <si>
    <t>Montáž dočasného zakrytí prostupů a otvorů deskami volně kladenými</t>
  </si>
  <si>
    <t>-941191828</t>
  </si>
  <si>
    <t>Montáž dočasného zakrytí prostupů, otvorů z měkkého nebo tvrdého dřeva, volně kladenými deskami</t>
  </si>
  <si>
    <t>62</t>
  </si>
  <si>
    <t>60726242</t>
  </si>
  <si>
    <t>deska dřevoštěpková OSB 3 ostrá hrana nebroušená tl 15mm</t>
  </si>
  <si>
    <t>-1258060031</t>
  </si>
  <si>
    <t>63</t>
  </si>
  <si>
    <t>998762101</t>
  </si>
  <si>
    <t>Přesun hmot tonážní pro kce tesařské v objektech v do 6 m</t>
  </si>
  <si>
    <t>-1113586841</t>
  </si>
  <si>
    <t xml:space="preserve">Přesun hmot pro konstrukce tesařské  stanovený z hmotnosti přesunovaného materiálu vodorovná dopravní vzdálenost do 50 m v objektech výšky do 6 m</t>
  </si>
  <si>
    <t>763</t>
  </si>
  <si>
    <t>Konstrukce suché výstavby</t>
  </si>
  <si>
    <t>64</t>
  </si>
  <si>
    <t>763121448</t>
  </si>
  <si>
    <t>SDK stěna předsazená tl 65 mm profil CW+UW 50 deska 1x akustická 12,5 s izolací EI 30 Rw do 22 dB</t>
  </si>
  <si>
    <t>1794928180</t>
  </si>
  <si>
    <t>Stěna předsazená ze sádrokartonových desek s nosnou konstrukcí z ocelových profilů CW, UW jednoduše opláštěná deskou akustickou tl. 12,5 mm s izolací, EI 30, stěna tl. 65 mm, profil 50, Rw do 22 dB</t>
  </si>
  <si>
    <t>Předsazená stěna</t>
  </si>
  <si>
    <t>výpočet dle vč 11</t>
  </si>
  <si>
    <t>ozn. 6b</t>
  </si>
  <si>
    <t>mč 2.05</t>
  </si>
  <si>
    <t>12,08*1,5</t>
  </si>
  <si>
    <t>12,08*3,6</t>
  </si>
  <si>
    <t>65</t>
  </si>
  <si>
    <t>763131411</t>
  </si>
  <si>
    <t>SDK podhled desky 1xA 12,5 bez izolace dvouvrstvá spodní kce profil CD+UD</t>
  </si>
  <si>
    <t>-304536290</t>
  </si>
  <si>
    <t xml:space="preserve">Podhled ze sádrokartonových desek  dvouvrstvá zavěšená spodní konstrukce z ocelových profilů CD, UD jednoduše opláštěná deskou standardní A, tl. 12,5 mm, bez izolace</t>
  </si>
  <si>
    <t>SDK pohled A</t>
  </si>
  <si>
    <t>výpočet dle vč 10</t>
  </si>
  <si>
    <t>P7</t>
  </si>
  <si>
    <t>mč 1.14</t>
  </si>
  <si>
    <t>36,41</t>
  </si>
  <si>
    <t>mč 1.15</t>
  </si>
  <si>
    <t>25,59</t>
  </si>
  <si>
    <t>mč 1.16</t>
  </si>
  <si>
    <t>15,95</t>
  </si>
  <si>
    <t>mč 1.32</t>
  </si>
  <si>
    <t>8,76</t>
  </si>
  <si>
    <t>66</t>
  </si>
  <si>
    <t>763131451</t>
  </si>
  <si>
    <t>SDK podhled deska 1xH2 12,5 bez izolace dvouvrstvá spodní kce profil CD+UD</t>
  </si>
  <si>
    <t>-1086889632</t>
  </si>
  <si>
    <t xml:space="preserve">Podhled ze sádrokartonových desek  dvouvrstvá zavěšená spodní konstrukce z ocelových profilů CD, UD jednoduše opláštěná deskou impregnovanou H2, tl. 12,5 mm, bez izolace</t>
  </si>
  <si>
    <t>SDK pohled sociálního zařízení</t>
  </si>
  <si>
    <t>mč 1.17</t>
  </si>
  <si>
    <t>3,6</t>
  </si>
  <si>
    <t>mč 1.18</t>
  </si>
  <si>
    <t>67</t>
  </si>
  <si>
    <t>763131491</t>
  </si>
  <si>
    <t>SDK podhled deska 1x akustická s izolací dvouvrstvá spodní kce profil CD+UD REI 90 Rw 60 dB</t>
  </si>
  <si>
    <t>1376710694</t>
  </si>
  <si>
    <t xml:space="preserve">Podhled ze sádrokartonových desek  dvouvrstvá zavěšená spodní konstrukce z ocelových profilů CD, UD jednoduše opláštěná deskou akustickou, tl. 12,5 mm, s izolací, REI do 90</t>
  </si>
  <si>
    <t>Akustický perforovaný podhled</t>
  </si>
  <si>
    <t>ozn. 6a</t>
  </si>
  <si>
    <t>mč 112</t>
  </si>
  <si>
    <t>230,5</t>
  </si>
  <si>
    <t>68</t>
  </si>
  <si>
    <t>763221121</t>
  </si>
  <si>
    <t>Sádrovláknitá stěna předsazená tl 87,5 mm CW+UW 75 deska 1x12,5 s izolací EI 30 Rw do 40 dB</t>
  </si>
  <si>
    <t>1511296764</t>
  </si>
  <si>
    <t xml:space="preserve">Stěna předsazená ze sádrovláknitých desek  s nosnou konstrukcí z ocelových profilů CW, UW jednoduše opláštěná deskou tl. 12,5 mm s izolací , EI 30, Rw do 40 dB, stěna tl. 87,5 mm, profil 75</t>
  </si>
  <si>
    <t>výpočet dle vč 13</t>
  </si>
  <si>
    <t>(6+9,92+0,1+2,16+6,04+0,2+1,04+1,7+6,75+0,7+1,05+0,2+0,5+1,98)*2,5</t>
  </si>
  <si>
    <t>69</t>
  </si>
  <si>
    <t>998763301</t>
  </si>
  <si>
    <t>Přesun hmot tonážní pro sádrokartonové konstrukce v objektech v do 6 m</t>
  </si>
  <si>
    <t>1058989219</t>
  </si>
  <si>
    <t xml:space="preserve">Přesun hmot pro konstrukce montované z desek  sádrokartonových, sádrovláknitých, cementovláknitých nebo cementových stanovený z hmotnosti přesunovaného materiálu vodorovná dopravní vzdálenost do 50 m v objektech výšky do 6 m</t>
  </si>
  <si>
    <t>766</t>
  </si>
  <si>
    <t>Konstrukce truhlářské</t>
  </si>
  <si>
    <t>70</t>
  </si>
  <si>
    <t>766411812</t>
  </si>
  <si>
    <t>Demontáž truhlářského obložení stěn z panelů plochy přes 1,5 m2</t>
  </si>
  <si>
    <t>-380243126</t>
  </si>
  <si>
    <t xml:space="preserve">Demontáž obložení stěn  panely, plochy přes 1,5 m2</t>
  </si>
  <si>
    <t>Demontáž odložení stěny</t>
  </si>
  <si>
    <t>ozn. P8</t>
  </si>
  <si>
    <t>71</t>
  </si>
  <si>
    <t>766411822</t>
  </si>
  <si>
    <t>Demontáž truhlářského obložení stěn podkladových roštů</t>
  </si>
  <si>
    <t>243479966</t>
  </si>
  <si>
    <t xml:space="preserve">Demontáž obložení stěn  podkladových roštů</t>
  </si>
  <si>
    <t>Demontáž odložení stěny - rošt</t>
  </si>
  <si>
    <t>72</t>
  </si>
  <si>
    <t>766421812</t>
  </si>
  <si>
    <t>Demontáž truhlářského obložení podhledů z panelů plochy přes 1,5 m2</t>
  </si>
  <si>
    <t>-976589145</t>
  </si>
  <si>
    <t xml:space="preserve">Demontáž obložení podhledů  panely, plochy přes 1,5 m2</t>
  </si>
  <si>
    <t>Demontáž podhledu</t>
  </si>
  <si>
    <t>ozn. P7</t>
  </si>
  <si>
    <t>mč 114</t>
  </si>
  <si>
    <t>46,28</t>
  </si>
  <si>
    <t>mč 115</t>
  </si>
  <si>
    <t>mč 116</t>
  </si>
  <si>
    <t>mč 117</t>
  </si>
  <si>
    <t>mč 118</t>
  </si>
  <si>
    <t>mč 124</t>
  </si>
  <si>
    <t>73</t>
  </si>
  <si>
    <t>766421822</t>
  </si>
  <si>
    <t>Demontáž truhlářského obložení podhledů podkladových roštů</t>
  </si>
  <si>
    <t>-23007245</t>
  </si>
  <si>
    <t xml:space="preserve">Demontáž obložení podhledů  podkladových roštů</t>
  </si>
  <si>
    <t>Demontáž podhledu - rošt</t>
  </si>
  <si>
    <t>74</t>
  </si>
  <si>
    <t>766441822</t>
  </si>
  <si>
    <t>Demontáž parapetních desek dřevěných nebo plastových šířky přes 30 cm délky přes 1,0 m</t>
  </si>
  <si>
    <t>1819006658</t>
  </si>
  <si>
    <t>Demontáž parapetních desek dřevěných nebo plastových šířky přes 300 mm délky přes 1 m</t>
  </si>
  <si>
    <t>75</t>
  </si>
  <si>
    <t>R-766-001</t>
  </si>
  <si>
    <t>D+M dřevěného masivního paraperu š. 700 mm, povrchová úprava lak - ozn. P9</t>
  </si>
  <si>
    <t>vlastní</t>
  </si>
  <si>
    <t>-412619559</t>
  </si>
  <si>
    <t>D+M dřevěného masivního paraperu š. 700 mm, povrchová úprava lak</t>
  </si>
  <si>
    <t>D+M dřevěného masivního paraperu š. 700 mm</t>
  </si>
  <si>
    <t>P9</t>
  </si>
  <si>
    <t>12,08</t>
  </si>
  <si>
    <t>767</t>
  </si>
  <si>
    <t>Konstrukce zámečnické</t>
  </si>
  <si>
    <t>76</t>
  </si>
  <si>
    <t>R-767-001</t>
  </si>
  <si>
    <t>D+M stínících žaluzií 3150/1630 mm, s elektropohonem - ozn. P10</t>
  </si>
  <si>
    <t>-1575601101</t>
  </si>
  <si>
    <t>77</t>
  </si>
  <si>
    <t>R-767-002</t>
  </si>
  <si>
    <t>D+M stínících žaluzií 2360/1630 mm, s elektropohonem - ozn. P10</t>
  </si>
  <si>
    <t>880997557</t>
  </si>
  <si>
    <t>771</t>
  </si>
  <si>
    <t>Podlahy z dlaždic</t>
  </si>
  <si>
    <t>78</t>
  </si>
  <si>
    <t>771151012</t>
  </si>
  <si>
    <t>Samonivelační stěrka podlah pevnosti 20 MPa tl 5 mm</t>
  </si>
  <si>
    <t>-1041331571</t>
  </si>
  <si>
    <t>Příprava podkladu před provedením dlažby samonivelační stěrka min.pevnosti 20 MPa, tloušťky přes 3 do 5 mm</t>
  </si>
  <si>
    <t>79</t>
  </si>
  <si>
    <t>771571810</t>
  </si>
  <si>
    <t>Demontáž podlah z dlaždic keramických kladených do malty</t>
  </si>
  <si>
    <t>-2126622211</t>
  </si>
  <si>
    <t xml:space="preserve">Bourání podlah </t>
  </si>
  <si>
    <t>80</t>
  </si>
  <si>
    <t>771574112</t>
  </si>
  <si>
    <t>Montáž podlah keramických hladkých lepených flexibilním lepidlem do 12 ks/ m2</t>
  </si>
  <si>
    <t>-146721430</t>
  </si>
  <si>
    <t>Montáž podlah z dlaždic keramických lepených flexibilním lepidlem maloformátových hladkých přes 9 do 12 ks/m2</t>
  </si>
  <si>
    <t>Montáž keramické dlažby</t>
  </si>
  <si>
    <t>mč 1.11</t>
  </si>
  <si>
    <t>81</t>
  </si>
  <si>
    <t>59761003</t>
  </si>
  <si>
    <t>dlažba keramická hutná hladká do interiéru přes 9 do 12ks/m2</t>
  </si>
  <si>
    <t>1498345577</t>
  </si>
  <si>
    <t>6*1,1</t>
  </si>
  <si>
    <t>82</t>
  </si>
  <si>
    <t>771577111</t>
  </si>
  <si>
    <t>Příplatek k montáži podlah keramických lepených flexibilním lepidlem za plochu do 5 m2</t>
  </si>
  <si>
    <t>287430188</t>
  </si>
  <si>
    <t>Montáž podlah z dlaždic keramických lepených flexibilním lepidlem Příplatek k cenám za plochu do 5 m2 jednotlivě</t>
  </si>
  <si>
    <t>83</t>
  </si>
  <si>
    <t>771577113</t>
  </si>
  <si>
    <t>Příplatek k montáži podlah keramických lepených flexibilním lepidlem za spárování bílým cementem</t>
  </si>
  <si>
    <t>-1437434483</t>
  </si>
  <si>
    <t>Montáž podlah z dlaždic keramických lepených flexibilním lepidlem Příplatek k cenám za spárování cement bílý</t>
  </si>
  <si>
    <t>84</t>
  </si>
  <si>
    <t>771591111</t>
  </si>
  <si>
    <t>Nátěr penetrační na podlahu</t>
  </si>
  <si>
    <t>2088607085</t>
  </si>
  <si>
    <t>Příprava podkladu před provedením dlažby nátěr penetrační na podlahu</t>
  </si>
  <si>
    <t>Penetrace</t>
  </si>
  <si>
    <t>85</t>
  </si>
  <si>
    <t>998771101</t>
  </si>
  <si>
    <t>Přesun hmot tonážní pro podlahy z dlaždic v objektech v do 6 m</t>
  </si>
  <si>
    <t>351649659</t>
  </si>
  <si>
    <t>Přesun hmot pro podlahy z dlaždic stanovený z hmotnosti přesunovaného materiálu vodorovná dopravní vzdálenost do 50 m v objektech výšky do 6 m</t>
  </si>
  <si>
    <t>783</t>
  </si>
  <si>
    <t>Dokončovací práce - nátěry</t>
  </si>
  <si>
    <t>86</t>
  </si>
  <si>
    <t>783327101</t>
  </si>
  <si>
    <t>Krycí jednonásobný akrylátový nátěr zámečnických konstrukcí</t>
  </si>
  <si>
    <t>1462538440</t>
  </si>
  <si>
    <t>Krycí nátěr (email) zámečnických konstrukcí jednonásobný akrylátový</t>
  </si>
  <si>
    <t>Nátěr zárubní - 2x</t>
  </si>
  <si>
    <t>0,9*2*2</t>
  </si>
  <si>
    <t>0,7*2*2</t>
  </si>
  <si>
    <t>87</t>
  </si>
  <si>
    <t>783823135</t>
  </si>
  <si>
    <t>Penetrační silikonový nátěr hladkých, tenkovrstvých zrnitých nebo štukových omítek</t>
  </si>
  <si>
    <t>-482779361</t>
  </si>
  <si>
    <t>Penetrační nátěr omítek hladkých omítek hladkých, zrnitých tenkovrstvých nebo štukových stupně členitosti 1 a 2 silikonový</t>
  </si>
  <si>
    <t>88</t>
  </si>
  <si>
    <t>783827123</t>
  </si>
  <si>
    <t>Krycí jednonásobný silikátový nátěr omítek stupně členitosti 1 a 2</t>
  </si>
  <si>
    <t>-2110556526</t>
  </si>
  <si>
    <t>Krycí (ochranný ) nátěr omítek jednonásobný hladkých omítek hladkých, zrnitých tenkovrstvých nebo štukových stupně členitosti 1 a 2 silikátový</t>
  </si>
  <si>
    <t>2,000*2</t>
  </si>
  <si>
    <t>784</t>
  </si>
  <si>
    <t>Dokončovací práce - malby a tapety</t>
  </si>
  <si>
    <t>89</t>
  </si>
  <si>
    <t>784121001</t>
  </si>
  <si>
    <t>Oškrabání malby v mísnostech výšky do 3,80 m</t>
  </si>
  <si>
    <t>-1536802745</t>
  </si>
  <si>
    <t>Oškrabání malby v místnostech výšky do 3,80 m</t>
  </si>
  <si>
    <t>Oškrabání malby - místnosti a oplochy bez stavebních úprav</t>
  </si>
  <si>
    <t>mč 1.01</t>
  </si>
  <si>
    <t>(4,85+4,85+1,67+1,67)*3,6-3,95*2,7-3,95*2,7</t>
  </si>
  <si>
    <t>(4,85*1,67)</t>
  </si>
  <si>
    <t>mč 1.02</t>
  </si>
  <si>
    <t>(1,43+1,43+1,67+1,67)*3,5</t>
  </si>
  <si>
    <t>(1,43*1,67)</t>
  </si>
  <si>
    <t>mč 1.03</t>
  </si>
  <si>
    <t>(1,42+1,42+1,67+1,67)*3,5</t>
  </si>
  <si>
    <t>(1,42*1,67)</t>
  </si>
  <si>
    <t>mč 1.04</t>
  </si>
  <si>
    <t>(13,27+13,27+4,51)*3,5</t>
  </si>
  <si>
    <t>(13,27*4,51)</t>
  </si>
  <si>
    <t>mč 1.05</t>
  </si>
  <si>
    <t>(5,95+5,95+2,92+2,92)*3,5</t>
  </si>
  <si>
    <t>(5,95*2,92)</t>
  </si>
  <si>
    <t>mč 1.06</t>
  </si>
  <si>
    <t>(6+1,5+7,1+4,9+1,05+3,5)*3,5</t>
  </si>
  <si>
    <t>(6*1,5+7,1*1,05)</t>
  </si>
  <si>
    <t>mč 1.07</t>
  </si>
  <si>
    <t>(6,45+6,45+1,1+1,1)*3,5</t>
  </si>
  <si>
    <t>(6,45*1,1)</t>
  </si>
  <si>
    <t>mč 1.08</t>
  </si>
  <si>
    <t>(2,98+2,98+3,24+3,24)*3,5</t>
  </si>
  <si>
    <t>(2,98*3,24)</t>
  </si>
  <si>
    <t>mč 1.09</t>
  </si>
  <si>
    <t>(2,95+2,95+3,24+3,24)*3,5</t>
  </si>
  <si>
    <t>(2,95*3,24)</t>
  </si>
  <si>
    <t>mč 1.10</t>
  </si>
  <si>
    <t>(3,25+4,55)*3,5</t>
  </si>
  <si>
    <t>(3,25*4,55)</t>
  </si>
  <si>
    <t>(12,58+12,58+6)*3,5</t>
  </si>
  <si>
    <t>(12,58*6)</t>
  </si>
  <si>
    <t>mč 1.12</t>
  </si>
  <si>
    <t>(19,95+19,95+12,08+12,08)*7,6</t>
  </si>
  <si>
    <t>8*4*-1</t>
  </si>
  <si>
    <t>mč 1.13</t>
  </si>
  <si>
    <t>(1+0,3+0,52+2+6,04+12,08+6,05+2+0,5+0,2+1)*6,6</t>
  </si>
  <si>
    <t>12,08*6,05</t>
  </si>
  <si>
    <t>(8,06+8,06+4+4)*3,5</t>
  </si>
  <si>
    <t>(6,1+6,1+4+4)*3,5</t>
  </si>
  <si>
    <t>(3,99+3,99+4+4)*3,5</t>
  </si>
  <si>
    <t>(1,9+1,9+1,1+1,1)*3,5</t>
  </si>
  <si>
    <t>(1,6+1,6+0,9+0,9)*3,5</t>
  </si>
  <si>
    <t>(4+4+2+2)*3,5</t>
  </si>
  <si>
    <t>mč 2.01</t>
  </si>
  <si>
    <t>(2,8+5,3+5,3)*7,8</t>
  </si>
  <si>
    <t>(2,8*5,3)</t>
  </si>
  <si>
    <t>mč 2.02</t>
  </si>
  <si>
    <t>(6,1+8,3+3,2+6)*3,5</t>
  </si>
  <si>
    <t>6,1*2,8+6*2</t>
  </si>
  <si>
    <t>mč 2.03</t>
  </si>
  <si>
    <t>(2,9+2,9+11,05+11,05)*3,5</t>
  </si>
  <si>
    <t>(2,9*11,05)</t>
  </si>
  <si>
    <t>mč 2.04</t>
  </si>
  <si>
    <t>(5,02+5,02+3,91+3,91)*3,5</t>
  </si>
  <si>
    <t>(5,02*3,91)</t>
  </si>
  <si>
    <t>90</t>
  </si>
  <si>
    <t>784181101</t>
  </si>
  <si>
    <t>Základní akrylátová jednonásobná bezbarvá penetrace podkladu v místnostech výšky do 3,80 m</t>
  </si>
  <si>
    <t>693817828</t>
  </si>
  <si>
    <t>Penetrace podkladu jednonásobná základní akrylátová bezbarvá v místnostech výšky do 3,80 m</t>
  </si>
  <si>
    <t>Malba</t>
  </si>
  <si>
    <t>výpočet dle ploch</t>
  </si>
  <si>
    <t>87,53</t>
  </si>
  <si>
    <t>61,601+86,71+36,82+230,5+153,438</t>
  </si>
  <si>
    <t>neporušené plochy</t>
  </si>
  <si>
    <t>2333,093</t>
  </si>
  <si>
    <t>91</t>
  </si>
  <si>
    <t>784211101</t>
  </si>
  <si>
    <t>Dvojnásobné bílé malby ze směsí za mokra výborně otěruvzdorných v místnostech výšky do 3,80 m</t>
  </si>
  <si>
    <t>1098531015</t>
  </si>
  <si>
    <t>Malby z malířských směsí otěruvzdorných za mokra dvojnásobné, bílé za mokra otěruvzdorné výborně v místnostech výšky do 3,80 m</t>
  </si>
  <si>
    <t>3085,542</t>
  </si>
  <si>
    <t>92</t>
  </si>
  <si>
    <t>784211165</t>
  </si>
  <si>
    <t>Příplatek k cenám 2x maleb ze směsí za mokra otěruvzdorných za barevnou malbu v sytém odstínu</t>
  </si>
  <si>
    <t>-32542037</t>
  </si>
  <si>
    <t>Malby z malířských směsí otěruvzdorných za mokra Příplatek k cenám dvojnásobných maleb za provádění barevné malby tónované na tónovacích automatech, v odstínu sytém</t>
  </si>
  <si>
    <t>3 - Silnoproudá elektrotechnika</t>
  </si>
  <si>
    <t>Soupis:</t>
  </si>
  <si>
    <t>SE1 - KD Těšetice- Hlavní rozvody</t>
  </si>
  <si>
    <t xml:space="preserve">    74 -  Elektromontáže</t>
  </si>
  <si>
    <t xml:space="preserve">    741 - Elektroinstalace - silnoproud</t>
  </si>
  <si>
    <t xml:space="preserve">    741-5 - Demontáže stávajících zařízení</t>
  </si>
  <si>
    <t>M - Práce a dodávky M</t>
  </si>
  <si>
    <t xml:space="preserve">    46-M - Zemní práce při extr.mont.pracích</t>
  </si>
  <si>
    <t xml:space="preserve"> Elektromontáže</t>
  </si>
  <si>
    <t>998741102</t>
  </si>
  <si>
    <t>Přesun hmot pro silnoproud stanovený z hmotnosti přesunovaného materiálu vodorovná dopravní vzdálenost do 50 m v objektech výšky přes 6 do 12 m</t>
  </si>
  <si>
    <t>CS ÚRS 2021 02</t>
  </si>
  <si>
    <t>-1766520055</t>
  </si>
  <si>
    <t>741</t>
  </si>
  <si>
    <t>Elektroinstalace - silnoproud</t>
  </si>
  <si>
    <t>741112061</t>
  </si>
  <si>
    <t>Montáž krabic elektroinstalačních bez napojení na trubky a lišty, demontáže a montáže víčka a přístroje přístrojových zapuštěných plastových kruhových</t>
  </si>
  <si>
    <t>388049676</t>
  </si>
  <si>
    <t>34571451</t>
  </si>
  <si>
    <t>krabice pod omítku PVC přístrojová kruhová D 70mm hluboká</t>
  </si>
  <si>
    <t>1978019888</t>
  </si>
  <si>
    <t>741112101</t>
  </si>
  <si>
    <t>Montáž krabic elektroinstalačních bez napojení na trubky a lišty, demontáže a montáže víčka a přístroje rozvodek se zapojením vodičů na svorkovnici zapuštěných plastových kruhových</t>
  </si>
  <si>
    <t>1872361145</t>
  </si>
  <si>
    <t>741122011</t>
  </si>
  <si>
    <t>Montáž kabelů měděných bez ukončení uložených pod omítku plných kulatých (např. CYKY), počtu a průřezu žil 2x1,5 až 2,5 mm2</t>
  </si>
  <si>
    <t>1061044037</t>
  </si>
  <si>
    <t>34111005</t>
  </si>
  <si>
    <t>kabel instalační jádro Cu plné izolace PVC plášť PVC 450/750V (CYKY) 2x1,5mm2</t>
  </si>
  <si>
    <t>680447010</t>
  </si>
  <si>
    <t>741122015</t>
  </si>
  <si>
    <t>Montáž kabelů měděných bez ukončení uložených pod omítku plných kulatých (např. CYKY), počtu a průřezu žil 3x1,5 mm2</t>
  </si>
  <si>
    <t>-833373411</t>
  </si>
  <si>
    <t>34111030</t>
  </si>
  <si>
    <t>kabel instalační jádro Cu plné izolace PVC plášť PVC 450/750V (CYKY) 3x1,5mm2</t>
  </si>
  <si>
    <t>-1860379896</t>
  </si>
  <si>
    <t>34111030R4</t>
  </si>
  <si>
    <t>27 *1,2"CXKH-V P60 3x1,5"</t>
  </si>
  <si>
    <t>-1884316274</t>
  </si>
  <si>
    <t>741122016</t>
  </si>
  <si>
    <t>Montáž kabelů měděných bez ukončení uložených pod omítku plných kulatých (např. CYKY), počtu a průřezu žil 3x2,5 až 6 mm2</t>
  </si>
  <si>
    <t>772235566</t>
  </si>
  <si>
    <t>34111036</t>
  </si>
  <si>
    <t>kabel instalační jádro Cu plné izolace PVC plášť PVC 450/750V (CYKY) 3x2,5mm2</t>
  </si>
  <si>
    <t>1208306848</t>
  </si>
  <si>
    <t>741122021</t>
  </si>
  <si>
    <t>Montáž kabelů měděných bez ukončení uložených pod omítku plných kulatých (např. CYKY), počtu a průřezu žil 4x1,5 mm2</t>
  </si>
  <si>
    <t>-2026209634</t>
  </si>
  <si>
    <t>34111060</t>
  </si>
  <si>
    <t>kabel instalační jádro Cu plné izolace PVC plášť PVC 450/750V (CYKY) 4x1,5mm2</t>
  </si>
  <si>
    <t>-1185672734</t>
  </si>
  <si>
    <t>741122031</t>
  </si>
  <si>
    <t>Montáž kabelů měděných bez ukončení uložených pod omítku plných kulatých (např. CYKY), počtu a průřezu žil 5x1,5 až 2,5 mm2</t>
  </si>
  <si>
    <t>-186171410</t>
  </si>
  <si>
    <t>34111090</t>
  </si>
  <si>
    <t>kabel instalační jádro Cu plné izolace PVC plášť PVC 450/750V (CYKY) 5x1,5mm2</t>
  </si>
  <si>
    <t>-1315701119</t>
  </si>
  <si>
    <t>741122032</t>
  </si>
  <si>
    <t>Montáž kabelů měděných bez ukončení uložených pod omítku plných kulatých (např. CYKY), počtu a průřezu žil 5x4 až 6 mm2</t>
  </si>
  <si>
    <t>1704773128</t>
  </si>
  <si>
    <t>34111100</t>
  </si>
  <si>
    <t>kabel instalační jádro Cu plné izolace PVC plášť PVC 450/750V (CYKY) 5x6mm2</t>
  </si>
  <si>
    <t>1017011694</t>
  </si>
  <si>
    <t>741122033</t>
  </si>
  <si>
    <t>Montáž kabelů měděných bez ukončení uložených pod omítku plných kulatých (např. CYKY), počtu a průřezu žil 5x10 mm2</t>
  </si>
  <si>
    <t>811455927</t>
  </si>
  <si>
    <t>34111076R</t>
  </si>
  <si>
    <t>kabel silový s Cu jádrem 1kV 5x10mm2</t>
  </si>
  <si>
    <t>-2046659795</t>
  </si>
  <si>
    <t>94*1,2</t>
  </si>
  <si>
    <t>741122145</t>
  </si>
  <si>
    <t>Montáž kabelů měděných bez ukončení uložených v trubkách zatažených plných kulatých nebo bezhalogenových (např. CYKY) počtu a průřezu žil 5x16 mm2</t>
  </si>
  <si>
    <t>-1246862519</t>
  </si>
  <si>
    <t>34111080R</t>
  </si>
  <si>
    <t>kabel silový s Cu jádrem 1kV 5x16mm2</t>
  </si>
  <si>
    <t>879647516</t>
  </si>
  <si>
    <t>52*1,2</t>
  </si>
  <si>
    <t>741122632</t>
  </si>
  <si>
    <t>Montáž kabelů měděných bez ukončení uložených pevně plných kulatých nebo bezhalogenových (např. CYKY) počtu a průřezu žil 3x50+35 až 95+50 mm2</t>
  </si>
  <si>
    <t>2046439296</t>
  </si>
  <si>
    <t>34111643</t>
  </si>
  <si>
    <t>kabel silový jádro Cu izolace PVC plášť PVC 0,6/1kV (1-CYKY) 3x70+50mm2</t>
  </si>
  <si>
    <t>-1875648289</t>
  </si>
  <si>
    <t>741130001</t>
  </si>
  <si>
    <t>Ukončení vodičů izolovaných s označením a zapojením v rozváděči nebo na přístroji, průřezu žíly do 2,5 mm2</t>
  </si>
  <si>
    <t>-705926906</t>
  </si>
  <si>
    <t>741130006</t>
  </si>
  <si>
    <t>Ukončení vodičů izolovaných s označením a zapojením v rozváděči nebo na přístroji, průřezu žíly do 16 mm2</t>
  </si>
  <si>
    <t>-403417942</t>
  </si>
  <si>
    <t>741132122</t>
  </si>
  <si>
    <t>Ukončení kabelů smršťovací záklopkou nebo páskou se zapojením bez letování, počtu a průřezu žil 3x70+50 mm2</t>
  </si>
  <si>
    <t>-622687648</t>
  </si>
  <si>
    <t>741132146</t>
  </si>
  <si>
    <t>Ukončení kabelů smršťovací záklopkou nebo páskou se zapojením bez letování, počtu a průřezu žil 5x6 mm2</t>
  </si>
  <si>
    <t>1848636307</t>
  </si>
  <si>
    <t>741132147</t>
  </si>
  <si>
    <t>Ukončení kabelů smršťovací záklopkou nebo páskou se zapojením bez letování, počtu a průřezu žil 5x10 mm2</t>
  </si>
  <si>
    <t>373471731</t>
  </si>
  <si>
    <t>741132148</t>
  </si>
  <si>
    <t>Ukončení kabelů smršťovací záklopkou nebo páskou se zapojením bez letování, počtu a průřezu žil 5x16 mm2</t>
  </si>
  <si>
    <t>-1123100043</t>
  </si>
  <si>
    <t>741210003</t>
  </si>
  <si>
    <t>Montáž rozvodnic oceloplechových nebo plastových bez zapojení vodičů běžných, hmotnosti do 100 kg</t>
  </si>
  <si>
    <t>-161243528</t>
  </si>
  <si>
    <t>35711646R</t>
  </si>
  <si>
    <t xml:space="preserve">Rozvaděč elektroměrový plastový,nepřímé měření, NER212/NVD7D  do 160 A ,ČEZ , vyzbrojený  jističem B100A/3 , 3xMTP 100/5  a ostatní typovou náplní,  2 skříně vedle sebe do niky , bez přípojkové skříně, výměna za stávající </t>
  </si>
  <si>
    <t>303433691</t>
  </si>
  <si>
    <t>741210211</t>
  </si>
  <si>
    <t>Montáž rozváděčů skříňových nebo panelových bez zapojení vodičů nedělitelných, hmotnosti do 500 kg</t>
  </si>
  <si>
    <t>-2036368588</t>
  </si>
  <si>
    <t>3571765xR16</t>
  </si>
  <si>
    <t xml:space="preserve">Rozvaděč "RH "  skříňový, do 160 A,  s náplní dle výkresu č. 9</t>
  </si>
  <si>
    <t>1271485196</t>
  </si>
  <si>
    <t>1 "Rozvaděč RH komplet dle výkresu č.9"</t>
  </si>
  <si>
    <t xml:space="preserve">"1xskříň 800/2000/500, 160A,IP40/IP20, s dveřmi , s krycím panelem a  lištami pro přístroje "</t>
  </si>
  <si>
    <t xml:space="preserve">"1xměřící modul  "</t>
  </si>
  <si>
    <t>"2xtrafo MTP 100/5,10VA,tř.př.05"</t>
  </si>
  <si>
    <t>"1xPojistkový odpínač OPV14-3"</t>
  </si>
  <si>
    <t xml:space="preserve">"3xpojistka  2A Gg"</t>
  </si>
  <si>
    <t>"1xvypínač 160/3"</t>
  </si>
  <si>
    <t>"1xvypínací cívka k vypínači, AC 230V"</t>
  </si>
  <si>
    <t>"1xkombinovaný svodič TNC"</t>
  </si>
  <si>
    <t>"9xjistič B 6/1-10kA"</t>
  </si>
  <si>
    <t>"9xjistič B 10/1-10kA"</t>
  </si>
  <si>
    <t>"13xjistič C 10/1-10kA"</t>
  </si>
  <si>
    <t>"6xjistič B16/1-10kA"</t>
  </si>
  <si>
    <t>"2xjistič B10/3-10kA"</t>
  </si>
  <si>
    <t>"3xjistič B25/3-10kA"</t>
  </si>
  <si>
    <t>"2xjistič B32/3-10kA"</t>
  </si>
  <si>
    <t>"2xjistič B40/3-10kA"</t>
  </si>
  <si>
    <t>"1xjistič B50/3-10kA"</t>
  </si>
  <si>
    <t>"1xjistič B63/3-10kA"</t>
  </si>
  <si>
    <t xml:space="preserve">"1xchránič  10B/1N/0,03"</t>
  </si>
  <si>
    <t>"1xchránič 40/4/0,03 "</t>
  </si>
  <si>
    <t>"1xekvipotenciální svorkovnice- 10 svorek "</t>
  </si>
  <si>
    <t xml:space="preserve">"2xstykač  RSI -25A ,cívka AC230V "</t>
  </si>
  <si>
    <t xml:space="preserve">"6xstykač-RSI  40A,cívka AC 230V"</t>
  </si>
  <si>
    <t>"svorky,propojovací materiál"</t>
  </si>
  <si>
    <t>741310101</t>
  </si>
  <si>
    <t>Montáž spínačů jedno nebo dvoupólových polozapuštěných nebo zapuštěných se zapojením vodičů bezšroubové připojení vypínačů, řazení 1-jednopólových</t>
  </si>
  <si>
    <t>1633293995</t>
  </si>
  <si>
    <t>34535515R001</t>
  </si>
  <si>
    <t>spínač jednopólový 10A bílý, slonová kost</t>
  </si>
  <si>
    <t>533973769</t>
  </si>
  <si>
    <t>741310121</t>
  </si>
  <si>
    <t>Montáž spínačů jedno nebo dvoupólových polozapuštěných nebo zapuštěných se zapojením vodičů bezšroubové připojení přepínačů, řazení 5-sériových</t>
  </si>
  <si>
    <t>-1845519083</t>
  </si>
  <si>
    <t>34535575R002</t>
  </si>
  <si>
    <t>spínač řazení 5 10A bílý, slonová kost</t>
  </si>
  <si>
    <t>-387281390</t>
  </si>
  <si>
    <t>741310122</t>
  </si>
  <si>
    <t>Montáž spínačů jedno nebo dvoupólových polozapuštěných nebo zapuštěných se zapojením vodičů bezšroubové připojení přepínačů, řazení 6-střídavých</t>
  </si>
  <si>
    <t>753812974</t>
  </si>
  <si>
    <t>34535555R003</t>
  </si>
  <si>
    <t>přepínač střídavý řazení 6 10A bílý, slonová kost</t>
  </si>
  <si>
    <t>2016187312</t>
  </si>
  <si>
    <t>741310126</t>
  </si>
  <si>
    <t>Montáž spínačů jedno nebo dvoupólových polozapuštěných nebo zapuštěných se zapojením vodičů bezšroubové připojení přepínačů, řazení 7-křížových</t>
  </si>
  <si>
    <t>1607296509</t>
  </si>
  <si>
    <t>34535713R005</t>
  </si>
  <si>
    <t>přepínač křížový řazení 7 10A bílý, slonová kost</t>
  </si>
  <si>
    <t>-2137054882</t>
  </si>
  <si>
    <t>741313002</t>
  </si>
  <si>
    <t>Montáž zásuvek domovních se zapojením vodičů bezšroubové připojení polozapuštěných nebo zapuštěných 10/16 A, provedení 2P + PE dvojí zapojení pro průběžnou montáž</t>
  </si>
  <si>
    <t>1228253512</t>
  </si>
  <si>
    <t>34555103R006</t>
  </si>
  <si>
    <t>zásuvka 1násobná 16A bílý, slonová kost</t>
  </si>
  <si>
    <t>-678015064</t>
  </si>
  <si>
    <t>741330371</t>
  </si>
  <si>
    <t>Montáž ovladačů tlačítkových ve skříni se zapojením vodičů 1 tlačítkových</t>
  </si>
  <si>
    <t>-23285315</t>
  </si>
  <si>
    <t>35812100R</t>
  </si>
  <si>
    <t>tlačítko Total stop</t>
  </si>
  <si>
    <t>988530456</t>
  </si>
  <si>
    <t>741371032</t>
  </si>
  <si>
    <t>Montáž svítidel zářivkových se zapojením vodičů bytových nebo společenských místností nástěnných přisazených 1 zdroj kompaktní</t>
  </si>
  <si>
    <t>1690587166</t>
  </si>
  <si>
    <t>3483810xR1</t>
  </si>
  <si>
    <t xml:space="preserve">"N" svítidlo dočasné nouzové osvětlení,  SE, 3H, IP40,  1x8W, s vlastním zdrojem, autotest</t>
  </si>
  <si>
    <t>-986905007</t>
  </si>
  <si>
    <t>741372021</t>
  </si>
  <si>
    <t>Montáž svítidel s integrovaným zdrojem LED se zapojením vodičů interiérových přisazených nástěnných hranatých nebo kruhových, plochy do 0,09 m2</t>
  </si>
  <si>
    <t>402582465</t>
  </si>
  <si>
    <t>3483810xR3</t>
  </si>
  <si>
    <t>" D" přisazené LED svítidlo s krytem, kruhové, bílé, 27W/2900 lm, 230V, IP 40</t>
  </si>
  <si>
    <t>1489891510</t>
  </si>
  <si>
    <t>3483810xR2</t>
  </si>
  <si>
    <t>" E" přisazené LED svítidlo s krytem,52W/ 5700 lm, IP 40</t>
  </si>
  <si>
    <t>-865812820</t>
  </si>
  <si>
    <t>3483810xR40</t>
  </si>
  <si>
    <t xml:space="preserve">"H"  přisazené  LED svítidlo  např. SATURN 2, 33W,4230lm, IP 20 </t>
  </si>
  <si>
    <t>725788905</t>
  </si>
  <si>
    <t>3483810xR70</t>
  </si>
  <si>
    <t xml:space="preserve">"F"  přisazené  LED svítidlo s krytem  např. KX2000S3000KO 20W/2500lm,230V,IP 54, délka 630 mm</t>
  </si>
  <si>
    <t>-1150621461</t>
  </si>
  <si>
    <t>741372151</t>
  </si>
  <si>
    <t>Montáž svítidel s integrovaným zdrojem LED se zapojením vodičů průmyslových závěsných lamp</t>
  </si>
  <si>
    <t>1820710030</t>
  </si>
  <si>
    <t>3483810xR39</t>
  </si>
  <si>
    <t xml:space="preserve">"G"  závěsné  LED svítidlo  např. SATURN L2, 33W,4230lm, IP 20 vč. závěsu</t>
  </si>
  <si>
    <t>-1128278144</t>
  </si>
  <si>
    <t>741410071</t>
  </si>
  <si>
    <t>Montáž uzemňovacího vedení s upevněním, propojením a připojením pomocí svorek doplňků ostatních konstrukcí vodičem průřezu do 16 mm2, uloženým volně nebo pod omítkou</t>
  </si>
  <si>
    <t>1287006887</t>
  </si>
  <si>
    <t>34141142</t>
  </si>
  <si>
    <t>vodič propojovací jádro Cu lanované izolace PVC 450/750V (H07V-R) 1x16mm2</t>
  </si>
  <si>
    <t>690739812</t>
  </si>
  <si>
    <t>741810003</t>
  </si>
  <si>
    <t>Zkoušky a prohlídky elektrických rozvodů a zařízení celková prohlídka a vyhotovení revizní zprávy pro objem montážních prací přes 500 do 1000 tis. Kč</t>
  </si>
  <si>
    <t>355887988</t>
  </si>
  <si>
    <t>741810011</t>
  </si>
  <si>
    <t>Zkoušky a prohlídky elektrických rozvodů a zařízení celková prohlídka a vyhotovení revizní zprávy pro objem montážních prací Příplatek k ceně 0003 za každých dalších i započatých 500 tis. Kč přes 1000 tis. Kč</t>
  </si>
  <si>
    <t>-1655412853</t>
  </si>
  <si>
    <t>741811012</t>
  </si>
  <si>
    <t>Zkoušky a prohlídky rozvodných zařízení kontrola rozváděčů nn, (1 pole) silových, hmotnosti přes 200 do 300 kg</t>
  </si>
  <si>
    <t>717824377</t>
  </si>
  <si>
    <t>741813001</t>
  </si>
  <si>
    <t>Zkoušky a prohlídky elektrických přístrojů měření impedance nulové smyčky okruhu vedení jednofázového 220 V</t>
  </si>
  <si>
    <t>1118162546</t>
  </si>
  <si>
    <t>741813002</t>
  </si>
  <si>
    <t>Zkoušky a prohlídky elektrických přístrojů měření impedance nulové smyčky okruhu vedení třífázového 3x380 V</t>
  </si>
  <si>
    <t>1559676862</t>
  </si>
  <si>
    <t>741-5</t>
  </si>
  <si>
    <t>Demontáže stávajících zařízení</t>
  </si>
  <si>
    <t>741211853</t>
  </si>
  <si>
    <t>Demontáž rozvodnic kovových, uložených volně stojících (skříňových), krytí do IPx 4, plochy přes 1 m2</t>
  </si>
  <si>
    <t>1680836624</t>
  </si>
  <si>
    <t>741213811</t>
  </si>
  <si>
    <t>Demontáž kabelu z rozvodnice bez zachování funkčnosti (do suti) silových, průřezu do 4 mm2</t>
  </si>
  <si>
    <t>1486580931</t>
  </si>
  <si>
    <t>741213817</t>
  </si>
  <si>
    <t>Demontáž kabelu z rozvodnice bez zachování funkčnosti (do suti) silových, průřezu přes 25 mm2</t>
  </si>
  <si>
    <t>-1860334652</t>
  </si>
  <si>
    <t>741311875</t>
  </si>
  <si>
    <t>Demontáž spínačů bez zachování funkčnosti (do suti) polozapuštěných nebo zapuštěných, pro prostředí normální do 10 A, připojení šroubové přes 2 svorky do 4 svorek</t>
  </si>
  <si>
    <t>-720316337</t>
  </si>
  <si>
    <t>7413118xxR2</t>
  </si>
  <si>
    <t>Demontáž krabic</t>
  </si>
  <si>
    <t>567085086</t>
  </si>
  <si>
    <t>741315825</t>
  </si>
  <si>
    <t>Demontáž zásuvek bez zachování funkčnosti (do suti) domovních polozapuštěných nebo zapuštěných, pro prostředí normální do 16 A, připojení šroubové 2P+PE pro průběžnou montáž</t>
  </si>
  <si>
    <t>1973019781</t>
  </si>
  <si>
    <t>741371843</t>
  </si>
  <si>
    <t>Demontáž svítidel bez zachování funkčnosti (do suti) interiérových se standardní paticí (E27, T5, GU10) nebo integrovaným zdrojem LED přisazených, ploše stropních přes 0,09 do 0,36 m2</t>
  </si>
  <si>
    <t>981792083</t>
  </si>
  <si>
    <t>Práce a dodávky M</t>
  </si>
  <si>
    <t>46-M</t>
  </si>
  <si>
    <t>Zemní práce při extr.mont.pracích</t>
  </si>
  <si>
    <t>460600061</t>
  </si>
  <si>
    <t>Odvoz suti a vybouraných hmot odvoz suti a vybouraných hmot do 1 km</t>
  </si>
  <si>
    <t>-1037482743</t>
  </si>
  <si>
    <t>460600071</t>
  </si>
  <si>
    <t>Odvoz suti a vybouraných hmot odvoz suti a vybouraných hmot Příplatek k ceně za každý další i započatý 1 km</t>
  </si>
  <si>
    <t>-1755583205</t>
  </si>
  <si>
    <t>460680161</t>
  </si>
  <si>
    <t>Vybourání otvorů ve zdivu cihelném plochy do 0,0225 m2 a tloušťky do 15 cm</t>
  </si>
  <si>
    <t>-876213654</t>
  </si>
  <si>
    <t>460680163</t>
  </si>
  <si>
    <t>Vybourání otvorů ve zdivu cihelném plochy do 0,0225 m2 a tloušťky přes 30 do 45 cm</t>
  </si>
  <si>
    <t>-232063139</t>
  </si>
  <si>
    <t>460680302</t>
  </si>
  <si>
    <t>Vybourání otvorů ve stropech a klenbách keramických plochy do 0,09 m2 a tloušťky přes 10 do 20 cm</t>
  </si>
  <si>
    <t>-1346287175</t>
  </si>
  <si>
    <t>460680452</t>
  </si>
  <si>
    <t>Vysekání kapes nebo výklenků ve zdivu pro osazení kotevních prvků nebo elektroinstalačního zařízení cihelném, velikosti 10x10x8 cm</t>
  </si>
  <si>
    <t>567810090</t>
  </si>
  <si>
    <t>460680531</t>
  </si>
  <si>
    <t>Vysekání rýh pro montáž trubek a kabelů ve stropech z betonu hloubky do 3 cm a šířky do 3 cm</t>
  </si>
  <si>
    <t>1550475905</t>
  </si>
  <si>
    <t>460680581</t>
  </si>
  <si>
    <t>Vysekání rýh pro montáž trubek a kabelů v cihelných zdech hloubky do 3 cm a šířky do 3 cm</t>
  </si>
  <si>
    <t>1203773457</t>
  </si>
  <si>
    <t>460680582</t>
  </si>
  <si>
    <t>Vysekání rýh pro montáž trubek a kabelů v cihelných zdech hloubky do 3 cm a šířky přes 3 do 5 cm</t>
  </si>
  <si>
    <t>-702433082</t>
  </si>
  <si>
    <t>460680592</t>
  </si>
  <si>
    <t>Vysekání rýh pro montáž trubek a kabelů v cihelných zdech hloubky přes 3 do 5 cm a šířky do 5 cm</t>
  </si>
  <si>
    <t>-888446240</t>
  </si>
  <si>
    <t>460680605</t>
  </si>
  <si>
    <t>Vysekání rýh pro montáž trubek a kabelů v cihelných zdech hloubky přes 5 do 7 cm a šířky přes 10 do 15 cm</t>
  </si>
  <si>
    <t>-833922169</t>
  </si>
  <si>
    <t>460710001</t>
  </si>
  <si>
    <t>Vyplnění rýh vyplnění a omítnutí rýh ve stropech hloubky do 3 cm a šířky do 3 cm</t>
  </si>
  <si>
    <t>2012698113</t>
  </si>
  <si>
    <t>460710031</t>
  </si>
  <si>
    <t>Vyplnění rýh vyplnění a omítnutí rýh ve stěnách hloubky do 3 cm a šířky do 3 cm</t>
  </si>
  <si>
    <t>2147432183</t>
  </si>
  <si>
    <t>460710032</t>
  </si>
  <si>
    <t>Vyplnění rýh vyplnění a omítnutí rýh ve stěnách hloubky do 3 cm a šířky přes 3 do 5 cm</t>
  </si>
  <si>
    <t>-674468319</t>
  </si>
  <si>
    <t>460710042</t>
  </si>
  <si>
    <t>Vyplnění rýh vyplnění a omítnutí rýh ve stěnách hloubky přes 3 do 5 cm a šířky do 5 cm</t>
  </si>
  <si>
    <t>477220178</t>
  </si>
  <si>
    <t>460710075</t>
  </si>
  <si>
    <t>Vyplnění rýh vyplnění a omítnutí rýh v betonových podlahách a mazaninách hloubky přes 5 do 7 cm a šířky přes 10 do 15 cm</t>
  </si>
  <si>
    <t>-1970626563</t>
  </si>
  <si>
    <t>460710102</t>
  </si>
  <si>
    <t>Vyplnění otvorů zabetonování otvorů ve stropech včetně bednění a výztuže plochy do 0,09 m2 a tlouštky přes 10 d o 20 cm</t>
  </si>
  <si>
    <t>1236553027</t>
  </si>
  <si>
    <t>SE2 - KD Těšetice-Hlavní sál</t>
  </si>
  <si>
    <t>1042177063</t>
  </si>
  <si>
    <t>741110061</t>
  </si>
  <si>
    <t>Montáž trubek elektroinstalačních s nasunutím nebo našroubováním do krabic plastových ohebných, uložených pod omítku, vnější Ø přes 11 do 23 mm</t>
  </si>
  <si>
    <t>-1203312852</t>
  </si>
  <si>
    <t>34571062</t>
  </si>
  <si>
    <t>trubka elektroinstalační ohebná z PVC (ČSN) 2316</t>
  </si>
  <si>
    <t>1860546634</t>
  </si>
  <si>
    <t>741112001</t>
  </si>
  <si>
    <t>Montáž krabic elektroinstalačních bez napojení na trubky a lišty, demontáže a montáže víčka a přístroje protahovacích nebo odbočných zapuštěných plastových kruhových</t>
  </si>
  <si>
    <t>813051962</t>
  </si>
  <si>
    <t>34571563</t>
  </si>
  <si>
    <t>krabice pod omítku PVC odbočná kruhová D 100mm s víčkem a svorkovnicí</t>
  </si>
  <si>
    <t>1569302155</t>
  </si>
  <si>
    <t>1588694724</t>
  </si>
  <si>
    <t>103647698</t>
  </si>
  <si>
    <t>1728004790</t>
  </si>
  <si>
    <t>34571521</t>
  </si>
  <si>
    <t>krabice pod omítku PVC odbočná kruhová D 70mm s víčkem a svorkovnicí</t>
  </si>
  <si>
    <t>-1012959793</t>
  </si>
  <si>
    <t>741112111</t>
  </si>
  <si>
    <t>Montáž krabic elektroinstalačních bez napojení na trubky a lišty, demontáže a montáže víčka a přístroje rozvodek se zapojením vodičů na svorkovnici nástěnných plastových čtyřhranných pro vodiče Ø do 4 mm2</t>
  </si>
  <si>
    <t>1429694357</t>
  </si>
  <si>
    <t>34571482</t>
  </si>
  <si>
    <t>krabice v uzavřeném provedení PVC s krytím IP 54 čtvercová 100x100mm</t>
  </si>
  <si>
    <t>1601094618</t>
  </si>
  <si>
    <t>643695692</t>
  </si>
  <si>
    <t>1289329337</t>
  </si>
  <si>
    <t>-916062599</t>
  </si>
  <si>
    <t>1531345016</t>
  </si>
  <si>
    <t>-201780433</t>
  </si>
  <si>
    <t>1936772462</t>
  </si>
  <si>
    <t>Montáž kabelů měděných bez ukončení uložených pod omítku plných kulatých (CYKY), počtu a průřezu žil 5x1,5 až 2,5 mm2</t>
  </si>
  <si>
    <t>CS ÚRS 2020 01</t>
  </si>
  <si>
    <t>-1268473349</t>
  </si>
  <si>
    <t>103</t>
  </si>
  <si>
    <t>648583564</t>
  </si>
  <si>
    <t>741124731</t>
  </si>
  <si>
    <t>Montáž kabelů měděných ovládacích bez ukončení uložených pevně stíněných ovládacích s plným jádrem (např. JYTY) počtu a průměru žil 2 až 19x0,8 mm2</t>
  </si>
  <si>
    <t>-950611042</t>
  </si>
  <si>
    <t>34121050R01</t>
  </si>
  <si>
    <t>kabel sdělovací s Cu jádrem - UTP cat 6</t>
  </si>
  <si>
    <t>-679319123</t>
  </si>
  <si>
    <t>-1284506912</t>
  </si>
  <si>
    <t>1220827793</t>
  </si>
  <si>
    <t>741310102</t>
  </si>
  <si>
    <t>Montáž spínačů jedno nebo dvoupólových polozapuštěných nebo zapuštěných se zapojením vodičů bezšroubové připojení vypínačů, řazení 1S-jednopólových se signální doutnavkou</t>
  </si>
  <si>
    <t>-1116508685</t>
  </si>
  <si>
    <t>34535515R02</t>
  </si>
  <si>
    <t>spínač jednopólový 10A bílý, slonová kost, se signálkou</t>
  </si>
  <si>
    <t>1134097701</t>
  </si>
  <si>
    <t>741310221</t>
  </si>
  <si>
    <t>Montáž spínačů jedno nebo dvoupólových polozapuštěných nebo zapuštěných se zapojením vodičů šroubové připojení, pro prostředí normální spínačů, řazení 2-pro žaluzie</t>
  </si>
  <si>
    <t>-433003281</t>
  </si>
  <si>
    <t>ABB.3557GA89340C1</t>
  </si>
  <si>
    <t>Spínač žaluziový jednopólový, řazení 1+1 s blokováním, s krytem</t>
  </si>
  <si>
    <t>657557160</t>
  </si>
  <si>
    <t>553369511</t>
  </si>
  <si>
    <t>34555103R033</t>
  </si>
  <si>
    <t>882085595</t>
  </si>
  <si>
    <t>741371011</t>
  </si>
  <si>
    <t>Montáž svítidel zářivkových se zapojením vodičů bytových nebo společenských místností stropních závěsných na trubkách 1 zdroj</t>
  </si>
  <si>
    <t>1578728562</t>
  </si>
  <si>
    <t>3483810xR60</t>
  </si>
  <si>
    <t>"A" Závěsné LED svítidlo kruhové , např. ORBIT 01-173 Redo Group, d=100,80 a 60 cm,IP 20,158,34W/12507lm,/3000K/230V, povrchová úprava bronz,celk.délka svítidla 2,0m</t>
  </si>
  <si>
    <t>125412185</t>
  </si>
  <si>
    <t>691906004</t>
  </si>
  <si>
    <t>-463750483</t>
  </si>
  <si>
    <t>1488763284</t>
  </si>
  <si>
    <t>3483810xR61</t>
  </si>
  <si>
    <t xml:space="preserve">"B" Přisazené  LED svítidlo kruhové , např. ORBIT 01-1703 Redo Group, d=60 cm,IP 20, 40,5W/3160lm,/3000K/230V, povrchová úprava bronz,osazeno jako stropní</t>
  </si>
  <si>
    <t>-266069379</t>
  </si>
  <si>
    <t>3483810xR62</t>
  </si>
  <si>
    <t xml:space="preserve">"C" Přisazené  LED svítidlo kruhové , např. ORBIT 01-1703 Redo Group, d=60 cm,IP 20, 40,5W/3160lm,/3000K/230V, povrchová úprava bronz,osazeno jako nástěnné</t>
  </si>
  <si>
    <t>647860965</t>
  </si>
  <si>
    <t>3483810xR63</t>
  </si>
  <si>
    <t xml:space="preserve">"S" Přisazené  LED svítidlo kruhové , např. ORBIT 01-1699 Redo Group, d=40 cm,IP 20, 27W/2122lm,/3000K/230V, povrchová úprava bronz,osazeno jako nástěnné</t>
  </si>
  <si>
    <t>-1072590266</t>
  </si>
  <si>
    <t>741378003</t>
  </si>
  <si>
    <t>Zřízení upevňovacích bodů pro svítidla s vyvrtáním díry s osazením závěsného háku v betonu</t>
  </si>
  <si>
    <t>1924889285</t>
  </si>
  <si>
    <t>13010412</t>
  </si>
  <si>
    <t>úhelník ocelový rovnostranný jakost S235JR (11 375) 40x40x3mm</t>
  </si>
  <si>
    <t>775082400</t>
  </si>
  <si>
    <t>31607665</t>
  </si>
  <si>
    <t>945463364</t>
  </si>
  <si>
    <t>1728170314</t>
  </si>
  <si>
    <t>741910411</t>
  </si>
  <si>
    <t>Montáž žlabů bez stojiny a výložníků kovových s podpěrkami a příslušenstvím bez víka, šířky do 50 mm</t>
  </si>
  <si>
    <t>937436720</t>
  </si>
  <si>
    <t>34575491R</t>
  </si>
  <si>
    <t>žlab kabelový pozinkovaný 2m/ks 50X50 vč. spojek a držáků</t>
  </si>
  <si>
    <t>-1622038038</t>
  </si>
  <si>
    <t>741910414</t>
  </si>
  <si>
    <t>Montáž žlabů bez stojiny a výložníků kovových s podpěrkami a příslušenstvím bez víka, šířky do 250 mm</t>
  </si>
  <si>
    <t>941500041</t>
  </si>
  <si>
    <t>34575494R</t>
  </si>
  <si>
    <t>žlab kabelový pozinkovaný 2m/ks 50X150 vč. spojek a držáků</t>
  </si>
  <si>
    <t>-354107382</t>
  </si>
  <si>
    <t>741210813</t>
  </si>
  <si>
    <t>Demontáž rozvodnic plastových, uložených pod omítkou, krytí do IPx 4, plochy přes 0,2 m2</t>
  </si>
  <si>
    <t>-92984874</t>
  </si>
  <si>
    <t>1078556243</t>
  </si>
  <si>
    <t>-1506272305</t>
  </si>
  <si>
    <t>-852438583</t>
  </si>
  <si>
    <t>276108607</t>
  </si>
  <si>
    <t>741371823</t>
  </si>
  <si>
    <t>Demontáž svítidel bez zachování funkčnosti (do suti) interiérových modulového systému zářivkových, délky přes 1100 mm</t>
  </si>
  <si>
    <t>-1046819332</t>
  </si>
  <si>
    <t>741371875</t>
  </si>
  <si>
    <t>Demontáž svítidel bez zachování funkčnosti (do suti) interiérových se standardní paticí (E27, T5, GU10) nebo integrovaným zdrojem LED skleněných lustrového typu do 10 zdrojů</t>
  </si>
  <si>
    <t>-1308864367</t>
  </si>
  <si>
    <t>1314381035</t>
  </si>
  <si>
    <t>-25986683</t>
  </si>
  <si>
    <t>460680162</t>
  </si>
  <si>
    <t>Vybourání otvorů ve zdivu cihelném plochy do 0,0225 m2 a tloušťky přes 15 do 30 cm</t>
  </si>
  <si>
    <t>-624179796</t>
  </si>
  <si>
    <t>460680332</t>
  </si>
  <si>
    <t>Vybourání otvorů ve stropech a klenbách železobetonových plochy přes 0,09 do 0, 25 m2 a tloušťky přes 10 do 20 cm</t>
  </si>
  <si>
    <t>2095469245</t>
  </si>
  <si>
    <t>-1982960221</t>
  </si>
  <si>
    <t>-214808623</t>
  </si>
  <si>
    <t>-114575554</t>
  </si>
  <si>
    <t>2077002783</t>
  </si>
  <si>
    <t>2054256287</t>
  </si>
  <si>
    <t>1407607923</t>
  </si>
  <si>
    <t>-1894517942</t>
  </si>
  <si>
    <t>2127452366</t>
  </si>
  <si>
    <t>460710055</t>
  </si>
  <si>
    <t>Vyplnění rýh vyplnění a omítnutí rýh ve stěnách hloubky přes 5 do 7 cm a šířky přes 10 do 15 cm</t>
  </si>
  <si>
    <t>527718007</t>
  </si>
  <si>
    <t>1431595935</t>
  </si>
  <si>
    <t>SE3 - KD Těšetice- Jeviště</t>
  </si>
  <si>
    <t>-1770407141</t>
  </si>
  <si>
    <t>741112003</t>
  </si>
  <si>
    <t>Montáž krabic elektroinstalačních bez napojení na trubky a lišty, demontáže a montáže víčka a přístroje protahovacích nebo odbočných zapuštěných plastových čtyřhranných</t>
  </si>
  <si>
    <t>-69994654</t>
  </si>
  <si>
    <t>34571524</t>
  </si>
  <si>
    <t>krabice pod omítku PVC odbočná čtvercová 125x125mm s víčkem</t>
  </si>
  <si>
    <t>-459168447</t>
  </si>
  <si>
    <t>3456269xR1</t>
  </si>
  <si>
    <t>svorkovnice WAGO 5x6mm2, 400V 24A</t>
  </si>
  <si>
    <t>-488626745</t>
  </si>
  <si>
    <t>1771136512</t>
  </si>
  <si>
    <t>97942843</t>
  </si>
  <si>
    <t>553688741</t>
  </si>
  <si>
    <t>-122759363</t>
  </si>
  <si>
    <t>729583387</t>
  </si>
  <si>
    <t>1385034930</t>
  </si>
  <si>
    <t>1353067133</t>
  </si>
  <si>
    <t>502509252</t>
  </si>
  <si>
    <t>1285291828</t>
  </si>
  <si>
    <t>34111094</t>
  </si>
  <si>
    <t>kabel instalační jádro Cu plné izolace PVC plášť PVC 450/750V (CYKY) 5x2,5mm2</t>
  </si>
  <si>
    <t>1077968056</t>
  </si>
  <si>
    <t>-556329593</t>
  </si>
  <si>
    <t>-1274397819</t>
  </si>
  <si>
    <t>764981294</t>
  </si>
  <si>
    <t>1469175242</t>
  </si>
  <si>
    <t>-994410643</t>
  </si>
  <si>
    <t>-1613886468</t>
  </si>
  <si>
    <t>1113944477</t>
  </si>
  <si>
    <t>357131xxR115</t>
  </si>
  <si>
    <t>R1.1 rozvodnice zapuštěná s náplní dle výkresu č. 11</t>
  </si>
  <si>
    <t>721613804</t>
  </si>
  <si>
    <t>1 " náplň:R1.1 rozvodnice zapuštěná s náplní dle výkresu č. 11"</t>
  </si>
  <si>
    <t xml:space="preserve">"1xrozvodnice modulární 3x24 mudulů  s dveřmi ,63A, IP43"</t>
  </si>
  <si>
    <t>"1xvypínač 63/3"</t>
  </si>
  <si>
    <t>"1x svodič typ 2,TNS"</t>
  </si>
  <si>
    <t>"2xjistič 10B/1"</t>
  </si>
  <si>
    <t>"2xjistič C10/1-10kA"</t>
  </si>
  <si>
    <t>"3xjistič B 16/1-10kA"</t>
  </si>
  <si>
    <t>"2xjistič B 16/3"</t>
  </si>
  <si>
    <t>"1xjistič B20/3</t>
  </si>
  <si>
    <t>"3xjistič B32/3"</t>
  </si>
  <si>
    <t>"1xjistič B50/3"</t>
  </si>
  <si>
    <t>"1xproud.chránič Fí 25/4/0,03"</t>
  </si>
  <si>
    <t xml:space="preserve">"3xFÍ 40/4/0,03 AC" </t>
  </si>
  <si>
    <t>"1xFÍ 63/4/300 AC"</t>
  </si>
  <si>
    <t>"1xpropojovací materiál"</t>
  </si>
  <si>
    <t>-1700664101</t>
  </si>
  <si>
    <t>34535575R</t>
  </si>
  <si>
    <t>spínač řazení 5 10A bílý, slonová kost,zapuštěný, IP44</t>
  </si>
  <si>
    <t>2049776520</t>
  </si>
  <si>
    <t>866715642</t>
  </si>
  <si>
    <t>34555103R</t>
  </si>
  <si>
    <t>zásuvka 1násobná 16A bílý, slonová kost,zapuštěná,IP44</t>
  </si>
  <si>
    <t>-1413173176</t>
  </si>
  <si>
    <t>741313251</t>
  </si>
  <si>
    <t>Montáž zásuvek průmyslových se zapojením vodičů nástěnných, provedení IP 44 3P+N+PE 16 A</t>
  </si>
  <si>
    <t>1546503691</t>
  </si>
  <si>
    <t>35811071R</t>
  </si>
  <si>
    <t>zásuvka nepropustná nástěnná 16A 400V 5pólová,IP44</t>
  </si>
  <si>
    <t>40787052</t>
  </si>
  <si>
    <t>741313252</t>
  </si>
  <si>
    <t>Montáž zásuvek průmyslových se zapojením vodičů nástěnných, provedení IP 44 3P+N+PE 32 A</t>
  </si>
  <si>
    <t>49332105</t>
  </si>
  <si>
    <t>35811253R</t>
  </si>
  <si>
    <t>zásuvka nástěnná 32A 400V 5pólová,IP44</t>
  </si>
  <si>
    <t>-289309739</t>
  </si>
  <si>
    <t>-1927508271</t>
  </si>
  <si>
    <t>3483810xR52</t>
  </si>
  <si>
    <t xml:space="preserve">"N1" svítidlo dočasné nouzové osvětlení,  SE, 3H, IP40,  1x8W, s vlastním zdrojem, autotest,IP44</t>
  </si>
  <si>
    <t>1050022488</t>
  </si>
  <si>
    <t>741372051</t>
  </si>
  <si>
    <t>Montáž svítidel s integrovaným zdrojem LED se zapojením vodičů interiérových přisazených stropních reflektorových bez pohybového čidla</t>
  </si>
  <si>
    <t>1272990563</t>
  </si>
  <si>
    <t>3483810xR42</t>
  </si>
  <si>
    <t xml:space="preserve">"R"  přisazené   LED svítidlo  ,reflektor 50 W/IP65</t>
  </si>
  <si>
    <t>597869705</t>
  </si>
  <si>
    <t>648738949</t>
  </si>
  <si>
    <t>-436465211</t>
  </si>
  <si>
    <t>-1883448698</t>
  </si>
  <si>
    <t>-325775691</t>
  </si>
  <si>
    <t>-971197303</t>
  </si>
  <si>
    <t>741372801</t>
  </si>
  <si>
    <t>Demontáž svítidel bez zachování funkčnosti (do suti) průmyslových výbojkových přisazených 1 zdroj</t>
  </si>
  <si>
    <t>-1497135998</t>
  </si>
  <si>
    <t>460270173R1</t>
  </si>
  <si>
    <t>Zazdění skříní nn bez koncového dílu hloubky do 30 cm, výšky 60 cm a šířky do 60 cm</t>
  </si>
  <si>
    <t>-1349594358</t>
  </si>
  <si>
    <t>1" Zazdění rozvaděče R2"</t>
  </si>
  <si>
    <t>-1476093303</t>
  </si>
  <si>
    <t>1288208121</t>
  </si>
  <si>
    <t>-989635642</t>
  </si>
  <si>
    <t>-1397173259</t>
  </si>
  <si>
    <t>460680593</t>
  </si>
  <si>
    <t>Vysekání rýh pro montáž trubek a kabelů v cihelných zdech hloubky přes 3 do 5 cm a šířky přes 5 do 7 cm</t>
  </si>
  <si>
    <t>-1021083773</t>
  </si>
  <si>
    <t>460710043</t>
  </si>
  <si>
    <t>Vyplnění rýh vyplnění a omítnutí rýh ve stěnách hloubky přes 3 do 5 cm a šířky přes 5 do 7 cm</t>
  </si>
  <si>
    <t>-1921314415</t>
  </si>
  <si>
    <t>SE4 - KD Těšetice-kuchyňka s barem a soc.zařízením</t>
  </si>
  <si>
    <t>168732331</t>
  </si>
  <si>
    <t>741110511</t>
  </si>
  <si>
    <t>Montáž lišt a kanálků elektroinstalačních se spojkami, ohyby a rohy a s nasunutím do krabic vkládacích s víčkem, šířky do 60 mm</t>
  </si>
  <si>
    <t>-1440565313</t>
  </si>
  <si>
    <t>34571008</t>
  </si>
  <si>
    <t>lišta elektroinstalační hranatá PVC 40x40mm</t>
  </si>
  <si>
    <t>-1018112107</t>
  </si>
  <si>
    <t>1959993073</t>
  </si>
  <si>
    <t>-1422903648</t>
  </si>
  <si>
    <t>478274166</t>
  </si>
  <si>
    <t>282290183</t>
  </si>
  <si>
    <t>988348120</t>
  </si>
  <si>
    <t>-1311742553</t>
  </si>
  <si>
    <t>741120101</t>
  </si>
  <si>
    <t>Montáž vodičů izolovaných měděných bez ukončení uložených v trubkách nebo lištách zatažených plných a laněných s PVC pláštěm, bezhalogenových, ohniodolných (např. CY, CHAH-V) průřezu žíly 0,15 až 16 mm2</t>
  </si>
  <si>
    <t>1051172712</t>
  </si>
  <si>
    <t>34140825</t>
  </si>
  <si>
    <t>vodič propojovací jádro Cu plné izolace PVC 450/750V (H07V-U) 1x4mm2</t>
  </si>
  <si>
    <t>-790587020</t>
  </si>
  <si>
    <t>34140826</t>
  </si>
  <si>
    <t>vodič propojovací jádro Cu plné izolace PVC 450/750V (H07V-U) 1x6mm2</t>
  </si>
  <si>
    <t>729326089</t>
  </si>
  <si>
    <t>919439807</t>
  </si>
  <si>
    <t>-1063654779</t>
  </si>
  <si>
    <t>-544495267</t>
  </si>
  <si>
    <t>1040448140</t>
  </si>
  <si>
    <t>-301822572</t>
  </si>
  <si>
    <t>-1999016962</t>
  </si>
  <si>
    <t>609516179</t>
  </si>
  <si>
    <t>917255701</t>
  </si>
  <si>
    <t>-499668854</t>
  </si>
  <si>
    <t>-1261242131</t>
  </si>
  <si>
    <t>-1795749076</t>
  </si>
  <si>
    <t>-1538266048</t>
  </si>
  <si>
    <t>1982778311</t>
  </si>
  <si>
    <t>741130021</t>
  </si>
  <si>
    <t>Ukončení vodičů izolovaných s označením a zapojením na svorkovnici s otevřením a uzavřením krytu, průřezu žíly do 2,5 mm2</t>
  </si>
  <si>
    <t>2134851180</t>
  </si>
  <si>
    <t>741130022</t>
  </si>
  <si>
    <t>Ukončení vodičů izolovaných s označením a zapojením na svorkovnici s otevřením a uzavřením krytu, průřezu žíly do 4 mm2</t>
  </si>
  <si>
    <t>-587651979</t>
  </si>
  <si>
    <t>741130023</t>
  </si>
  <si>
    <t>Ukončení vodičů izolovaných s označením a zapojením na svorkovnici s otevřením a uzavřením krytu, průřezu žíly do 6 mm2</t>
  </si>
  <si>
    <t>613601951</t>
  </si>
  <si>
    <t>929862460</t>
  </si>
  <si>
    <t>-733815969</t>
  </si>
  <si>
    <t>899417828</t>
  </si>
  <si>
    <t>357131xxR12</t>
  </si>
  <si>
    <t>R1.2 rozvodnice zapuštěná s náplní dle výkresu č. 12</t>
  </si>
  <si>
    <t>-1293287710</t>
  </si>
  <si>
    <t>1 " náplň:R1.2 rozvodnice zapuštěná s náplní dle výkresu č. 12"</t>
  </si>
  <si>
    <t xml:space="preserve">"1xrozvodnice modulární 3x24 mudulů  s dveřmi 40A"</t>
  </si>
  <si>
    <t>"1xvypínač 40/3"</t>
  </si>
  <si>
    <t>"5xjistič C10/1-10kA"</t>
  </si>
  <si>
    <t>"10xjistič B 16/1-10kA"</t>
  </si>
  <si>
    <t>"1xjistič 10B/1-10kA"</t>
  </si>
  <si>
    <t>"1xjistič B6/1-10kA"</t>
  </si>
  <si>
    <t>"1xFÍ 10B/1N/0,03 AC"</t>
  </si>
  <si>
    <t>"1xjistič B 16/3"</t>
  </si>
  <si>
    <t>"1xjistič B32/3"</t>
  </si>
  <si>
    <t>"1xstykač 20A"</t>
  </si>
  <si>
    <t xml:space="preserve">"1xFÍ 40/4/0,03 AC" </t>
  </si>
  <si>
    <t>741231012</t>
  </si>
  <si>
    <t>Montáž svorkovnic do rozváděčů s popisnými štítky se zapojením vodičů na jedné straně ochranných</t>
  </si>
  <si>
    <t>-205284989</t>
  </si>
  <si>
    <t>34562905R2</t>
  </si>
  <si>
    <t>svornice ochranná EPS3</t>
  </si>
  <si>
    <t>-1557039659</t>
  </si>
  <si>
    <t>-1806353080</t>
  </si>
  <si>
    <t>1789443319</t>
  </si>
  <si>
    <t>-1650791529</t>
  </si>
  <si>
    <t>-317404035</t>
  </si>
  <si>
    <t>-1970838438</t>
  </si>
  <si>
    <t>-4684190</t>
  </si>
  <si>
    <t>1196005142</t>
  </si>
  <si>
    <t>34535713ER004</t>
  </si>
  <si>
    <t>-1356065945</t>
  </si>
  <si>
    <t>741311021</t>
  </si>
  <si>
    <t>Montáž spínačů speciálních se zapojením vodičů sporákových přípojek s doutnavkou</t>
  </si>
  <si>
    <t>-1393930089</t>
  </si>
  <si>
    <t>34536398</t>
  </si>
  <si>
    <t>spínač zapuštěný trojpólový páčkový se signalizační doutnavkou, řazení 3S, 25A, 400V, IP55, šroubové svorky</t>
  </si>
  <si>
    <t>1600583166</t>
  </si>
  <si>
    <t>1864290715</t>
  </si>
  <si>
    <t>-2083996514</t>
  </si>
  <si>
    <t>741313012</t>
  </si>
  <si>
    <t>Montáž zásuvek domovních se zapojením vodičů bezšroubové připojení chráněných v krabici 10/16 A, pro prostředí normální, provedení 2P + PE dvojí zapojení pro průběžnou montáž</t>
  </si>
  <si>
    <t>-1962286704</t>
  </si>
  <si>
    <t>34551485R007</t>
  </si>
  <si>
    <t>zásuvka krytá nástěnná 16A/230V, šedá 1x DIN.IP44</t>
  </si>
  <si>
    <t>1874916410</t>
  </si>
  <si>
    <t>255768107</t>
  </si>
  <si>
    <t>-1757684999</t>
  </si>
  <si>
    <t>2029174691</t>
  </si>
  <si>
    <t>-1574850374</t>
  </si>
  <si>
    <t>3483810xR32</t>
  </si>
  <si>
    <t>"U" přisazené LED svítidlo s krytem, kruhové, bílé, 9W, 230V, IP 44</t>
  </si>
  <si>
    <t>313941316</t>
  </si>
  <si>
    <t>3483810xR33</t>
  </si>
  <si>
    <t>"K" přisazené LED svítidlo s krytem, kruhové, bílé, 30W/1850lm/ 230V, IP 65</t>
  </si>
  <si>
    <t>1296224422</t>
  </si>
  <si>
    <t>3483810xR34</t>
  </si>
  <si>
    <t>"O" přisazené LED svítidlo s krytem, kruhové, bílé, 20W/ IP 44, venkovní</t>
  </si>
  <si>
    <t>678061518</t>
  </si>
  <si>
    <t>-1268545168</t>
  </si>
  <si>
    <t>3483810xR35</t>
  </si>
  <si>
    <t xml:space="preserve">"M"  závěsné  LED svítidlo  např. ASTRA L , 29W/3900lm, IP 40 vč. závěsu</t>
  </si>
  <si>
    <t>-1950476501</t>
  </si>
  <si>
    <t>741420022</t>
  </si>
  <si>
    <t>Montáž hromosvodného vedení svorek se 3 a více šrouby</t>
  </si>
  <si>
    <t>1121855122</t>
  </si>
  <si>
    <t>35442010</t>
  </si>
  <si>
    <t>svorka uzemnění Cu univerzální</t>
  </si>
  <si>
    <t>-1948801295</t>
  </si>
  <si>
    <t>-217815751</t>
  </si>
  <si>
    <t>-1603126219</t>
  </si>
  <si>
    <t>1168729405</t>
  </si>
  <si>
    <t>-1485566679</t>
  </si>
  <si>
    <t>-407263458</t>
  </si>
  <si>
    <t>-1175521420</t>
  </si>
  <si>
    <t>677745953</t>
  </si>
  <si>
    <t>582579935</t>
  </si>
  <si>
    <t>-159114603</t>
  </si>
  <si>
    <t>1089295541</t>
  </si>
  <si>
    <t>1580802370</t>
  </si>
  <si>
    <t>460680164</t>
  </si>
  <si>
    <t>Vybourání otvorů ve zdivu cihelném plochy do 0,0225 m2 a tloušťky přes 45 do 60 cm</t>
  </si>
  <si>
    <t>-1569645963</t>
  </si>
  <si>
    <t>-524954425</t>
  </si>
  <si>
    <t>865820074</t>
  </si>
  <si>
    <t>-1951033956</t>
  </si>
  <si>
    <t>1893770061</t>
  </si>
  <si>
    <t>2068235793</t>
  </si>
  <si>
    <t>-1885010702</t>
  </si>
  <si>
    <t>155316434</t>
  </si>
  <si>
    <t>1872903461</t>
  </si>
  <si>
    <t>-374820885</t>
  </si>
  <si>
    <t>-1620136975</t>
  </si>
  <si>
    <t>-1690166857</t>
  </si>
  <si>
    <t>SE5 - KD Těšetice - šatna/sklad</t>
  </si>
  <si>
    <t>1540410259</t>
  </si>
  <si>
    <t>1450398194</t>
  </si>
  <si>
    <t>873651341</t>
  </si>
  <si>
    <t>-162017600</t>
  </si>
  <si>
    <t>1451574813</t>
  </si>
  <si>
    <t>-797839040</t>
  </si>
  <si>
    <t>-906601526</t>
  </si>
  <si>
    <t>1188350012</t>
  </si>
  <si>
    <t>1593047465</t>
  </si>
  <si>
    <t>1012134341</t>
  </si>
  <si>
    <t>-448973551</t>
  </si>
  <si>
    <t>652648214</t>
  </si>
  <si>
    <t>1166816448</t>
  </si>
  <si>
    <t>-2122265749</t>
  </si>
  <si>
    <t>741210002</t>
  </si>
  <si>
    <t>Montáž rozvodnic oceloplechových nebo plastových bez zapojení vodičů běžných, hmotnosti do 50 kg</t>
  </si>
  <si>
    <t>1058073575</t>
  </si>
  <si>
    <t>357131xo7R3</t>
  </si>
  <si>
    <t>R1.3 rozvodnice zapuštěná s náplní dle výkresu č. 13</t>
  </si>
  <si>
    <t>1626450217</t>
  </si>
  <si>
    <t>1 " náplň:R1.3 rozvodnice zapuštěná s náplní dle výkresu č. 13"</t>
  </si>
  <si>
    <t xml:space="preserve">"1xrozvodnice modulární 2x18 mudulů  s dveřmi 32A"</t>
  </si>
  <si>
    <t>"1xvypínač 32/3"</t>
  </si>
  <si>
    <t>"3xjistič C10/1-10kA"</t>
  </si>
  <si>
    <t>"1xjistič B20/3-10kA"</t>
  </si>
  <si>
    <t>"1xFÍ 25/4/0,03 AC"</t>
  </si>
  <si>
    <t>190617944</t>
  </si>
  <si>
    <t>34535575R01</t>
  </si>
  <si>
    <t>372283805</t>
  </si>
  <si>
    <t>-1410854614</t>
  </si>
  <si>
    <t>34555103R002</t>
  </si>
  <si>
    <t>467383277</t>
  </si>
  <si>
    <t>1140206463</t>
  </si>
  <si>
    <t>1775012436</t>
  </si>
  <si>
    <t>1339564328</t>
  </si>
  <si>
    <t>-1556505923</t>
  </si>
  <si>
    <t>-1735122924</t>
  </si>
  <si>
    <t>-511166273</t>
  </si>
  <si>
    <t>556544505</t>
  </si>
  <si>
    <t>7413158xxR1</t>
  </si>
  <si>
    <t>1587765045</t>
  </si>
  <si>
    <t>-817180906</t>
  </si>
  <si>
    <t>-511663831</t>
  </si>
  <si>
    <t>-907531857</t>
  </si>
  <si>
    <t>91729880</t>
  </si>
  <si>
    <t>1734135957</t>
  </si>
  <si>
    <t>1188574064</t>
  </si>
  <si>
    <t>1987256433</t>
  </si>
  <si>
    <t>-1663887308</t>
  </si>
  <si>
    <t>-619659477</t>
  </si>
  <si>
    <t>588146299</t>
  </si>
  <si>
    <t>-1731652347</t>
  </si>
  <si>
    <t>1770493713</t>
  </si>
  <si>
    <t>265096797</t>
  </si>
  <si>
    <t xml:space="preserve">SE7 - KD Těšetice -  hala s bufetem</t>
  </si>
  <si>
    <t>900927944</t>
  </si>
  <si>
    <t>-470713260</t>
  </si>
  <si>
    <t>1564283207</t>
  </si>
  <si>
    <t>419872940</t>
  </si>
  <si>
    <t>1881249395</t>
  </si>
  <si>
    <t>231249700</t>
  </si>
  <si>
    <t>-1378469411</t>
  </si>
  <si>
    <t>-219575882</t>
  </si>
  <si>
    <t>-841256799</t>
  </si>
  <si>
    <t>1667126812</t>
  </si>
  <si>
    <t>1994568201</t>
  </si>
  <si>
    <t>-414734646</t>
  </si>
  <si>
    <t>-1300141800</t>
  </si>
  <si>
    <t>353791389</t>
  </si>
  <si>
    <t>89927508</t>
  </si>
  <si>
    <t>-654455319</t>
  </si>
  <si>
    <t>-413771744</t>
  </si>
  <si>
    <t>1362607465</t>
  </si>
  <si>
    <t>-881156415</t>
  </si>
  <si>
    <t>-1765842134</t>
  </si>
  <si>
    <t>357131xxR15</t>
  </si>
  <si>
    <t>R1.5 rozvodnice zapuštěná s náplní dle výkresu č. 15</t>
  </si>
  <si>
    <t>2033797300</t>
  </si>
  <si>
    <t>1 " náplň:R1.2 rozvodnice zapuštěná s náplní dle výkresu č. 15"</t>
  </si>
  <si>
    <t>"11xjistič B 16/1-10kA"</t>
  </si>
  <si>
    <t>"2xjistič B32/3"</t>
  </si>
  <si>
    <t xml:space="preserve">"2xFÍ 40/4/0,03 AC" </t>
  </si>
  <si>
    <t>-174626847</t>
  </si>
  <si>
    <t>-501024358</t>
  </si>
  <si>
    <t>1289453265</t>
  </si>
  <si>
    <t>-964751182</t>
  </si>
  <si>
    <t>894168403</t>
  </si>
  <si>
    <t>-980770277</t>
  </si>
  <si>
    <t>-1803232410</t>
  </si>
  <si>
    <t>34535713R004</t>
  </si>
  <si>
    <t>-1754849464</t>
  </si>
  <si>
    <t>353148357</t>
  </si>
  <si>
    <t>-1360660845</t>
  </si>
  <si>
    <t>2075427069</t>
  </si>
  <si>
    <t>-411127737</t>
  </si>
  <si>
    <t>-409865147</t>
  </si>
  <si>
    <t>1372681576</t>
  </si>
  <si>
    <t>-820652454</t>
  </si>
  <si>
    <t>-1344541471</t>
  </si>
  <si>
    <t>422422530</t>
  </si>
  <si>
    <t xml:space="preserve">"H"  nástěnné  LED svítidlo  např. SATURN 2, 33W,4230lm, IP 20 </t>
  </si>
  <si>
    <t>1536916101</t>
  </si>
  <si>
    <t>-1819441916</t>
  </si>
  <si>
    <t>-1695792547</t>
  </si>
  <si>
    <t>-2012213022</t>
  </si>
  <si>
    <t>1952048864</t>
  </si>
  <si>
    <t>-1967350796</t>
  </si>
  <si>
    <t>-492197700</t>
  </si>
  <si>
    <t>1642445487</t>
  </si>
  <si>
    <t>2111824556</t>
  </si>
  <si>
    <t>1624262034</t>
  </si>
  <si>
    <t>2010203137</t>
  </si>
  <si>
    <t>643434145</t>
  </si>
  <si>
    <t>-1789602440</t>
  </si>
  <si>
    <t>-222604858</t>
  </si>
  <si>
    <t>1442897195</t>
  </si>
  <si>
    <t>-2117122950</t>
  </si>
  <si>
    <t>1716121210</t>
  </si>
  <si>
    <t>-1743054948</t>
  </si>
  <si>
    <t>-202645082</t>
  </si>
  <si>
    <t>-678286872</t>
  </si>
  <si>
    <t>335668852</t>
  </si>
  <si>
    <t>-298473038</t>
  </si>
  <si>
    <t>-241045309</t>
  </si>
  <si>
    <t>97700007</t>
  </si>
  <si>
    <t>SE8 - KD Těšetice - 1.p.p-propadliště</t>
  </si>
  <si>
    <t>1790341857</t>
  </si>
  <si>
    <t>-1764111524</t>
  </si>
  <si>
    <t>4138095</t>
  </si>
  <si>
    <t>68823085</t>
  </si>
  <si>
    <t>-901077055</t>
  </si>
  <si>
    <t>-84213655</t>
  </si>
  <si>
    <t>763885185</t>
  </si>
  <si>
    <t>1203693308</t>
  </si>
  <si>
    <t>-2005684132</t>
  </si>
  <si>
    <t>-2137168322</t>
  </si>
  <si>
    <t>1643557350</t>
  </si>
  <si>
    <t>205673753</t>
  </si>
  <si>
    <t>808918397</t>
  </si>
  <si>
    <t>-804319658</t>
  </si>
  <si>
    <t>747786511</t>
  </si>
  <si>
    <t>-1631347041</t>
  </si>
  <si>
    <t>-604623398</t>
  </si>
  <si>
    <t>2134226852</t>
  </si>
  <si>
    <t>1384199323</t>
  </si>
  <si>
    <t>-663884903</t>
  </si>
  <si>
    <t>-896093641</t>
  </si>
  <si>
    <t>357131xxR01</t>
  </si>
  <si>
    <t>R01 rozvodnice zapuštěná s náplní dle výkresu č. 10</t>
  </si>
  <si>
    <t>-853451405</t>
  </si>
  <si>
    <t>1 " náplň:R01 rozvodnice zapuštěná s náplní dle výkresu č. 10"</t>
  </si>
  <si>
    <t xml:space="preserve">"1xrozvodnice modulární 3x24 mudulů  s dveřmi 40A, IP43"</t>
  </si>
  <si>
    <t>"6xjistič C10/1-10kA"</t>
  </si>
  <si>
    <t>"9xjistič B 16/1-10kA"</t>
  </si>
  <si>
    <t>-454989051</t>
  </si>
  <si>
    <t>34535515R</t>
  </si>
  <si>
    <t>spínač jednopólový 10A bílý, slonová kost, se signálkou,IP 44,zapuštěný</t>
  </si>
  <si>
    <t>-610878605</t>
  </si>
  <si>
    <t>-1003707046</t>
  </si>
  <si>
    <t>-492700918</t>
  </si>
  <si>
    <t>-2000421869</t>
  </si>
  <si>
    <t>1808969125</t>
  </si>
  <si>
    <t>-1077057950</t>
  </si>
  <si>
    <t>-1024558974</t>
  </si>
  <si>
    <t>1759342086</t>
  </si>
  <si>
    <t>978271569</t>
  </si>
  <si>
    <t>135138882</t>
  </si>
  <si>
    <t>236106915</t>
  </si>
  <si>
    <t>1546923626</t>
  </si>
  <si>
    <t>3483810xR36</t>
  </si>
  <si>
    <t xml:space="preserve">"L"  přisazené   LED svítidlo  např. ELSA 5, 36W/4850lm,IP44</t>
  </si>
  <si>
    <t>-455231015</t>
  </si>
  <si>
    <t>-1473632810</t>
  </si>
  <si>
    <t>-318283717</t>
  </si>
  <si>
    <t>-625637893</t>
  </si>
  <si>
    <t>-1132548210</t>
  </si>
  <si>
    <t>1552573544</t>
  </si>
  <si>
    <t>-1847059477</t>
  </si>
  <si>
    <t>540587733</t>
  </si>
  <si>
    <t>129857252</t>
  </si>
  <si>
    <t>-1706134548</t>
  </si>
  <si>
    <t>929902721</t>
  </si>
  <si>
    <t>-2077814704</t>
  </si>
  <si>
    <t>2085121828</t>
  </si>
  <si>
    <t>1171823838</t>
  </si>
  <si>
    <t>-1406105200</t>
  </si>
  <si>
    <t>668287726</t>
  </si>
  <si>
    <t>1685505150</t>
  </si>
  <si>
    <t>584031356</t>
  </si>
  <si>
    <t>-1454139872</t>
  </si>
  <si>
    <t>-159631242</t>
  </si>
  <si>
    <t>-184146084</t>
  </si>
  <si>
    <t>SE9 - KD Těšetice-2.N.P.</t>
  </si>
  <si>
    <t>2108152701</t>
  </si>
  <si>
    <t>1941179090</t>
  </si>
  <si>
    <t>-2083507376</t>
  </si>
  <si>
    <t>-1897906126</t>
  </si>
  <si>
    <t>-656350554</t>
  </si>
  <si>
    <t>569881868</t>
  </si>
  <si>
    <t>-150134427</t>
  </si>
  <si>
    <t>-1418796748</t>
  </si>
  <si>
    <t>1375598337</t>
  </si>
  <si>
    <t>1722275870</t>
  </si>
  <si>
    <t>-1136835281</t>
  </si>
  <si>
    <t>48875521</t>
  </si>
  <si>
    <t>1891348039</t>
  </si>
  <si>
    <t>357131xxR11</t>
  </si>
  <si>
    <t>R2 rozvodnice zapuštěná s náplní dle výkresu č. 16</t>
  </si>
  <si>
    <t>-1311614915</t>
  </si>
  <si>
    <t>1 " náplň:"</t>
  </si>
  <si>
    <t>-1836286101</t>
  </si>
  <si>
    <t>34535575R001</t>
  </si>
  <si>
    <t>293644689</t>
  </si>
  <si>
    <t>-1355464497</t>
  </si>
  <si>
    <t>34535555R002</t>
  </si>
  <si>
    <t>-1679672411</t>
  </si>
  <si>
    <t>-932991111</t>
  </si>
  <si>
    <t>34535713R003</t>
  </si>
  <si>
    <t>2023659368</t>
  </si>
  <si>
    <t>1035469273</t>
  </si>
  <si>
    <t>34555103 R006</t>
  </si>
  <si>
    <t>-1503720602</t>
  </si>
  <si>
    <t>1821871111</t>
  </si>
  <si>
    <t>1530232506</t>
  </si>
  <si>
    <t>2066887327</t>
  </si>
  <si>
    <t>-758384099</t>
  </si>
  <si>
    <t>160057146</t>
  </si>
  <si>
    <t>2097820568</t>
  </si>
  <si>
    <t>1567917489</t>
  </si>
  <si>
    <t>937827894</t>
  </si>
  <si>
    <t>1944195925</t>
  </si>
  <si>
    <t>503737030</t>
  </si>
  <si>
    <t>-234359858</t>
  </si>
  <si>
    <t>1632553214</t>
  </si>
  <si>
    <t>2038176066</t>
  </si>
  <si>
    <t>1768474646</t>
  </si>
  <si>
    <t>-560523656</t>
  </si>
  <si>
    <t>-1371504134</t>
  </si>
  <si>
    <t>376556148</t>
  </si>
  <si>
    <t>1007024522</t>
  </si>
  <si>
    <t>1787655398</t>
  </si>
  <si>
    <t>-1664877202</t>
  </si>
  <si>
    <t>1708746372</t>
  </si>
  <si>
    <t>1927392889</t>
  </si>
  <si>
    <t>4 - Scénické osvětlení</t>
  </si>
  <si>
    <t xml:space="preserve">    R nabídka - Scénické osvětlení-poptávka</t>
  </si>
  <si>
    <t>R nabídka</t>
  </si>
  <si>
    <t>Scénické osvětlení-poptávka</t>
  </si>
  <si>
    <t>R01</t>
  </si>
  <si>
    <t xml:space="preserve">Kompletní dodávka scénického osvětlení  materiál a montáže</t>
  </si>
  <si>
    <t>kpt</t>
  </si>
  <si>
    <t>1022251287</t>
  </si>
  <si>
    <t>6 - Vzduchotechnika</t>
  </si>
  <si>
    <t>002 - Větrání kuchyňky</t>
  </si>
  <si>
    <t>003 - Montáže</t>
  </si>
  <si>
    <t>002</t>
  </si>
  <si>
    <t>Větrání kuchyňky</t>
  </si>
  <si>
    <t>11.</t>
  </si>
  <si>
    <t xml:space="preserve">Semiradiální ventilátor </t>
  </si>
  <si>
    <t>ks</t>
  </si>
  <si>
    <t>472306641</t>
  </si>
  <si>
    <t>12.</t>
  </si>
  <si>
    <t xml:space="preserve">Přetlaková klapka  100W</t>
  </si>
  <si>
    <t>-1032700382</t>
  </si>
  <si>
    <t>13.</t>
  </si>
  <si>
    <t>Potrubí 100</t>
  </si>
  <si>
    <t>1290198993</t>
  </si>
  <si>
    <t>4+3</t>
  </si>
  <si>
    <t>14.</t>
  </si>
  <si>
    <t>T-Kus 100/100</t>
  </si>
  <si>
    <t>1983120179</t>
  </si>
  <si>
    <t>15.</t>
  </si>
  <si>
    <t>Víko DF 100 + odvodnění</t>
  </si>
  <si>
    <t>1565958319</t>
  </si>
  <si>
    <t>17.</t>
  </si>
  <si>
    <t>Nipl 100</t>
  </si>
  <si>
    <t>1754869649</t>
  </si>
  <si>
    <t>18.</t>
  </si>
  <si>
    <t>Objímka 100</t>
  </si>
  <si>
    <t>-2018747798</t>
  </si>
  <si>
    <t>20.</t>
  </si>
  <si>
    <t xml:space="preserve">Dveřní mřížka neprůhledná  325x125</t>
  </si>
  <si>
    <t>2089405818</t>
  </si>
  <si>
    <t>003</t>
  </si>
  <si>
    <t>Montáže</t>
  </si>
  <si>
    <t>21.</t>
  </si>
  <si>
    <t>Montážní materiál</t>
  </si>
  <si>
    <t>kpl</t>
  </si>
  <si>
    <t>929913730</t>
  </si>
  <si>
    <t>22.</t>
  </si>
  <si>
    <t>Montáž VZT zařízení</t>
  </si>
  <si>
    <t>1515532512</t>
  </si>
  <si>
    <t>23.</t>
  </si>
  <si>
    <t>Dopravné dodávek</t>
  </si>
  <si>
    <t>-735355289</t>
  </si>
  <si>
    <t>7 - Vedlejší rozpočtové náklady</t>
  </si>
  <si>
    <t>VRN - Vedlejší rozpočtové náklady</t>
  </si>
  <si>
    <t xml:space="preserve">    VRN3 - Zařízení staveniště</t>
  </si>
  <si>
    <t xml:space="preserve">    VRN4 - Inženýrská činnost</t>
  </si>
  <si>
    <t xml:space="preserve">    VRN7 - Provozní vlivy</t>
  </si>
  <si>
    <t>VRN</t>
  </si>
  <si>
    <t>VRN3</t>
  </si>
  <si>
    <t>Zařízení staveniště</t>
  </si>
  <si>
    <t>031002000</t>
  </si>
  <si>
    <t>1024</t>
  </si>
  <si>
    <t>-1841083043</t>
  </si>
  <si>
    <t>039002000</t>
  </si>
  <si>
    <t>Zrušení zařízení staveniště</t>
  </si>
  <si>
    <t>1475670732</t>
  </si>
  <si>
    <t>VRN4</t>
  </si>
  <si>
    <t>Inženýrská činnost</t>
  </si>
  <si>
    <t>049103000</t>
  </si>
  <si>
    <t>Náklady vzniklé v souvislosti s realizací stavby</t>
  </si>
  <si>
    <t>-1692367202</t>
  </si>
  <si>
    <t>VRN7</t>
  </si>
  <si>
    <t>Provozní vlivy</t>
  </si>
  <si>
    <t>079002000</t>
  </si>
  <si>
    <t>Uvedení zařízení staveniště a okolí do původního stavu</t>
  </si>
  <si>
    <t>209504025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</si>
</sst>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2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800080"/>
      <name val="Arial CE"/>
    </font>
    <font>
      <sz val="8"/>
      <color rgb="FF505050"/>
      <name val="Arial CE"/>
    </font>
    <font>
      <sz val="8"/>
      <color rgb="FF0000A8"/>
      <name val="Arial CE"/>
    </font>
    <font>
      <sz val="8"/>
      <color rgb="FFFF000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i/>
      <sz val="7"/>
      <color rgb="FF969696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41" fillId="0" borderId="0" applyNumberFormat="0" applyFill="0" applyBorder="0" applyAlignment="0" applyProtection="0"/>
  </cellStyleXfs>
  <cellXfs count="247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4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8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8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9" fillId="0" borderId="0" xfId="0" applyNumberFormat="1" applyFont="1" applyAlignment="1">
      <alignment vertical="center"/>
    </xf>
    <xf numFmtId="0" fontId="19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20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2" fillId="0" borderId="14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3" fillId="5" borderId="6" xfId="0" applyFont="1" applyFill="1" applyBorder="1" applyAlignment="1">
      <alignment horizontal="center" vertical="center"/>
    </xf>
    <xf numFmtId="0" fontId="23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23" fillId="5" borderId="7" xfId="0" applyFont="1" applyFill="1" applyBorder="1" applyAlignment="1">
      <alignment horizontal="center" vertical="center"/>
    </xf>
    <xf numFmtId="0" fontId="23" fillId="5" borderId="7" xfId="0" applyFont="1" applyFill="1" applyBorder="1" applyAlignment="1">
      <alignment horizontal="right" vertical="center"/>
    </xf>
    <xf numFmtId="0" fontId="23" fillId="5" borderId="8" xfId="0" applyFont="1" applyFill="1" applyBorder="1" applyAlignment="1">
      <alignment horizontal="left" vertical="center"/>
    </xf>
    <xf numFmtId="0" fontId="23" fillId="5" borderId="0" xfId="0" applyFont="1" applyFill="1" applyAlignment="1">
      <alignment horizontal="center" vertical="center"/>
    </xf>
    <xf numFmtId="0" fontId="24" fillId="0" borderId="1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4" fontId="25" fillId="0" borderId="0" xfId="0" applyNumberFormat="1" applyFont="1" applyAlignment="1">
      <alignment horizontal="right" vertical="center"/>
    </xf>
    <xf numFmtId="4" fontId="25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21" fillId="0" borderId="14" xfId="0" applyNumberFormat="1" applyFont="1" applyBorder="1" applyAlignment="1">
      <alignment vertical="center"/>
    </xf>
    <xf numFmtId="4" fontId="21" fillId="0" borderId="0" xfId="0" applyNumberFormat="1" applyFont="1" applyBorder="1" applyAlignment="1">
      <alignment vertical="center"/>
    </xf>
    <xf numFmtId="166" fontId="21" fillId="0" borderId="0" xfId="0" applyNumberFormat="1" applyFont="1" applyBorder="1" applyAlignment="1">
      <alignment vertical="center"/>
    </xf>
    <xf numFmtId="4" fontId="21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7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 vertical="center" wrapText="1"/>
    </xf>
    <xf numFmtId="0" fontId="29" fillId="0" borderId="0" xfId="0" applyFont="1" applyAlignment="1">
      <alignment vertical="center"/>
    </xf>
    <xf numFmtId="4" fontId="29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30" fillId="0" borderId="14" xfId="0" applyNumberFormat="1" applyFont="1" applyBorder="1" applyAlignment="1">
      <alignment vertical="center"/>
    </xf>
    <xf numFmtId="4" fontId="30" fillId="0" borderId="0" xfId="0" applyNumberFormat="1" applyFont="1" applyBorder="1" applyAlignment="1">
      <alignment vertical="center"/>
    </xf>
    <xf numFmtId="166" fontId="30" fillId="0" borderId="0" xfId="0" applyNumberFormat="1" applyFont="1" applyBorder="1" applyAlignment="1">
      <alignment vertical="center"/>
    </xf>
    <xf numFmtId="4" fontId="30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9" fillId="0" borderId="0" xfId="0" applyNumberFormat="1" applyFont="1" applyAlignment="1">
      <alignment horizontal="right" vertical="center"/>
    </xf>
    <xf numFmtId="0" fontId="31" fillId="0" borderId="0" xfId="0" applyFont="1" applyAlignment="1">
      <alignment horizontal="left" vertical="center" wrapText="1"/>
    </xf>
    <xf numFmtId="4" fontId="7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4" fontId="1" fillId="0" borderId="14" xfId="0" applyNumberFormat="1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166" fontId="1" fillId="0" borderId="0" xfId="0" applyNumberFormat="1" applyFont="1" applyBorder="1" applyAlignment="1">
      <alignment vertical="center"/>
    </xf>
    <xf numFmtId="4" fontId="1" fillId="0" borderId="15" xfId="0" applyNumberFormat="1" applyFont="1" applyBorder="1" applyAlignment="1">
      <alignment vertical="center"/>
    </xf>
    <xf numFmtId="4" fontId="30" fillId="0" borderId="19" xfId="0" applyNumberFormat="1" applyFont="1" applyBorder="1" applyAlignment="1">
      <alignment vertical="center"/>
    </xf>
    <xf numFmtId="4" fontId="30" fillId="0" borderId="20" xfId="0" applyNumberFormat="1" applyFont="1" applyBorder="1" applyAlignment="1">
      <alignment vertical="center"/>
    </xf>
    <xf numFmtId="166" fontId="30" fillId="0" borderId="20" xfId="0" applyNumberFormat="1" applyFont="1" applyBorder="1" applyAlignment="1">
      <alignment vertical="center"/>
    </xf>
    <xf numFmtId="4" fontId="30" fillId="0" borderId="21" xfId="0" applyNumberFormat="1" applyFont="1" applyBorder="1" applyAlignment="1">
      <alignment vertical="center"/>
    </xf>
    <xf numFmtId="0" fontId="3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8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3" fillId="5" borderId="0" xfId="0" applyFont="1" applyFill="1" applyAlignment="1">
      <alignment horizontal="left" vertical="center"/>
    </xf>
    <xf numFmtId="0" fontId="23" fillId="5" borderId="0" xfId="0" applyFont="1" applyFill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3" fillId="5" borderId="16" xfId="0" applyFont="1" applyFill="1" applyBorder="1" applyAlignment="1">
      <alignment horizontal="center" vertical="center" wrapText="1"/>
    </xf>
    <xf numFmtId="0" fontId="23" fillId="5" borderId="17" xfId="0" applyFont="1" applyFill="1" applyBorder="1" applyAlignment="1">
      <alignment horizontal="center" vertical="center" wrapText="1"/>
    </xf>
    <xf numFmtId="0" fontId="23" fillId="5" borderId="18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5" fillId="0" borderId="0" xfId="0" applyNumberFormat="1" applyFont="1" applyAlignment="1"/>
    <xf numFmtId="166" fontId="34" fillId="0" borderId="12" xfId="0" applyNumberFormat="1" applyFont="1" applyBorder="1" applyAlignment="1"/>
    <xf numFmtId="166" fontId="34" fillId="0" borderId="13" xfId="0" applyNumberFormat="1" applyFont="1" applyBorder="1" applyAlignment="1"/>
    <xf numFmtId="4" fontId="35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23" fillId="0" borderId="22" xfId="0" applyFont="1" applyBorder="1" applyAlignment="1" applyProtection="1">
      <alignment horizontal="center" vertical="center"/>
      <protection locked="0"/>
    </xf>
    <xf numFmtId="49" fontId="23" fillId="0" borderId="22" xfId="0" applyNumberFormat="1" applyFont="1" applyBorder="1" applyAlignment="1" applyProtection="1">
      <alignment horizontal="left" vertical="center" wrapText="1"/>
      <protection locked="0"/>
    </xf>
    <xf numFmtId="0" fontId="23" fillId="0" borderId="22" xfId="0" applyFont="1" applyBorder="1" applyAlignment="1" applyProtection="1">
      <alignment horizontal="left" vertical="center" wrapText="1"/>
      <protection locked="0"/>
    </xf>
    <xf numFmtId="0" fontId="23" fillId="0" borderId="22" xfId="0" applyFont="1" applyBorder="1" applyAlignment="1" applyProtection="1">
      <alignment horizontal="center" vertical="center" wrapText="1"/>
      <protection locked="0"/>
    </xf>
    <xf numFmtId="167" fontId="23" fillId="0" borderId="22" xfId="0" applyNumberFormat="1" applyFont="1" applyBorder="1" applyAlignment="1" applyProtection="1">
      <alignment vertical="center"/>
      <protection locked="0"/>
    </xf>
    <xf numFmtId="4" fontId="23" fillId="3" borderId="22" xfId="0" applyNumberFormat="1" applyFont="1" applyFill="1" applyBorder="1" applyAlignment="1" applyProtection="1">
      <alignment vertical="center"/>
      <protection locked="0"/>
    </xf>
    <xf numFmtId="4" fontId="23" fillId="0" borderId="22" xfId="0" applyNumberFormat="1" applyFont="1" applyBorder="1" applyAlignment="1" applyProtection="1">
      <alignment vertical="center"/>
      <protection locked="0"/>
    </xf>
    <xf numFmtId="0" fontId="24" fillId="3" borderId="14" xfId="0" applyFont="1" applyFill="1" applyBorder="1" applyAlignment="1" applyProtection="1">
      <alignment horizontal="left" vertical="center"/>
      <protection locked="0"/>
    </xf>
    <xf numFmtId="0" fontId="24" fillId="0" borderId="0" xfId="0" applyFont="1" applyBorder="1" applyAlignment="1">
      <alignment horizontal="center" vertical="center"/>
    </xf>
    <xf numFmtId="166" fontId="24" fillId="0" borderId="0" xfId="0" applyNumberFormat="1" applyFont="1" applyBorder="1" applyAlignment="1">
      <alignment vertical="center"/>
    </xf>
    <xf numFmtId="166" fontId="24" fillId="0" borderId="15" xfId="0" applyNumberFormat="1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6" fillId="0" borderId="0" xfId="0" applyFont="1" applyAlignment="1">
      <alignment horizontal="left" vertical="center"/>
    </xf>
    <xf numFmtId="0" fontId="37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0" borderId="1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1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167" fontId="11" fillId="0" borderId="0" xfId="0" applyNumberFormat="1" applyFont="1" applyAlignment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14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167" fontId="12" fillId="0" borderId="0" xfId="0" applyNumberFormat="1" applyFont="1" applyAlignment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2" fillId="0" borderId="14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38" fillId="0" borderId="22" xfId="0" applyFont="1" applyBorder="1" applyAlignment="1" applyProtection="1">
      <alignment horizontal="center" vertical="center"/>
      <protection locked="0"/>
    </xf>
    <xf numFmtId="49" fontId="38" fillId="0" borderId="22" xfId="0" applyNumberFormat="1" applyFont="1" applyBorder="1" applyAlignment="1" applyProtection="1">
      <alignment horizontal="left" vertical="center" wrapText="1"/>
      <protection locked="0"/>
    </xf>
    <xf numFmtId="0" fontId="38" fillId="0" borderId="22" xfId="0" applyFont="1" applyBorder="1" applyAlignment="1" applyProtection="1">
      <alignment horizontal="left" vertical="center" wrapText="1"/>
      <protection locked="0"/>
    </xf>
    <xf numFmtId="0" fontId="38" fillId="0" borderId="22" xfId="0" applyFont="1" applyBorder="1" applyAlignment="1" applyProtection="1">
      <alignment horizontal="center" vertical="center" wrapText="1"/>
      <protection locked="0"/>
    </xf>
    <xf numFmtId="167" fontId="38" fillId="0" borderId="22" xfId="0" applyNumberFormat="1" applyFont="1" applyBorder="1" applyAlignment="1" applyProtection="1">
      <alignment vertical="center"/>
      <protection locked="0"/>
    </xf>
    <xf numFmtId="4" fontId="38" fillId="3" borderId="22" xfId="0" applyNumberFormat="1" applyFont="1" applyFill="1" applyBorder="1" applyAlignment="1" applyProtection="1">
      <alignment vertical="center"/>
      <protection locked="0"/>
    </xf>
    <xf numFmtId="4" fontId="38" fillId="0" borderId="22" xfId="0" applyNumberFormat="1" applyFont="1" applyBorder="1" applyAlignment="1" applyProtection="1">
      <alignment vertical="center"/>
      <protection locked="0"/>
    </xf>
    <xf numFmtId="0" fontId="39" fillId="0" borderId="3" xfId="0" applyFont="1" applyBorder="1" applyAlignment="1">
      <alignment vertical="center"/>
    </xf>
    <xf numFmtId="0" fontId="38" fillId="3" borderId="14" xfId="0" applyFont="1" applyFill="1" applyBorder="1" applyAlignment="1" applyProtection="1">
      <alignment horizontal="left" vertical="center"/>
      <protection locked="0"/>
    </xf>
    <xf numFmtId="0" fontId="38" fillId="0" borderId="0" xfId="0" applyFont="1" applyBorder="1" applyAlignment="1">
      <alignment horizontal="center" vertical="center"/>
    </xf>
    <xf numFmtId="0" fontId="40" fillId="0" borderId="0" xfId="0" applyFont="1" applyAlignment="1">
      <alignment vertical="center" wrapText="1"/>
    </xf>
    <xf numFmtId="0" fontId="0" fillId="0" borderId="19" xfId="0" applyFont="1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21" xfId="0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styles" Target="styles.xml" /><Relationship Id="rId15" Type="http://schemas.openxmlformats.org/officeDocument/2006/relationships/theme" Target="theme/theme1.xml" /><Relationship Id="rId16" Type="http://schemas.openxmlformats.org/officeDocument/2006/relationships/calcChain" Target="calcChain.xml" /><Relationship Id="rId1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6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7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8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9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0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&#65279;<?xml version="1.0" encoding="utf-8"?><Relationships xmlns="http://schemas.openxmlformats.org/package/2006/relationships"><Relationship Id="rId1" Type="http://schemas.openxmlformats.org/officeDocument/2006/relationships/drawing" Target="../drawings/drawing6.xml" /></Relationships>
</file>

<file path=xl/worksheets/_rels/sheet7.xml.rels>&#65279;<?xml version="1.0" encoding="utf-8"?><Relationships xmlns="http://schemas.openxmlformats.org/package/2006/relationships"><Relationship Id="rId1" Type="http://schemas.openxmlformats.org/officeDocument/2006/relationships/drawing" Target="../drawings/drawing7.xml" /></Relationships>
</file>

<file path=xl/worksheets/_rels/sheet8.xml.rels>&#65279;<?xml version="1.0" encoding="utf-8"?><Relationships xmlns="http://schemas.openxmlformats.org/package/2006/relationships"><Relationship Id="rId1" Type="http://schemas.openxmlformats.org/officeDocument/2006/relationships/drawing" Target="../drawings/drawing8.xml" /></Relationships>
</file>

<file path=xl/worksheets/_rels/sheet9.xml.rels>&#65279;<?xml version="1.0" encoding="utf-8"?><Relationships xmlns="http://schemas.openxmlformats.org/package/2006/relationships"><Relationship Id="rId1" Type="http://schemas.openxmlformats.org/officeDocument/2006/relationships/drawing" Target="../drawings/drawing9.xml" /></Relationships>
</file>

<file path=xl/worksheets/_rels/sheet10.xml.rels>&#65279;<?xml version="1.0" encoding="utf-8"?><Relationships xmlns="http://schemas.openxmlformats.org/package/2006/relationships"><Relationship Id="rId1" Type="http://schemas.openxmlformats.org/officeDocument/2006/relationships/drawing" Target="../drawings/drawing10.xml" /></Relationships>
</file>

<file path=xl/worksheets/_rels/sheet11.xml.rels>&#65279;<?xml version="1.0" encoding="utf-8"?><Relationships xmlns="http://schemas.openxmlformats.org/package/2006/relationships"><Relationship Id="rId1" Type="http://schemas.openxmlformats.org/officeDocument/2006/relationships/drawing" Target="../drawings/drawing11.xml" /></Relationships>
</file>

<file path=xl/worksheets/_rels/sheet12.xml.rels>&#65279;<?xml version="1.0" encoding="utf-8"?><Relationships xmlns="http://schemas.openxmlformats.org/package/2006/relationships"><Relationship Id="rId1" Type="http://schemas.openxmlformats.org/officeDocument/2006/relationships/drawing" Target="../drawings/drawing12.xml" /></Relationships>
</file>

<file path=xl/worksheets/_rels/sheet13.xml.rels>&#65279;<?xml version="1.0" encoding="utf-8"?><Relationships xmlns="http://schemas.openxmlformats.org/package/2006/relationships"><Relationship Id="rId1" Type="http://schemas.openxmlformats.org/officeDocument/2006/relationships/drawing" Target="../drawings/drawing13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7" t="s">
        <v>0</v>
      </c>
      <c r="AZ1" s="17" t="s">
        <v>1</v>
      </c>
      <c r="BA1" s="17" t="s">
        <v>2</v>
      </c>
      <c r="BB1" s="17" t="s">
        <v>1</v>
      </c>
      <c r="BT1" s="17" t="s">
        <v>3</v>
      </c>
      <c r="BU1" s="17" t="s">
        <v>3</v>
      </c>
      <c r="BV1" s="17" t="s">
        <v>4</v>
      </c>
    </row>
    <row r="2" s="1" customFormat="1" ht="36.96" customHeight="1">
      <c r="AR2" s="18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9" t="s">
        <v>6</v>
      </c>
      <c r="BT2" s="19" t="s">
        <v>7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2"/>
      <c r="BS3" s="19" t="s">
        <v>6</v>
      </c>
      <c r="BT3" s="19" t="s">
        <v>8</v>
      </c>
    </row>
    <row r="4" s="1" customFormat="1" ht="24.96" customHeight="1">
      <c r="B4" s="22"/>
      <c r="D4" s="23" t="s">
        <v>9</v>
      </c>
      <c r="AR4" s="22"/>
      <c r="AS4" s="24" t="s">
        <v>10</v>
      </c>
      <c r="BE4" s="25" t="s">
        <v>11</v>
      </c>
      <c r="BS4" s="19" t="s">
        <v>12</v>
      </c>
    </row>
    <row r="5" s="1" customFormat="1" ht="12" customHeight="1">
      <c r="B5" s="22"/>
      <c r="D5" s="26" t="s">
        <v>13</v>
      </c>
      <c r="K5" s="27" t="s">
        <v>14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R5" s="22"/>
      <c r="BE5" s="28" t="s">
        <v>15</v>
      </c>
      <c r="BS5" s="19" t="s">
        <v>6</v>
      </c>
    </row>
    <row r="6" s="1" customFormat="1" ht="36.96" customHeight="1">
      <c r="B6" s="22"/>
      <c r="D6" s="29" t="s">
        <v>16</v>
      </c>
      <c r="K6" s="30" t="s">
        <v>17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R6" s="22"/>
      <c r="BE6" s="31"/>
      <c r="BS6" s="19" t="s">
        <v>6</v>
      </c>
    </row>
    <row r="7" s="1" customFormat="1" ht="12" customHeight="1">
      <c r="B7" s="22"/>
      <c r="D7" s="32" t="s">
        <v>18</v>
      </c>
      <c r="K7" s="27" t="s">
        <v>1</v>
      </c>
      <c r="AK7" s="32" t="s">
        <v>19</v>
      </c>
      <c r="AN7" s="27" t="s">
        <v>1</v>
      </c>
      <c r="AR7" s="22"/>
      <c r="BE7" s="31"/>
      <c r="BS7" s="19" t="s">
        <v>6</v>
      </c>
    </row>
    <row r="8" s="1" customFormat="1" ht="12" customHeight="1">
      <c r="B8" s="22"/>
      <c r="D8" s="32" t="s">
        <v>20</v>
      </c>
      <c r="K8" s="27" t="s">
        <v>21</v>
      </c>
      <c r="AK8" s="32" t="s">
        <v>22</v>
      </c>
      <c r="AN8" s="33" t="s">
        <v>23</v>
      </c>
      <c r="AR8" s="22"/>
      <c r="BE8" s="31"/>
      <c r="BS8" s="19" t="s">
        <v>6</v>
      </c>
    </row>
    <row r="9" s="1" customFormat="1" ht="14.4" customHeight="1">
      <c r="B9" s="22"/>
      <c r="AR9" s="22"/>
      <c r="BE9" s="31"/>
      <c r="BS9" s="19" t="s">
        <v>6</v>
      </c>
    </row>
    <row r="10" s="1" customFormat="1" ht="12" customHeight="1">
      <c r="B10" s="22"/>
      <c r="D10" s="32" t="s">
        <v>24</v>
      </c>
      <c r="AK10" s="32" t="s">
        <v>25</v>
      </c>
      <c r="AN10" s="27" t="s">
        <v>1</v>
      </c>
      <c r="AR10" s="22"/>
      <c r="BE10" s="31"/>
      <c r="BS10" s="19" t="s">
        <v>6</v>
      </c>
    </row>
    <row r="11" s="1" customFormat="1" ht="18.48" customHeight="1">
      <c r="B11" s="22"/>
      <c r="E11" s="27" t="s">
        <v>26</v>
      </c>
      <c r="AK11" s="32" t="s">
        <v>27</v>
      </c>
      <c r="AN11" s="27" t="s">
        <v>1</v>
      </c>
      <c r="AR11" s="22"/>
      <c r="BE11" s="31"/>
      <c r="BS11" s="19" t="s">
        <v>6</v>
      </c>
    </row>
    <row r="12" s="1" customFormat="1" ht="6.96" customHeight="1">
      <c r="B12" s="22"/>
      <c r="AR12" s="22"/>
      <c r="BE12" s="31"/>
      <c r="BS12" s="19" t="s">
        <v>6</v>
      </c>
    </row>
    <row r="13" s="1" customFormat="1" ht="12" customHeight="1">
      <c r="B13" s="22"/>
      <c r="D13" s="32" t="s">
        <v>28</v>
      </c>
      <c r="AK13" s="32" t="s">
        <v>25</v>
      </c>
      <c r="AN13" s="34" t="s">
        <v>29</v>
      </c>
      <c r="AR13" s="22"/>
      <c r="BE13" s="31"/>
      <c r="BS13" s="19" t="s">
        <v>6</v>
      </c>
    </row>
    <row r="14">
      <c r="B14" s="22"/>
      <c r="E14" s="34" t="s">
        <v>29</v>
      </c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2" t="s">
        <v>27</v>
      </c>
      <c r="AN14" s="34" t="s">
        <v>29</v>
      </c>
      <c r="AR14" s="22"/>
      <c r="BE14" s="31"/>
      <c r="BS14" s="19" t="s">
        <v>6</v>
      </c>
    </row>
    <row r="15" s="1" customFormat="1" ht="6.96" customHeight="1">
      <c r="B15" s="22"/>
      <c r="AR15" s="22"/>
      <c r="BE15" s="31"/>
      <c r="BS15" s="19" t="s">
        <v>3</v>
      </c>
    </row>
    <row r="16" s="1" customFormat="1" ht="12" customHeight="1">
      <c r="B16" s="22"/>
      <c r="D16" s="32" t="s">
        <v>30</v>
      </c>
      <c r="AK16" s="32" t="s">
        <v>25</v>
      </c>
      <c r="AN16" s="27" t="s">
        <v>1</v>
      </c>
      <c r="AR16" s="22"/>
      <c r="BE16" s="31"/>
      <c r="BS16" s="19" t="s">
        <v>3</v>
      </c>
    </row>
    <row r="17" s="1" customFormat="1" ht="18.48" customHeight="1">
      <c r="B17" s="22"/>
      <c r="E17" s="27" t="s">
        <v>31</v>
      </c>
      <c r="AK17" s="32" t="s">
        <v>27</v>
      </c>
      <c r="AN17" s="27" t="s">
        <v>1</v>
      </c>
      <c r="AR17" s="22"/>
      <c r="BE17" s="31"/>
      <c r="BS17" s="19" t="s">
        <v>32</v>
      </c>
    </row>
    <row r="18" s="1" customFormat="1" ht="6.96" customHeight="1">
      <c r="B18" s="22"/>
      <c r="AR18" s="22"/>
      <c r="BE18" s="31"/>
      <c r="BS18" s="19" t="s">
        <v>6</v>
      </c>
    </row>
    <row r="19" s="1" customFormat="1" ht="12" customHeight="1">
      <c r="B19" s="22"/>
      <c r="D19" s="32" t="s">
        <v>33</v>
      </c>
      <c r="AK19" s="32" t="s">
        <v>25</v>
      </c>
      <c r="AN19" s="27" t="s">
        <v>1</v>
      </c>
      <c r="AR19" s="22"/>
      <c r="BE19" s="31"/>
      <c r="BS19" s="19" t="s">
        <v>6</v>
      </c>
    </row>
    <row r="20" s="1" customFormat="1" ht="18.48" customHeight="1">
      <c r="B20" s="22"/>
      <c r="E20" s="27" t="s">
        <v>34</v>
      </c>
      <c r="AK20" s="32" t="s">
        <v>27</v>
      </c>
      <c r="AN20" s="27" t="s">
        <v>1</v>
      </c>
      <c r="AR20" s="22"/>
      <c r="BE20" s="31"/>
      <c r="BS20" s="19" t="s">
        <v>32</v>
      </c>
    </row>
    <row r="21" s="1" customFormat="1" ht="6.96" customHeight="1">
      <c r="B21" s="22"/>
      <c r="AR21" s="22"/>
      <c r="BE21" s="31"/>
    </row>
    <row r="22" s="1" customFormat="1" ht="12" customHeight="1">
      <c r="B22" s="22"/>
      <c r="D22" s="32" t="s">
        <v>35</v>
      </c>
      <c r="AR22" s="22"/>
      <c r="BE22" s="31"/>
    </row>
    <row r="23" s="1" customFormat="1" ht="16.5" customHeight="1">
      <c r="B23" s="22"/>
      <c r="E23" s="36" t="s">
        <v>1</v>
      </c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R23" s="22"/>
      <c r="BE23" s="31"/>
    </row>
    <row r="24" s="1" customFormat="1" ht="6.96" customHeight="1">
      <c r="B24" s="22"/>
      <c r="AR24" s="22"/>
      <c r="BE24" s="31"/>
    </row>
    <row r="25" s="1" customFormat="1" ht="6.96" customHeight="1">
      <c r="B25" s="22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R25" s="22"/>
      <c r="BE25" s="31"/>
    </row>
    <row r="26" s="2" customFormat="1" ht="25.92" customHeight="1">
      <c r="A26" s="38"/>
      <c r="B26" s="39"/>
      <c r="C26" s="38"/>
      <c r="D26" s="40" t="s">
        <v>36</v>
      </c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2">
        <f>ROUND(AG94,2)</f>
        <v>0</v>
      </c>
      <c r="AL26" s="41"/>
      <c r="AM26" s="41"/>
      <c r="AN26" s="41"/>
      <c r="AO26" s="41"/>
      <c r="AP26" s="38"/>
      <c r="AQ26" s="38"/>
      <c r="AR26" s="39"/>
      <c r="BE26" s="31"/>
    </row>
    <row r="27" s="2" customFormat="1" ht="6.96" customHeight="1">
      <c r="A27" s="38"/>
      <c r="B27" s="39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9"/>
      <c r="BE27" s="31"/>
    </row>
    <row r="28" s="2" customFormat="1">
      <c r="A28" s="38"/>
      <c r="B28" s="39"/>
      <c r="C28" s="38"/>
      <c r="D28" s="38"/>
      <c r="E28" s="38"/>
      <c r="F28" s="38"/>
      <c r="G28" s="38"/>
      <c r="H28" s="38"/>
      <c r="I28" s="38"/>
      <c r="J28" s="38"/>
      <c r="K28" s="38"/>
      <c r="L28" s="43" t="s">
        <v>37</v>
      </c>
      <c r="M28" s="43"/>
      <c r="N28" s="43"/>
      <c r="O28" s="43"/>
      <c r="P28" s="43"/>
      <c r="Q28" s="38"/>
      <c r="R28" s="38"/>
      <c r="S28" s="38"/>
      <c r="T28" s="38"/>
      <c r="U28" s="38"/>
      <c r="V28" s="38"/>
      <c r="W28" s="43" t="s">
        <v>38</v>
      </c>
      <c r="X28" s="43"/>
      <c r="Y28" s="43"/>
      <c r="Z28" s="43"/>
      <c r="AA28" s="43"/>
      <c r="AB28" s="43"/>
      <c r="AC28" s="43"/>
      <c r="AD28" s="43"/>
      <c r="AE28" s="43"/>
      <c r="AF28" s="38"/>
      <c r="AG28" s="38"/>
      <c r="AH28" s="38"/>
      <c r="AI28" s="38"/>
      <c r="AJ28" s="38"/>
      <c r="AK28" s="43" t="s">
        <v>39</v>
      </c>
      <c r="AL28" s="43"/>
      <c r="AM28" s="43"/>
      <c r="AN28" s="43"/>
      <c r="AO28" s="43"/>
      <c r="AP28" s="38"/>
      <c r="AQ28" s="38"/>
      <c r="AR28" s="39"/>
      <c r="BE28" s="31"/>
    </row>
    <row r="29" s="3" customFormat="1" ht="14.4" customHeight="1">
      <c r="A29" s="3"/>
      <c r="B29" s="44"/>
      <c r="C29" s="3"/>
      <c r="D29" s="32" t="s">
        <v>40</v>
      </c>
      <c r="E29" s="3"/>
      <c r="F29" s="32" t="s">
        <v>41</v>
      </c>
      <c r="G29" s="3"/>
      <c r="H29" s="3"/>
      <c r="I29" s="3"/>
      <c r="J29" s="3"/>
      <c r="K29" s="3"/>
      <c r="L29" s="45">
        <v>0.20999999999999999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46">
        <f>ROUND(AZ94, 2)</f>
        <v>0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46">
        <f>ROUND(AV94, 2)</f>
        <v>0</v>
      </c>
      <c r="AL29" s="3"/>
      <c r="AM29" s="3"/>
      <c r="AN29" s="3"/>
      <c r="AO29" s="3"/>
      <c r="AP29" s="3"/>
      <c r="AQ29" s="3"/>
      <c r="AR29" s="44"/>
      <c r="BE29" s="47"/>
    </row>
    <row r="30" s="3" customFormat="1" ht="14.4" customHeight="1">
      <c r="A30" s="3"/>
      <c r="B30" s="44"/>
      <c r="C30" s="3"/>
      <c r="D30" s="3"/>
      <c r="E30" s="3"/>
      <c r="F30" s="32" t="s">
        <v>42</v>
      </c>
      <c r="G30" s="3"/>
      <c r="H30" s="3"/>
      <c r="I30" s="3"/>
      <c r="J30" s="3"/>
      <c r="K30" s="3"/>
      <c r="L30" s="45">
        <v>0.14999999999999999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46">
        <f>ROUND(BA94, 2)</f>
        <v>0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46">
        <f>ROUND(AW94, 2)</f>
        <v>0</v>
      </c>
      <c r="AL30" s="3"/>
      <c r="AM30" s="3"/>
      <c r="AN30" s="3"/>
      <c r="AO30" s="3"/>
      <c r="AP30" s="3"/>
      <c r="AQ30" s="3"/>
      <c r="AR30" s="44"/>
      <c r="BE30" s="47"/>
    </row>
    <row r="31" hidden="1" s="3" customFormat="1" ht="14.4" customHeight="1">
      <c r="A31" s="3"/>
      <c r="B31" s="44"/>
      <c r="C31" s="3"/>
      <c r="D31" s="3"/>
      <c r="E31" s="3"/>
      <c r="F31" s="32" t="s">
        <v>43</v>
      </c>
      <c r="G31" s="3"/>
      <c r="H31" s="3"/>
      <c r="I31" s="3"/>
      <c r="J31" s="3"/>
      <c r="K31" s="3"/>
      <c r="L31" s="45">
        <v>0.20999999999999999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46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46">
        <v>0</v>
      </c>
      <c r="AL31" s="3"/>
      <c r="AM31" s="3"/>
      <c r="AN31" s="3"/>
      <c r="AO31" s="3"/>
      <c r="AP31" s="3"/>
      <c r="AQ31" s="3"/>
      <c r="AR31" s="44"/>
      <c r="BE31" s="47"/>
    </row>
    <row r="32" hidden="1" s="3" customFormat="1" ht="14.4" customHeight="1">
      <c r="A32" s="3"/>
      <c r="B32" s="44"/>
      <c r="C32" s="3"/>
      <c r="D32" s="3"/>
      <c r="E32" s="3"/>
      <c r="F32" s="32" t="s">
        <v>44</v>
      </c>
      <c r="G32" s="3"/>
      <c r="H32" s="3"/>
      <c r="I32" s="3"/>
      <c r="J32" s="3"/>
      <c r="K32" s="3"/>
      <c r="L32" s="45">
        <v>0.14999999999999999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46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46">
        <v>0</v>
      </c>
      <c r="AL32" s="3"/>
      <c r="AM32" s="3"/>
      <c r="AN32" s="3"/>
      <c r="AO32" s="3"/>
      <c r="AP32" s="3"/>
      <c r="AQ32" s="3"/>
      <c r="AR32" s="44"/>
      <c r="BE32" s="47"/>
    </row>
    <row r="33" hidden="1" s="3" customFormat="1" ht="14.4" customHeight="1">
      <c r="A33" s="3"/>
      <c r="B33" s="44"/>
      <c r="C33" s="3"/>
      <c r="D33" s="3"/>
      <c r="E33" s="3"/>
      <c r="F33" s="32" t="s">
        <v>45</v>
      </c>
      <c r="G33" s="3"/>
      <c r="H33" s="3"/>
      <c r="I33" s="3"/>
      <c r="J33" s="3"/>
      <c r="K33" s="3"/>
      <c r="L33" s="45">
        <v>0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46">
        <f>ROUND(BD94, 2)</f>
        <v>0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46">
        <v>0</v>
      </c>
      <c r="AL33" s="3"/>
      <c r="AM33" s="3"/>
      <c r="AN33" s="3"/>
      <c r="AO33" s="3"/>
      <c r="AP33" s="3"/>
      <c r="AQ33" s="3"/>
      <c r="AR33" s="44"/>
      <c r="BE33" s="47"/>
    </row>
    <row r="34" s="2" customFormat="1" ht="6.96" customHeight="1">
      <c r="A34" s="38"/>
      <c r="B34" s="39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9"/>
      <c r="BE34" s="31"/>
    </row>
    <row r="35" s="2" customFormat="1" ht="25.92" customHeight="1">
      <c r="A35" s="38"/>
      <c r="B35" s="39"/>
      <c r="C35" s="48"/>
      <c r="D35" s="49" t="s">
        <v>46</v>
      </c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1" t="s">
        <v>47</v>
      </c>
      <c r="U35" s="50"/>
      <c r="V35" s="50"/>
      <c r="W35" s="50"/>
      <c r="X35" s="52" t="s">
        <v>48</v>
      </c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3">
        <f>SUM(AK26:AK33)</f>
        <v>0</v>
      </c>
      <c r="AL35" s="50"/>
      <c r="AM35" s="50"/>
      <c r="AN35" s="50"/>
      <c r="AO35" s="54"/>
      <c r="AP35" s="48"/>
      <c r="AQ35" s="48"/>
      <c r="AR35" s="39"/>
      <c r="BE35" s="38"/>
    </row>
    <row r="36" s="2" customFormat="1" ht="6.96" customHeight="1">
      <c r="A36" s="38"/>
      <c r="B36" s="39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9"/>
      <c r="BE36" s="38"/>
    </row>
    <row r="37" s="2" customFormat="1" ht="14.4" customHeight="1">
      <c r="A37" s="38"/>
      <c r="B37" s="39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9"/>
      <c r="BE37" s="38"/>
    </row>
    <row r="38" s="1" customFormat="1" ht="14.4" customHeight="1">
      <c r="B38" s="22"/>
      <c r="AR38" s="22"/>
    </row>
    <row r="39" s="1" customFormat="1" ht="14.4" customHeight="1">
      <c r="B39" s="22"/>
      <c r="AR39" s="22"/>
    </row>
    <row r="40" s="1" customFormat="1" ht="14.4" customHeight="1">
      <c r="B40" s="22"/>
      <c r="AR40" s="22"/>
    </row>
    <row r="41" s="1" customFormat="1" ht="14.4" customHeight="1">
      <c r="B41" s="22"/>
      <c r="AR41" s="22"/>
    </row>
    <row r="42" s="1" customFormat="1" ht="14.4" customHeight="1">
      <c r="B42" s="22"/>
      <c r="AR42" s="22"/>
    </row>
    <row r="43" s="1" customFormat="1" ht="14.4" customHeight="1">
      <c r="B43" s="22"/>
      <c r="AR43" s="22"/>
    </row>
    <row r="44" s="1" customFormat="1" ht="14.4" customHeight="1">
      <c r="B44" s="22"/>
      <c r="AR44" s="22"/>
    </row>
    <row r="45" s="1" customFormat="1" ht="14.4" customHeight="1">
      <c r="B45" s="22"/>
      <c r="AR45" s="22"/>
    </row>
    <row r="46" s="1" customFormat="1" ht="14.4" customHeight="1">
      <c r="B46" s="22"/>
      <c r="AR46" s="22"/>
    </row>
    <row r="47" s="1" customFormat="1" ht="14.4" customHeight="1">
      <c r="B47" s="22"/>
      <c r="AR47" s="22"/>
    </row>
    <row r="48" s="1" customFormat="1" ht="14.4" customHeight="1">
      <c r="B48" s="22"/>
      <c r="AR48" s="22"/>
    </row>
    <row r="49" s="2" customFormat="1" ht="14.4" customHeight="1">
      <c r="B49" s="55"/>
      <c r="D49" s="56" t="s">
        <v>49</v>
      </c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6" t="s">
        <v>50</v>
      </c>
      <c r="AI49" s="57"/>
      <c r="AJ49" s="57"/>
      <c r="AK49" s="57"/>
      <c r="AL49" s="57"/>
      <c r="AM49" s="57"/>
      <c r="AN49" s="57"/>
      <c r="AO49" s="57"/>
      <c r="AR49" s="55"/>
    </row>
    <row r="50">
      <c r="B50" s="22"/>
      <c r="AR50" s="22"/>
    </row>
    <row r="51">
      <c r="B51" s="22"/>
      <c r="AR51" s="22"/>
    </row>
    <row r="52">
      <c r="B52" s="22"/>
      <c r="AR52" s="22"/>
    </row>
    <row r="53">
      <c r="B53" s="22"/>
      <c r="AR53" s="22"/>
    </row>
    <row r="54">
      <c r="B54" s="22"/>
      <c r="AR54" s="22"/>
    </row>
    <row r="55">
      <c r="B55" s="22"/>
      <c r="AR55" s="22"/>
    </row>
    <row r="56">
      <c r="B56" s="22"/>
      <c r="AR56" s="22"/>
    </row>
    <row r="57">
      <c r="B57" s="22"/>
      <c r="AR57" s="22"/>
    </row>
    <row r="58">
      <c r="B58" s="22"/>
      <c r="AR58" s="22"/>
    </row>
    <row r="59">
      <c r="B59" s="22"/>
      <c r="AR59" s="22"/>
    </row>
    <row r="60" s="2" customFormat="1">
      <c r="A60" s="38"/>
      <c r="B60" s="39"/>
      <c r="C60" s="38"/>
      <c r="D60" s="58" t="s">
        <v>51</v>
      </c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58" t="s">
        <v>52</v>
      </c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58" t="s">
        <v>51</v>
      </c>
      <c r="AI60" s="41"/>
      <c r="AJ60" s="41"/>
      <c r="AK60" s="41"/>
      <c r="AL60" s="41"/>
      <c r="AM60" s="58" t="s">
        <v>52</v>
      </c>
      <c r="AN60" s="41"/>
      <c r="AO60" s="41"/>
      <c r="AP60" s="38"/>
      <c r="AQ60" s="38"/>
      <c r="AR60" s="39"/>
      <c r="BE60" s="38"/>
    </row>
    <row r="61">
      <c r="B61" s="22"/>
      <c r="AR61" s="22"/>
    </row>
    <row r="62">
      <c r="B62" s="22"/>
      <c r="AR62" s="22"/>
    </row>
    <row r="63">
      <c r="B63" s="22"/>
      <c r="AR63" s="22"/>
    </row>
    <row r="64" s="2" customFormat="1">
      <c r="A64" s="38"/>
      <c r="B64" s="39"/>
      <c r="C64" s="38"/>
      <c r="D64" s="56" t="s">
        <v>53</v>
      </c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59"/>
      <c r="AF64" s="59"/>
      <c r="AG64" s="59"/>
      <c r="AH64" s="56" t="s">
        <v>54</v>
      </c>
      <c r="AI64" s="59"/>
      <c r="AJ64" s="59"/>
      <c r="AK64" s="59"/>
      <c r="AL64" s="59"/>
      <c r="AM64" s="59"/>
      <c r="AN64" s="59"/>
      <c r="AO64" s="59"/>
      <c r="AP64" s="38"/>
      <c r="AQ64" s="38"/>
      <c r="AR64" s="39"/>
      <c r="BE64" s="38"/>
    </row>
    <row r="65">
      <c r="B65" s="22"/>
      <c r="AR65" s="22"/>
    </row>
    <row r="66">
      <c r="B66" s="22"/>
      <c r="AR66" s="22"/>
    </row>
    <row r="67">
      <c r="B67" s="22"/>
      <c r="AR67" s="22"/>
    </row>
    <row r="68">
      <c r="B68" s="22"/>
      <c r="AR68" s="22"/>
    </row>
    <row r="69">
      <c r="B69" s="22"/>
      <c r="AR69" s="22"/>
    </row>
    <row r="70">
      <c r="B70" s="22"/>
      <c r="AR70" s="22"/>
    </row>
    <row r="71">
      <c r="B71" s="22"/>
      <c r="AR71" s="22"/>
    </row>
    <row r="72">
      <c r="B72" s="22"/>
      <c r="AR72" s="22"/>
    </row>
    <row r="73">
      <c r="B73" s="22"/>
      <c r="AR73" s="22"/>
    </row>
    <row r="74">
      <c r="B74" s="22"/>
      <c r="AR74" s="22"/>
    </row>
    <row r="75" s="2" customFormat="1">
      <c r="A75" s="38"/>
      <c r="B75" s="39"/>
      <c r="C75" s="38"/>
      <c r="D75" s="58" t="s">
        <v>51</v>
      </c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58" t="s">
        <v>52</v>
      </c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58" t="s">
        <v>51</v>
      </c>
      <c r="AI75" s="41"/>
      <c r="AJ75" s="41"/>
      <c r="AK75" s="41"/>
      <c r="AL75" s="41"/>
      <c r="AM75" s="58" t="s">
        <v>52</v>
      </c>
      <c r="AN75" s="41"/>
      <c r="AO75" s="41"/>
      <c r="AP75" s="38"/>
      <c r="AQ75" s="38"/>
      <c r="AR75" s="39"/>
      <c r="BE75" s="38"/>
    </row>
    <row r="76" s="2" customFormat="1">
      <c r="A76" s="38"/>
      <c r="B76" s="39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9"/>
      <c r="BE76" s="38"/>
    </row>
    <row r="77" s="2" customFormat="1" ht="6.96" customHeight="1">
      <c r="A77" s="38"/>
      <c r="B77" s="60"/>
      <c r="C77" s="61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61"/>
      <c r="AH77" s="61"/>
      <c r="AI77" s="61"/>
      <c r="AJ77" s="61"/>
      <c r="AK77" s="61"/>
      <c r="AL77" s="61"/>
      <c r="AM77" s="61"/>
      <c r="AN77" s="61"/>
      <c r="AO77" s="61"/>
      <c r="AP77" s="61"/>
      <c r="AQ77" s="61"/>
      <c r="AR77" s="39"/>
      <c r="BE77" s="38"/>
    </row>
    <row r="81" s="2" customFormat="1" ht="6.96" customHeight="1">
      <c r="A81" s="38"/>
      <c r="B81" s="62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39"/>
      <c r="BE81" s="38"/>
    </row>
    <row r="82" s="2" customFormat="1" ht="24.96" customHeight="1">
      <c r="A82" s="38"/>
      <c r="B82" s="39"/>
      <c r="C82" s="23" t="s">
        <v>55</v>
      </c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9"/>
      <c r="B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9"/>
      <c r="BE83" s="38"/>
    </row>
    <row r="84" s="4" customFormat="1" ht="12" customHeight="1">
      <c r="A84" s="4"/>
      <c r="B84" s="64"/>
      <c r="C84" s="32" t="s">
        <v>13</v>
      </c>
      <c r="D84" s="4"/>
      <c r="E84" s="4"/>
      <c r="F84" s="4"/>
      <c r="G84" s="4"/>
      <c r="H84" s="4"/>
      <c r="I84" s="4"/>
      <c r="J84" s="4"/>
      <c r="K84" s="4"/>
      <c r="L84" s="4" t="str">
        <f>K5</f>
        <v>0082020/1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4"/>
      <c r="BE84" s="4"/>
    </row>
    <row r="85" s="5" customFormat="1" ht="36.96" customHeight="1">
      <c r="A85" s="5"/>
      <c r="B85" s="65"/>
      <c r="C85" s="66" t="s">
        <v>16</v>
      </c>
      <c r="D85" s="5"/>
      <c r="E85" s="5"/>
      <c r="F85" s="5"/>
      <c r="G85" s="5"/>
      <c r="H85" s="5"/>
      <c r="I85" s="5"/>
      <c r="J85" s="5"/>
      <c r="K85" s="5"/>
      <c r="L85" s="67" t="str">
        <f>K6</f>
        <v>Kulturní dům Těšetice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65"/>
      <c r="BE85" s="5"/>
    </row>
    <row r="86" s="2" customFormat="1" ht="6.96" customHeight="1">
      <c r="A86" s="38"/>
      <c r="B86" s="39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9"/>
      <c r="BE86" s="38"/>
    </row>
    <row r="87" s="2" customFormat="1" ht="12" customHeight="1">
      <c r="A87" s="38"/>
      <c r="B87" s="39"/>
      <c r="C87" s="32" t="s">
        <v>20</v>
      </c>
      <c r="D87" s="38"/>
      <c r="E87" s="38"/>
      <c r="F87" s="38"/>
      <c r="G87" s="38"/>
      <c r="H87" s="38"/>
      <c r="I87" s="38"/>
      <c r="J87" s="38"/>
      <c r="K87" s="38"/>
      <c r="L87" s="68" t="str">
        <f>IF(K8="","",K8)</f>
        <v>Těšetice</v>
      </c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2" t="s">
        <v>22</v>
      </c>
      <c r="AJ87" s="38"/>
      <c r="AK87" s="38"/>
      <c r="AL87" s="38"/>
      <c r="AM87" s="69" t="str">
        <f>IF(AN8= "","",AN8)</f>
        <v>10. 3. 2020</v>
      </c>
      <c r="AN87" s="69"/>
      <c r="AO87" s="38"/>
      <c r="AP87" s="38"/>
      <c r="AQ87" s="38"/>
      <c r="AR87" s="39"/>
      <c r="BE87" s="38"/>
    </row>
    <row r="88" s="2" customFormat="1" ht="6.96" customHeight="1">
      <c r="A88" s="38"/>
      <c r="B88" s="39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9"/>
      <c r="BE88" s="38"/>
    </row>
    <row r="89" s="2" customFormat="1" ht="15.15" customHeight="1">
      <c r="A89" s="38"/>
      <c r="B89" s="39"/>
      <c r="C89" s="32" t="s">
        <v>24</v>
      </c>
      <c r="D89" s="38"/>
      <c r="E89" s="38"/>
      <c r="F89" s="38"/>
      <c r="G89" s="38"/>
      <c r="H89" s="38"/>
      <c r="I89" s="38"/>
      <c r="J89" s="38"/>
      <c r="K89" s="38"/>
      <c r="L89" s="4" t="str">
        <f>IF(E11= "","",E11)</f>
        <v>Obec Těšetice</v>
      </c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2" t="s">
        <v>30</v>
      </c>
      <c r="AJ89" s="38"/>
      <c r="AK89" s="38"/>
      <c r="AL89" s="38"/>
      <c r="AM89" s="70" t="str">
        <f>IF(E17="","",E17)</f>
        <v>Radek Hrbáček</v>
      </c>
      <c r="AN89" s="4"/>
      <c r="AO89" s="4"/>
      <c r="AP89" s="4"/>
      <c r="AQ89" s="38"/>
      <c r="AR89" s="39"/>
      <c r="AS89" s="71" t="s">
        <v>56</v>
      </c>
      <c r="AT89" s="72"/>
      <c r="AU89" s="73"/>
      <c r="AV89" s="73"/>
      <c r="AW89" s="73"/>
      <c r="AX89" s="73"/>
      <c r="AY89" s="73"/>
      <c r="AZ89" s="73"/>
      <c r="BA89" s="73"/>
      <c r="BB89" s="73"/>
      <c r="BC89" s="73"/>
      <c r="BD89" s="74"/>
      <c r="BE89" s="38"/>
    </row>
    <row r="90" s="2" customFormat="1" ht="15.15" customHeight="1">
      <c r="A90" s="38"/>
      <c r="B90" s="39"/>
      <c r="C90" s="32" t="s">
        <v>28</v>
      </c>
      <c r="D90" s="38"/>
      <c r="E90" s="38"/>
      <c r="F90" s="38"/>
      <c r="G90" s="38"/>
      <c r="H90" s="38"/>
      <c r="I90" s="38"/>
      <c r="J90" s="38"/>
      <c r="K90" s="38"/>
      <c r="L90" s="4" t="str">
        <f>IF(E14= "Vyplň údaj","",E14)</f>
        <v/>
      </c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2" t="s">
        <v>33</v>
      </c>
      <c r="AJ90" s="38"/>
      <c r="AK90" s="38"/>
      <c r="AL90" s="38"/>
      <c r="AM90" s="70" t="str">
        <f>IF(E20="","",E20)</f>
        <v>Zdeněk Závodník</v>
      </c>
      <c r="AN90" s="4"/>
      <c r="AO90" s="4"/>
      <c r="AP90" s="4"/>
      <c r="AQ90" s="38"/>
      <c r="AR90" s="39"/>
      <c r="AS90" s="75"/>
      <c r="AT90" s="76"/>
      <c r="AU90" s="77"/>
      <c r="AV90" s="77"/>
      <c r="AW90" s="77"/>
      <c r="AX90" s="77"/>
      <c r="AY90" s="77"/>
      <c r="AZ90" s="77"/>
      <c r="BA90" s="77"/>
      <c r="BB90" s="77"/>
      <c r="BC90" s="77"/>
      <c r="BD90" s="78"/>
      <c r="BE90" s="38"/>
    </row>
    <row r="91" s="2" customFormat="1" ht="10.8" customHeight="1">
      <c r="A91" s="38"/>
      <c r="B91" s="39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9"/>
      <c r="AS91" s="75"/>
      <c r="AT91" s="76"/>
      <c r="AU91" s="77"/>
      <c r="AV91" s="77"/>
      <c r="AW91" s="77"/>
      <c r="AX91" s="77"/>
      <c r="AY91" s="77"/>
      <c r="AZ91" s="77"/>
      <c r="BA91" s="77"/>
      <c r="BB91" s="77"/>
      <c r="BC91" s="77"/>
      <c r="BD91" s="78"/>
      <c r="BE91" s="38"/>
    </row>
    <row r="92" s="2" customFormat="1" ht="29.28" customHeight="1">
      <c r="A92" s="38"/>
      <c r="B92" s="39"/>
      <c r="C92" s="79" t="s">
        <v>57</v>
      </c>
      <c r="D92" s="80"/>
      <c r="E92" s="80"/>
      <c r="F92" s="80"/>
      <c r="G92" s="80"/>
      <c r="H92" s="81"/>
      <c r="I92" s="82" t="s">
        <v>58</v>
      </c>
      <c r="J92" s="80"/>
      <c r="K92" s="80"/>
      <c r="L92" s="80"/>
      <c r="M92" s="80"/>
      <c r="N92" s="80"/>
      <c r="O92" s="80"/>
      <c r="P92" s="80"/>
      <c r="Q92" s="80"/>
      <c r="R92" s="80"/>
      <c r="S92" s="80"/>
      <c r="T92" s="80"/>
      <c r="U92" s="80"/>
      <c r="V92" s="80"/>
      <c r="W92" s="80"/>
      <c r="X92" s="80"/>
      <c r="Y92" s="80"/>
      <c r="Z92" s="80"/>
      <c r="AA92" s="80"/>
      <c r="AB92" s="80"/>
      <c r="AC92" s="80"/>
      <c r="AD92" s="80"/>
      <c r="AE92" s="80"/>
      <c r="AF92" s="80"/>
      <c r="AG92" s="83" t="s">
        <v>59</v>
      </c>
      <c r="AH92" s="80"/>
      <c r="AI92" s="80"/>
      <c r="AJ92" s="80"/>
      <c r="AK92" s="80"/>
      <c r="AL92" s="80"/>
      <c r="AM92" s="80"/>
      <c r="AN92" s="82" t="s">
        <v>60</v>
      </c>
      <c r="AO92" s="80"/>
      <c r="AP92" s="84"/>
      <c r="AQ92" s="85" t="s">
        <v>61</v>
      </c>
      <c r="AR92" s="39"/>
      <c r="AS92" s="86" t="s">
        <v>62</v>
      </c>
      <c r="AT92" s="87" t="s">
        <v>63</v>
      </c>
      <c r="AU92" s="87" t="s">
        <v>64</v>
      </c>
      <c r="AV92" s="87" t="s">
        <v>65</v>
      </c>
      <c r="AW92" s="87" t="s">
        <v>66</v>
      </c>
      <c r="AX92" s="87" t="s">
        <v>67</v>
      </c>
      <c r="AY92" s="87" t="s">
        <v>68</v>
      </c>
      <c r="AZ92" s="87" t="s">
        <v>69</v>
      </c>
      <c r="BA92" s="87" t="s">
        <v>70</v>
      </c>
      <c r="BB92" s="87" t="s">
        <v>71</v>
      </c>
      <c r="BC92" s="87" t="s">
        <v>72</v>
      </c>
      <c r="BD92" s="88" t="s">
        <v>73</v>
      </c>
      <c r="BE92" s="38"/>
    </row>
    <row r="93" s="2" customFormat="1" ht="10.8" customHeight="1">
      <c r="A93" s="38"/>
      <c r="B93" s="39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9"/>
      <c r="AS93" s="89"/>
      <c r="AT93" s="90"/>
      <c r="AU93" s="90"/>
      <c r="AV93" s="90"/>
      <c r="AW93" s="90"/>
      <c r="AX93" s="90"/>
      <c r="AY93" s="90"/>
      <c r="AZ93" s="90"/>
      <c r="BA93" s="90"/>
      <c r="BB93" s="90"/>
      <c r="BC93" s="90"/>
      <c r="BD93" s="91"/>
      <c r="BE93" s="38"/>
    </row>
    <row r="94" s="6" customFormat="1" ht="32.4" customHeight="1">
      <c r="A94" s="6"/>
      <c r="B94" s="92"/>
      <c r="C94" s="93" t="s">
        <v>74</v>
      </c>
      <c r="D94" s="94"/>
      <c r="E94" s="94"/>
      <c r="F94" s="94"/>
      <c r="G94" s="94"/>
      <c r="H94" s="94"/>
      <c r="I94" s="94"/>
      <c r="J94" s="94"/>
      <c r="K94" s="94"/>
      <c r="L94" s="94"/>
      <c r="M94" s="94"/>
      <c r="N94" s="94"/>
      <c r="O94" s="94"/>
      <c r="P94" s="94"/>
      <c r="Q94" s="94"/>
      <c r="R94" s="94"/>
      <c r="S94" s="94"/>
      <c r="T94" s="94"/>
      <c r="U94" s="94"/>
      <c r="V94" s="94"/>
      <c r="W94" s="94"/>
      <c r="X94" s="94"/>
      <c r="Y94" s="94"/>
      <c r="Z94" s="94"/>
      <c r="AA94" s="94"/>
      <c r="AB94" s="94"/>
      <c r="AC94" s="94"/>
      <c r="AD94" s="94"/>
      <c r="AE94" s="94"/>
      <c r="AF94" s="94"/>
      <c r="AG94" s="95">
        <f>ROUND(AG95+AG96+SUM(AG105:AG107),2)</f>
        <v>0</v>
      </c>
      <c r="AH94" s="95"/>
      <c r="AI94" s="95"/>
      <c r="AJ94" s="95"/>
      <c r="AK94" s="95"/>
      <c r="AL94" s="95"/>
      <c r="AM94" s="95"/>
      <c r="AN94" s="96">
        <f>SUM(AG94,AT94)</f>
        <v>0</v>
      </c>
      <c r="AO94" s="96"/>
      <c r="AP94" s="96"/>
      <c r="AQ94" s="97" t="s">
        <v>1</v>
      </c>
      <c r="AR94" s="92"/>
      <c r="AS94" s="98">
        <f>ROUND(AS95+AS96+SUM(AS105:AS107),2)</f>
        <v>0</v>
      </c>
      <c r="AT94" s="99">
        <f>ROUND(SUM(AV94:AW94),2)</f>
        <v>0</v>
      </c>
      <c r="AU94" s="100">
        <f>ROUND(AU95+AU96+SUM(AU105:AU107),5)</f>
        <v>0</v>
      </c>
      <c r="AV94" s="99">
        <f>ROUND(AZ94*L29,2)</f>
        <v>0</v>
      </c>
      <c r="AW94" s="99">
        <f>ROUND(BA94*L30,2)</f>
        <v>0</v>
      </c>
      <c r="AX94" s="99">
        <f>ROUND(BB94*L29,2)</f>
        <v>0</v>
      </c>
      <c r="AY94" s="99">
        <f>ROUND(BC94*L30,2)</f>
        <v>0</v>
      </c>
      <c r="AZ94" s="99">
        <f>ROUND(AZ95+AZ96+SUM(AZ105:AZ107),2)</f>
        <v>0</v>
      </c>
      <c r="BA94" s="99">
        <f>ROUND(BA95+BA96+SUM(BA105:BA107),2)</f>
        <v>0</v>
      </c>
      <c r="BB94" s="99">
        <f>ROUND(BB95+BB96+SUM(BB105:BB107),2)</f>
        <v>0</v>
      </c>
      <c r="BC94" s="99">
        <f>ROUND(BC95+BC96+SUM(BC105:BC107),2)</f>
        <v>0</v>
      </c>
      <c r="BD94" s="101">
        <f>ROUND(BD95+BD96+SUM(BD105:BD107),2)</f>
        <v>0</v>
      </c>
      <c r="BE94" s="6"/>
      <c r="BS94" s="102" t="s">
        <v>75</v>
      </c>
      <c r="BT94" s="102" t="s">
        <v>76</v>
      </c>
      <c r="BU94" s="103" t="s">
        <v>77</v>
      </c>
      <c r="BV94" s="102" t="s">
        <v>78</v>
      </c>
      <c r="BW94" s="102" t="s">
        <v>4</v>
      </c>
      <c r="BX94" s="102" t="s">
        <v>79</v>
      </c>
      <c r="CL94" s="102" t="s">
        <v>1</v>
      </c>
    </row>
    <row r="95" s="7" customFormat="1" ht="16.5" customHeight="1">
      <c r="A95" s="104" t="s">
        <v>80</v>
      </c>
      <c r="B95" s="105"/>
      <c r="C95" s="106"/>
      <c r="D95" s="107" t="s">
        <v>81</v>
      </c>
      <c r="E95" s="107"/>
      <c r="F95" s="107"/>
      <c r="G95" s="107"/>
      <c r="H95" s="107"/>
      <c r="I95" s="108"/>
      <c r="J95" s="107" t="s">
        <v>82</v>
      </c>
      <c r="K95" s="107"/>
      <c r="L95" s="107"/>
      <c r="M95" s="107"/>
      <c r="N95" s="107"/>
      <c r="O95" s="107"/>
      <c r="P95" s="107"/>
      <c r="Q95" s="107"/>
      <c r="R95" s="107"/>
      <c r="S95" s="107"/>
      <c r="T95" s="107"/>
      <c r="U95" s="107"/>
      <c r="V95" s="107"/>
      <c r="W95" s="107"/>
      <c r="X95" s="107"/>
      <c r="Y95" s="107"/>
      <c r="Z95" s="107"/>
      <c r="AA95" s="107"/>
      <c r="AB95" s="107"/>
      <c r="AC95" s="107"/>
      <c r="AD95" s="107"/>
      <c r="AE95" s="107"/>
      <c r="AF95" s="107"/>
      <c r="AG95" s="109">
        <f>'1 - Architektonicko stave...'!J30</f>
        <v>0</v>
      </c>
      <c r="AH95" s="108"/>
      <c r="AI95" s="108"/>
      <c r="AJ95" s="108"/>
      <c r="AK95" s="108"/>
      <c r="AL95" s="108"/>
      <c r="AM95" s="108"/>
      <c r="AN95" s="109">
        <f>SUM(AG95,AT95)</f>
        <v>0</v>
      </c>
      <c r="AO95" s="108"/>
      <c r="AP95" s="108"/>
      <c r="AQ95" s="110" t="s">
        <v>83</v>
      </c>
      <c r="AR95" s="105"/>
      <c r="AS95" s="111">
        <v>0</v>
      </c>
      <c r="AT95" s="112">
        <f>ROUND(SUM(AV95:AW95),2)</f>
        <v>0</v>
      </c>
      <c r="AU95" s="113">
        <f>'1 - Architektonicko stave...'!P135</f>
        <v>0</v>
      </c>
      <c r="AV95" s="112">
        <f>'1 - Architektonicko stave...'!J33</f>
        <v>0</v>
      </c>
      <c r="AW95" s="112">
        <f>'1 - Architektonicko stave...'!J34</f>
        <v>0</v>
      </c>
      <c r="AX95" s="112">
        <f>'1 - Architektonicko stave...'!J35</f>
        <v>0</v>
      </c>
      <c r="AY95" s="112">
        <f>'1 - Architektonicko stave...'!J36</f>
        <v>0</v>
      </c>
      <c r="AZ95" s="112">
        <f>'1 - Architektonicko stave...'!F33</f>
        <v>0</v>
      </c>
      <c r="BA95" s="112">
        <f>'1 - Architektonicko stave...'!F34</f>
        <v>0</v>
      </c>
      <c r="BB95" s="112">
        <f>'1 - Architektonicko stave...'!F35</f>
        <v>0</v>
      </c>
      <c r="BC95" s="112">
        <f>'1 - Architektonicko stave...'!F36</f>
        <v>0</v>
      </c>
      <c r="BD95" s="114">
        <f>'1 - Architektonicko stave...'!F37</f>
        <v>0</v>
      </c>
      <c r="BE95" s="7"/>
      <c r="BT95" s="115" t="s">
        <v>81</v>
      </c>
      <c r="BV95" s="115" t="s">
        <v>78</v>
      </c>
      <c r="BW95" s="115" t="s">
        <v>84</v>
      </c>
      <c r="BX95" s="115" t="s">
        <v>4</v>
      </c>
      <c r="CL95" s="115" t="s">
        <v>1</v>
      </c>
      <c r="CM95" s="115" t="s">
        <v>85</v>
      </c>
    </row>
    <row r="96" s="7" customFormat="1" ht="16.5" customHeight="1">
      <c r="A96" s="7"/>
      <c r="B96" s="105"/>
      <c r="C96" s="106"/>
      <c r="D96" s="107" t="s">
        <v>86</v>
      </c>
      <c r="E96" s="107"/>
      <c r="F96" s="107"/>
      <c r="G96" s="107"/>
      <c r="H96" s="107"/>
      <c r="I96" s="108"/>
      <c r="J96" s="107" t="s">
        <v>87</v>
      </c>
      <c r="K96" s="107"/>
      <c r="L96" s="107"/>
      <c r="M96" s="107"/>
      <c r="N96" s="107"/>
      <c r="O96" s="107"/>
      <c r="P96" s="107"/>
      <c r="Q96" s="107"/>
      <c r="R96" s="107"/>
      <c r="S96" s="107"/>
      <c r="T96" s="107"/>
      <c r="U96" s="107"/>
      <c r="V96" s="107"/>
      <c r="W96" s="107"/>
      <c r="X96" s="107"/>
      <c r="Y96" s="107"/>
      <c r="Z96" s="107"/>
      <c r="AA96" s="107"/>
      <c r="AB96" s="107"/>
      <c r="AC96" s="107"/>
      <c r="AD96" s="107"/>
      <c r="AE96" s="107"/>
      <c r="AF96" s="107"/>
      <c r="AG96" s="116">
        <f>ROUND(SUM(AG97:AG104),2)</f>
        <v>0</v>
      </c>
      <c r="AH96" s="108"/>
      <c r="AI96" s="108"/>
      <c r="AJ96" s="108"/>
      <c r="AK96" s="108"/>
      <c r="AL96" s="108"/>
      <c r="AM96" s="108"/>
      <c r="AN96" s="109">
        <f>SUM(AG96,AT96)</f>
        <v>0</v>
      </c>
      <c r="AO96" s="108"/>
      <c r="AP96" s="108"/>
      <c r="AQ96" s="110" t="s">
        <v>83</v>
      </c>
      <c r="AR96" s="105"/>
      <c r="AS96" s="111">
        <f>ROUND(SUM(AS97:AS104),2)</f>
        <v>0</v>
      </c>
      <c r="AT96" s="112">
        <f>ROUND(SUM(AV96:AW96),2)</f>
        <v>0</v>
      </c>
      <c r="AU96" s="113">
        <f>ROUND(SUM(AU97:AU104),5)</f>
        <v>0</v>
      </c>
      <c r="AV96" s="112">
        <f>ROUND(AZ96*L29,2)</f>
        <v>0</v>
      </c>
      <c r="AW96" s="112">
        <f>ROUND(BA96*L30,2)</f>
        <v>0</v>
      </c>
      <c r="AX96" s="112">
        <f>ROUND(BB96*L29,2)</f>
        <v>0</v>
      </c>
      <c r="AY96" s="112">
        <f>ROUND(BC96*L30,2)</f>
        <v>0</v>
      </c>
      <c r="AZ96" s="112">
        <f>ROUND(SUM(AZ97:AZ104),2)</f>
        <v>0</v>
      </c>
      <c r="BA96" s="112">
        <f>ROUND(SUM(BA97:BA104),2)</f>
        <v>0</v>
      </c>
      <c r="BB96" s="112">
        <f>ROUND(SUM(BB97:BB104),2)</f>
        <v>0</v>
      </c>
      <c r="BC96" s="112">
        <f>ROUND(SUM(BC97:BC104),2)</f>
        <v>0</v>
      </c>
      <c r="BD96" s="114">
        <f>ROUND(SUM(BD97:BD104),2)</f>
        <v>0</v>
      </c>
      <c r="BE96" s="7"/>
      <c r="BS96" s="115" t="s">
        <v>75</v>
      </c>
      <c r="BT96" s="115" t="s">
        <v>81</v>
      </c>
      <c r="BU96" s="115" t="s">
        <v>77</v>
      </c>
      <c r="BV96" s="115" t="s">
        <v>78</v>
      </c>
      <c r="BW96" s="115" t="s">
        <v>88</v>
      </c>
      <c r="BX96" s="115" t="s">
        <v>4</v>
      </c>
      <c r="CL96" s="115" t="s">
        <v>1</v>
      </c>
      <c r="CM96" s="115" t="s">
        <v>76</v>
      </c>
    </row>
    <row r="97" s="4" customFormat="1" ht="16.5" customHeight="1">
      <c r="A97" s="104" t="s">
        <v>80</v>
      </c>
      <c r="B97" s="64"/>
      <c r="C97" s="10"/>
      <c r="D97" s="10"/>
      <c r="E97" s="117" t="s">
        <v>89</v>
      </c>
      <c r="F97" s="117"/>
      <c r="G97" s="117"/>
      <c r="H97" s="117"/>
      <c r="I97" s="117"/>
      <c r="J97" s="10"/>
      <c r="K97" s="117" t="s">
        <v>90</v>
      </c>
      <c r="L97" s="117"/>
      <c r="M97" s="117"/>
      <c r="N97" s="117"/>
      <c r="O97" s="117"/>
      <c r="P97" s="117"/>
      <c r="Q97" s="117"/>
      <c r="R97" s="117"/>
      <c r="S97" s="117"/>
      <c r="T97" s="117"/>
      <c r="U97" s="117"/>
      <c r="V97" s="117"/>
      <c r="W97" s="117"/>
      <c r="X97" s="117"/>
      <c r="Y97" s="117"/>
      <c r="Z97" s="117"/>
      <c r="AA97" s="117"/>
      <c r="AB97" s="117"/>
      <c r="AC97" s="117"/>
      <c r="AD97" s="117"/>
      <c r="AE97" s="117"/>
      <c r="AF97" s="117"/>
      <c r="AG97" s="118">
        <f>'SE1 - KD Těšetice- Hlavní...'!J32</f>
        <v>0</v>
      </c>
      <c r="AH97" s="10"/>
      <c r="AI97" s="10"/>
      <c r="AJ97" s="10"/>
      <c r="AK97" s="10"/>
      <c r="AL97" s="10"/>
      <c r="AM97" s="10"/>
      <c r="AN97" s="118">
        <f>SUM(AG97,AT97)</f>
        <v>0</v>
      </c>
      <c r="AO97" s="10"/>
      <c r="AP97" s="10"/>
      <c r="AQ97" s="119" t="s">
        <v>91</v>
      </c>
      <c r="AR97" s="64"/>
      <c r="AS97" s="120">
        <v>0</v>
      </c>
      <c r="AT97" s="121">
        <f>ROUND(SUM(AV97:AW97),2)</f>
        <v>0</v>
      </c>
      <c r="AU97" s="122">
        <f>'SE1 - KD Těšetice- Hlavní...'!P126</f>
        <v>0</v>
      </c>
      <c r="AV97" s="121">
        <f>'SE1 - KD Těšetice- Hlavní...'!J35</f>
        <v>0</v>
      </c>
      <c r="AW97" s="121">
        <f>'SE1 - KD Těšetice- Hlavní...'!J36</f>
        <v>0</v>
      </c>
      <c r="AX97" s="121">
        <f>'SE1 - KD Těšetice- Hlavní...'!J37</f>
        <v>0</v>
      </c>
      <c r="AY97" s="121">
        <f>'SE1 - KD Těšetice- Hlavní...'!J38</f>
        <v>0</v>
      </c>
      <c r="AZ97" s="121">
        <f>'SE1 - KD Těšetice- Hlavní...'!F35</f>
        <v>0</v>
      </c>
      <c r="BA97" s="121">
        <f>'SE1 - KD Těšetice- Hlavní...'!F36</f>
        <v>0</v>
      </c>
      <c r="BB97" s="121">
        <f>'SE1 - KD Těšetice- Hlavní...'!F37</f>
        <v>0</v>
      </c>
      <c r="BC97" s="121">
        <f>'SE1 - KD Těšetice- Hlavní...'!F38</f>
        <v>0</v>
      </c>
      <c r="BD97" s="123">
        <f>'SE1 - KD Těšetice- Hlavní...'!F39</f>
        <v>0</v>
      </c>
      <c r="BE97" s="4"/>
      <c r="BT97" s="27" t="s">
        <v>85</v>
      </c>
      <c r="BV97" s="27" t="s">
        <v>78</v>
      </c>
      <c r="BW97" s="27" t="s">
        <v>92</v>
      </c>
      <c r="BX97" s="27" t="s">
        <v>88</v>
      </c>
      <c r="CL97" s="27" t="s">
        <v>1</v>
      </c>
    </row>
    <row r="98" s="4" customFormat="1" ht="16.5" customHeight="1">
      <c r="A98" s="104" t="s">
        <v>80</v>
      </c>
      <c r="B98" s="64"/>
      <c r="C98" s="10"/>
      <c r="D98" s="10"/>
      <c r="E98" s="117" t="s">
        <v>93</v>
      </c>
      <c r="F98" s="117"/>
      <c r="G98" s="117"/>
      <c r="H98" s="117"/>
      <c r="I98" s="117"/>
      <c r="J98" s="10"/>
      <c r="K98" s="117" t="s">
        <v>94</v>
      </c>
      <c r="L98" s="117"/>
      <c r="M98" s="117"/>
      <c r="N98" s="117"/>
      <c r="O98" s="117"/>
      <c r="P98" s="117"/>
      <c r="Q98" s="117"/>
      <c r="R98" s="117"/>
      <c r="S98" s="117"/>
      <c r="T98" s="117"/>
      <c r="U98" s="117"/>
      <c r="V98" s="117"/>
      <c r="W98" s="117"/>
      <c r="X98" s="117"/>
      <c r="Y98" s="117"/>
      <c r="Z98" s="117"/>
      <c r="AA98" s="117"/>
      <c r="AB98" s="117"/>
      <c r="AC98" s="117"/>
      <c r="AD98" s="117"/>
      <c r="AE98" s="117"/>
      <c r="AF98" s="117"/>
      <c r="AG98" s="118">
        <f>'SE2 - KD Těšetice-Hlavní sál'!J32</f>
        <v>0</v>
      </c>
      <c r="AH98" s="10"/>
      <c r="AI98" s="10"/>
      <c r="AJ98" s="10"/>
      <c r="AK98" s="10"/>
      <c r="AL98" s="10"/>
      <c r="AM98" s="10"/>
      <c r="AN98" s="118">
        <f>SUM(AG98,AT98)</f>
        <v>0</v>
      </c>
      <c r="AO98" s="10"/>
      <c r="AP98" s="10"/>
      <c r="AQ98" s="119" t="s">
        <v>91</v>
      </c>
      <c r="AR98" s="64"/>
      <c r="AS98" s="120">
        <v>0</v>
      </c>
      <c r="AT98" s="121">
        <f>ROUND(SUM(AV98:AW98),2)</f>
        <v>0</v>
      </c>
      <c r="AU98" s="122">
        <f>'SE2 - KD Těšetice-Hlavní sál'!P126</f>
        <v>0</v>
      </c>
      <c r="AV98" s="121">
        <f>'SE2 - KD Těšetice-Hlavní sál'!J35</f>
        <v>0</v>
      </c>
      <c r="AW98" s="121">
        <f>'SE2 - KD Těšetice-Hlavní sál'!J36</f>
        <v>0</v>
      </c>
      <c r="AX98" s="121">
        <f>'SE2 - KD Těšetice-Hlavní sál'!J37</f>
        <v>0</v>
      </c>
      <c r="AY98" s="121">
        <f>'SE2 - KD Těšetice-Hlavní sál'!J38</f>
        <v>0</v>
      </c>
      <c r="AZ98" s="121">
        <f>'SE2 - KD Těšetice-Hlavní sál'!F35</f>
        <v>0</v>
      </c>
      <c r="BA98" s="121">
        <f>'SE2 - KD Těšetice-Hlavní sál'!F36</f>
        <v>0</v>
      </c>
      <c r="BB98" s="121">
        <f>'SE2 - KD Těšetice-Hlavní sál'!F37</f>
        <v>0</v>
      </c>
      <c r="BC98" s="121">
        <f>'SE2 - KD Těšetice-Hlavní sál'!F38</f>
        <v>0</v>
      </c>
      <c r="BD98" s="123">
        <f>'SE2 - KD Těšetice-Hlavní sál'!F39</f>
        <v>0</v>
      </c>
      <c r="BE98" s="4"/>
      <c r="BT98" s="27" t="s">
        <v>85</v>
      </c>
      <c r="BV98" s="27" t="s">
        <v>78</v>
      </c>
      <c r="BW98" s="27" t="s">
        <v>95</v>
      </c>
      <c r="BX98" s="27" t="s">
        <v>88</v>
      </c>
      <c r="CL98" s="27" t="s">
        <v>1</v>
      </c>
    </row>
    <row r="99" s="4" customFormat="1" ht="16.5" customHeight="1">
      <c r="A99" s="104" t="s">
        <v>80</v>
      </c>
      <c r="B99" s="64"/>
      <c r="C99" s="10"/>
      <c r="D99" s="10"/>
      <c r="E99" s="117" t="s">
        <v>96</v>
      </c>
      <c r="F99" s="117"/>
      <c r="G99" s="117"/>
      <c r="H99" s="117"/>
      <c r="I99" s="117"/>
      <c r="J99" s="10"/>
      <c r="K99" s="117" t="s">
        <v>97</v>
      </c>
      <c r="L99" s="117"/>
      <c r="M99" s="117"/>
      <c r="N99" s="117"/>
      <c r="O99" s="117"/>
      <c r="P99" s="117"/>
      <c r="Q99" s="117"/>
      <c r="R99" s="117"/>
      <c r="S99" s="117"/>
      <c r="T99" s="117"/>
      <c r="U99" s="117"/>
      <c r="V99" s="117"/>
      <c r="W99" s="117"/>
      <c r="X99" s="117"/>
      <c r="Y99" s="117"/>
      <c r="Z99" s="117"/>
      <c r="AA99" s="117"/>
      <c r="AB99" s="117"/>
      <c r="AC99" s="117"/>
      <c r="AD99" s="117"/>
      <c r="AE99" s="117"/>
      <c r="AF99" s="117"/>
      <c r="AG99" s="118">
        <f>'SE3 - KD Těšetice- Jeviště'!J32</f>
        <v>0</v>
      </c>
      <c r="AH99" s="10"/>
      <c r="AI99" s="10"/>
      <c r="AJ99" s="10"/>
      <c r="AK99" s="10"/>
      <c r="AL99" s="10"/>
      <c r="AM99" s="10"/>
      <c r="AN99" s="118">
        <f>SUM(AG99,AT99)</f>
        <v>0</v>
      </c>
      <c r="AO99" s="10"/>
      <c r="AP99" s="10"/>
      <c r="AQ99" s="119" t="s">
        <v>91</v>
      </c>
      <c r="AR99" s="64"/>
      <c r="AS99" s="120">
        <v>0</v>
      </c>
      <c r="AT99" s="121">
        <f>ROUND(SUM(AV99:AW99),2)</f>
        <v>0</v>
      </c>
      <c r="AU99" s="122">
        <f>'SE3 - KD Těšetice- Jeviště'!P126</f>
        <v>0</v>
      </c>
      <c r="AV99" s="121">
        <f>'SE3 - KD Těšetice- Jeviště'!J35</f>
        <v>0</v>
      </c>
      <c r="AW99" s="121">
        <f>'SE3 - KD Těšetice- Jeviště'!J36</f>
        <v>0</v>
      </c>
      <c r="AX99" s="121">
        <f>'SE3 - KD Těšetice- Jeviště'!J37</f>
        <v>0</v>
      </c>
      <c r="AY99" s="121">
        <f>'SE3 - KD Těšetice- Jeviště'!J38</f>
        <v>0</v>
      </c>
      <c r="AZ99" s="121">
        <f>'SE3 - KD Těšetice- Jeviště'!F35</f>
        <v>0</v>
      </c>
      <c r="BA99" s="121">
        <f>'SE3 - KD Těšetice- Jeviště'!F36</f>
        <v>0</v>
      </c>
      <c r="BB99" s="121">
        <f>'SE3 - KD Těšetice- Jeviště'!F37</f>
        <v>0</v>
      </c>
      <c r="BC99" s="121">
        <f>'SE3 - KD Těšetice- Jeviště'!F38</f>
        <v>0</v>
      </c>
      <c r="BD99" s="123">
        <f>'SE3 - KD Těšetice- Jeviště'!F39</f>
        <v>0</v>
      </c>
      <c r="BE99" s="4"/>
      <c r="BT99" s="27" t="s">
        <v>85</v>
      </c>
      <c r="BV99" s="27" t="s">
        <v>78</v>
      </c>
      <c r="BW99" s="27" t="s">
        <v>98</v>
      </c>
      <c r="BX99" s="27" t="s">
        <v>88</v>
      </c>
      <c r="CL99" s="27" t="s">
        <v>1</v>
      </c>
    </row>
    <row r="100" s="4" customFormat="1" ht="23.25" customHeight="1">
      <c r="A100" s="104" t="s">
        <v>80</v>
      </c>
      <c r="B100" s="64"/>
      <c r="C100" s="10"/>
      <c r="D100" s="10"/>
      <c r="E100" s="117" t="s">
        <v>99</v>
      </c>
      <c r="F100" s="117"/>
      <c r="G100" s="117"/>
      <c r="H100" s="117"/>
      <c r="I100" s="117"/>
      <c r="J100" s="10"/>
      <c r="K100" s="117" t="s">
        <v>100</v>
      </c>
      <c r="L100" s="117"/>
      <c r="M100" s="117"/>
      <c r="N100" s="117"/>
      <c r="O100" s="117"/>
      <c r="P100" s="117"/>
      <c r="Q100" s="117"/>
      <c r="R100" s="117"/>
      <c r="S100" s="117"/>
      <c r="T100" s="117"/>
      <c r="U100" s="117"/>
      <c r="V100" s="117"/>
      <c r="W100" s="117"/>
      <c r="X100" s="117"/>
      <c r="Y100" s="117"/>
      <c r="Z100" s="117"/>
      <c r="AA100" s="117"/>
      <c r="AB100" s="117"/>
      <c r="AC100" s="117"/>
      <c r="AD100" s="117"/>
      <c r="AE100" s="117"/>
      <c r="AF100" s="117"/>
      <c r="AG100" s="118">
        <f>'SE4 - KD Těšetice-kuchyňk...'!J32</f>
        <v>0</v>
      </c>
      <c r="AH100" s="10"/>
      <c r="AI100" s="10"/>
      <c r="AJ100" s="10"/>
      <c r="AK100" s="10"/>
      <c r="AL100" s="10"/>
      <c r="AM100" s="10"/>
      <c r="AN100" s="118">
        <f>SUM(AG100,AT100)</f>
        <v>0</v>
      </c>
      <c r="AO100" s="10"/>
      <c r="AP100" s="10"/>
      <c r="AQ100" s="119" t="s">
        <v>91</v>
      </c>
      <c r="AR100" s="64"/>
      <c r="AS100" s="120">
        <v>0</v>
      </c>
      <c r="AT100" s="121">
        <f>ROUND(SUM(AV100:AW100),2)</f>
        <v>0</v>
      </c>
      <c r="AU100" s="122">
        <f>'SE4 - KD Těšetice-kuchyňk...'!P126</f>
        <v>0</v>
      </c>
      <c r="AV100" s="121">
        <f>'SE4 - KD Těšetice-kuchyňk...'!J35</f>
        <v>0</v>
      </c>
      <c r="AW100" s="121">
        <f>'SE4 - KD Těšetice-kuchyňk...'!J36</f>
        <v>0</v>
      </c>
      <c r="AX100" s="121">
        <f>'SE4 - KD Těšetice-kuchyňk...'!J37</f>
        <v>0</v>
      </c>
      <c r="AY100" s="121">
        <f>'SE4 - KD Těšetice-kuchyňk...'!J38</f>
        <v>0</v>
      </c>
      <c r="AZ100" s="121">
        <f>'SE4 - KD Těšetice-kuchyňk...'!F35</f>
        <v>0</v>
      </c>
      <c r="BA100" s="121">
        <f>'SE4 - KD Těšetice-kuchyňk...'!F36</f>
        <v>0</v>
      </c>
      <c r="BB100" s="121">
        <f>'SE4 - KD Těšetice-kuchyňk...'!F37</f>
        <v>0</v>
      </c>
      <c r="BC100" s="121">
        <f>'SE4 - KD Těšetice-kuchyňk...'!F38</f>
        <v>0</v>
      </c>
      <c r="BD100" s="123">
        <f>'SE4 - KD Těšetice-kuchyňk...'!F39</f>
        <v>0</v>
      </c>
      <c r="BE100" s="4"/>
      <c r="BT100" s="27" t="s">
        <v>85</v>
      </c>
      <c r="BV100" s="27" t="s">
        <v>78</v>
      </c>
      <c r="BW100" s="27" t="s">
        <v>101</v>
      </c>
      <c r="BX100" s="27" t="s">
        <v>88</v>
      </c>
      <c r="CL100" s="27" t="s">
        <v>1</v>
      </c>
    </row>
    <row r="101" s="4" customFormat="1" ht="16.5" customHeight="1">
      <c r="A101" s="104" t="s">
        <v>80</v>
      </c>
      <c r="B101" s="64"/>
      <c r="C101" s="10"/>
      <c r="D101" s="10"/>
      <c r="E101" s="117" t="s">
        <v>102</v>
      </c>
      <c r="F101" s="117"/>
      <c r="G101" s="117"/>
      <c r="H101" s="117"/>
      <c r="I101" s="117"/>
      <c r="J101" s="10"/>
      <c r="K101" s="117" t="s">
        <v>103</v>
      </c>
      <c r="L101" s="117"/>
      <c r="M101" s="117"/>
      <c r="N101" s="117"/>
      <c r="O101" s="117"/>
      <c r="P101" s="117"/>
      <c r="Q101" s="117"/>
      <c r="R101" s="117"/>
      <c r="S101" s="117"/>
      <c r="T101" s="117"/>
      <c r="U101" s="117"/>
      <c r="V101" s="117"/>
      <c r="W101" s="117"/>
      <c r="X101" s="117"/>
      <c r="Y101" s="117"/>
      <c r="Z101" s="117"/>
      <c r="AA101" s="117"/>
      <c r="AB101" s="117"/>
      <c r="AC101" s="117"/>
      <c r="AD101" s="117"/>
      <c r="AE101" s="117"/>
      <c r="AF101" s="117"/>
      <c r="AG101" s="118">
        <f>'SE5 - KD Těšetice - šatna...'!J32</f>
        <v>0</v>
      </c>
      <c r="AH101" s="10"/>
      <c r="AI101" s="10"/>
      <c r="AJ101" s="10"/>
      <c r="AK101" s="10"/>
      <c r="AL101" s="10"/>
      <c r="AM101" s="10"/>
      <c r="AN101" s="118">
        <f>SUM(AG101,AT101)</f>
        <v>0</v>
      </c>
      <c r="AO101" s="10"/>
      <c r="AP101" s="10"/>
      <c r="AQ101" s="119" t="s">
        <v>91</v>
      </c>
      <c r="AR101" s="64"/>
      <c r="AS101" s="120">
        <v>0</v>
      </c>
      <c r="AT101" s="121">
        <f>ROUND(SUM(AV101:AW101),2)</f>
        <v>0</v>
      </c>
      <c r="AU101" s="122">
        <f>'SE5 - KD Těšetice - šatna...'!P126</f>
        <v>0</v>
      </c>
      <c r="AV101" s="121">
        <f>'SE5 - KD Těšetice - šatna...'!J35</f>
        <v>0</v>
      </c>
      <c r="AW101" s="121">
        <f>'SE5 - KD Těšetice - šatna...'!J36</f>
        <v>0</v>
      </c>
      <c r="AX101" s="121">
        <f>'SE5 - KD Těšetice - šatna...'!J37</f>
        <v>0</v>
      </c>
      <c r="AY101" s="121">
        <f>'SE5 - KD Těšetice - šatna...'!J38</f>
        <v>0</v>
      </c>
      <c r="AZ101" s="121">
        <f>'SE5 - KD Těšetice - šatna...'!F35</f>
        <v>0</v>
      </c>
      <c r="BA101" s="121">
        <f>'SE5 - KD Těšetice - šatna...'!F36</f>
        <v>0</v>
      </c>
      <c r="BB101" s="121">
        <f>'SE5 - KD Těšetice - šatna...'!F37</f>
        <v>0</v>
      </c>
      <c r="BC101" s="121">
        <f>'SE5 - KD Těšetice - šatna...'!F38</f>
        <v>0</v>
      </c>
      <c r="BD101" s="123">
        <f>'SE5 - KD Těšetice - šatna...'!F39</f>
        <v>0</v>
      </c>
      <c r="BE101" s="4"/>
      <c r="BT101" s="27" t="s">
        <v>85</v>
      </c>
      <c r="BV101" s="27" t="s">
        <v>78</v>
      </c>
      <c r="BW101" s="27" t="s">
        <v>104</v>
      </c>
      <c r="BX101" s="27" t="s">
        <v>88</v>
      </c>
      <c r="CL101" s="27" t="s">
        <v>1</v>
      </c>
    </row>
    <row r="102" s="4" customFormat="1" ht="16.5" customHeight="1">
      <c r="A102" s="104" t="s">
        <v>80</v>
      </c>
      <c r="B102" s="64"/>
      <c r="C102" s="10"/>
      <c r="D102" s="10"/>
      <c r="E102" s="117" t="s">
        <v>105</v>
      </c>
      <c r="F102" s="117"/>
      <c r="G102" s="117"/>
      <c r="H102" s="117"/>
      <c r="I102" s="117"/>
      <c r="J102" s="10"/>
      <c r="K102" s="117" t="s">
        <v>106</v>
      </c>
      <c r="L102" s="117"/>
      <c r="M102" s="117"/>
      <c r="N102" s="117"/>
      <c r="O102" s="117"/>
      <c r="P102" s="117"/>
      <c r="Q102" s="117"/>
      <c r="R102" s="117"/>
      <c r="S102" s="117"/>
      <c r="T102" s="117"/>
      <c r="U102" s="117"/>
      <c r="V102" s="117"/>
      <c r="W102" s="117"/>
      <c r="X102" s="117"/>
      <c r="Y102" s="117"/>
      <c r="Z102" s="117"/>
      <c r="AA102" s="117"/>
      <c r="AB102" s="117"/>
      <c r="AC102" s="117"/>
      <c r="AD102" s="117"/>
      <c r="AE102" s="117"/>
      <c r="AF102" s="117"/>
      <c r="AG102" s="118">
        <f>'SE7 - KD Těšetice -  hala...'!J32</f>
        <v>0</v>
      </c>
      <c r="AH102" s="10"/>
      <c r="AI102" s="10"/>
      <c r="AJ102" s="10"/>
      <c r="AK102" s="10"/>
      <c r="AL102" s="10"/>
      <c r="AM102" s="10"/>
      <c r="AN102" s="118">
        <f>SUM(AG102,AT102)</f>
        <v>0</v>
      </c>
      <c r="AO102" s="10"/>
      <c r="AP102" s="10"/>
      <c r="AQ102" s="119" t="s">
        <v>91</v>
      </c>
      <c r="AR102" s="64"/>
      <c r="AS102" s="120">
        <v>0</v>
      </c>
      <c r="AT102" s="121">
        <f>ROUND(SUM(AV102:AW102),2)</f>
        <v>0</v>
      </c>
      <c r="AU102" s="122">
        <f>'SE7 - KD Těšetice -  hala...'!P126</f>
        <v>0</v>
      </c>
      <c r="AV102" s="121">
        <f>'SE7 - KD Těšetice -  hala...'!J35</f>
        <v>0</v>
      </c>
      <c r="AW102" s="121">
        <f>'SE7 - KD Těšetice -  hala...'!J36</f>
        <v>0</v>
      </c>
      <c r="AX102" s="121">
        <f>'SE7 - KD Těšetice -  hala...'!J37</f>
        <v>0</v>
      </c>
      <c r="AY102" s="121">
        <f>'SE7 - KD Těšetice -  hala...'!J38</f>
        <v>0</v>
      </c>
      <c r="AZ102" s="121">
        <f>'SE7 - KD Těšetice -  hala...'!F35</f>
        <v>0</v>
      </c>
      <c r="BA102" s="121">
        <f>'SE7 - KD Těšetice -  hala...'!F36</f>
        <v>0</v>
      </c>
      <c r="BB102" s="121">
        <f>'SE7 - KD Těšetice -  hala...'!F37</f>
        <v>0</v>
      </c>
      <c r="BC102" s="121">
        <f>'SE7 - KD Těšetice -  hala...'!F38</f>
        <v>0</v>
      </c>
      <c r="BD102" s="123">
        <f>'SE7 - KD Těšetice -  hala...'!F39</f>
        <v>0</v>
      </c>
      <c r="BE102" s="4"/>
      <c r="BT102" s="27" t="s">
        <v>85</v>
      </c>
      <c r="BV102" s="27" t="s">
        <v>78</v>
      </c>
      <c r="BW102" s="27" t="s">
        <v>107</v>
      </c>
      <c r="BX102" s="27" t="s">
        <v>88</v>
      </c>
      <c r="CL102" s="27" t="s">
        <v>1</v>
      </c>
    </row>
    <row r="103" s="4" customFormat="1" ht="16.5" customHeight="1">
      <c r="A103" s="104" t="s">
        <v>80</v>
      </c>
      <c r="B103" s="64"/>
      <c r="C103" s="10"/>
      <c r="D103" s="10"/>
      <c r="E103" s="117" t="s">
        <v>108</v>
      </c>
      <c r="F103" s="117"/>
      <c r="G103" s="117"/>
      <c r="H103" s="117"/>
      <c r="I103" s="117"/>
      <c r="J103" s="10"/>
      <c r="K103" s="117" t="s">
        <v>109</v>
      </c>
      <c r="L103" s="117"/>
      <c r="M103" s="117"/>
      <c r="N103" s="117"/>
      <c r="O103" s="117"/>
      <c r="P103" s="117"/>
      <c r="Q103" s="117"/>
      <c r="R103" s="117"/>
      <c r="S103" s="117"/>
      <c r="T103" s="117"/>
      <c r="U103" s="117"/>
      <c r="V103" s="117"/>
      <c r="W103" s="117"/>
      <c r="X103" s="117"/>
      <c r="Y103" s="117"/>
      <c r="Z103" s="117"/>
      <c r="AA103" s="117"/>
      <c r="AB103" s="117"/>
      <c r="AC103" s="117"/>
      <c r="AD103" s="117"/>
      <c r="AE103" s="117"/>
      <c r="AF103" s="117"/>
      <c r="AG103" s="118">
        <f>'SE8 - KD Těšetice - 1.p.p...'!J32</f>
        <v>0</v>
      </c>
      <c r="AH103" s="10"/>
      <c r="AI103" s="10"/>
      <c r="AJ103" s="10"/>
      <c r="AK103" s="10"/>
      <c r="AL103" s="10"/>
      <c r="AM103" s="10"/>
      <c r="AN103" s="118">
        <f>SUM(AG103,AT103)</f>
        <v>0</v>
      </c>
      <c r="AO103" s="10"/>
      <c r="AP103" s="10"/>
      <c r="AQ103" s="119" t="s">
        <v>91</v>
      </c>
      <c r="AR103" s="64"/>
      <c r="AS103" s="120">
        <v>0</v>
      </c>
      <c r="AT103" s="121">
        <f>ROUND(SUM(AV103:AW103),2)</f>
        <v>0</v>
      </c>
      <c r="AU103" s="122">
        <f>'SE8 - KD Těšetice - 1.p.p...'!P126</f>
        <v>0</v>
      </c>
      <c r="AV103" s="121">
        <f>'SE8 - KD Těšetice - 1.p.p...'!J35</f>
        <v>0</v>
      </c>
      <c r="AW103" s="121">
        <f>'SE8 - KD Těšetice - 1.p.p...'!J36</f>
        <v>0</v>
      </c>
      <c r="AX103" s="121">
        <f>'SE8 - KD Těšetice - 1.p.p...'!J37</f>
        <v>0</v>
      </c>
      <c r="AY103" s="121">
        <f>'SE8 - KD Těšetice - 1.p.p...'!J38</f>
        <v>0</v>
      </c>
      <c r="AZ103" s="121">
        <f>'SE8 - KD Těšetice - 1.p.p...'!F35</f>
        <v>0</v>
      </c>
      <c r="BA103" s="121">
        <f>'SE8 - KD Těšetice - 1.p.p...'!F36</f>
        <v>0</v>
      </c>
      <c r="BB103" s="121">
        <f>'SE8 - KD Těšetice - 1.p.p...'!F37</f>
        <v>0</v>
      </c>
      <c r="BC103" s="121">
        <f>'SE8 - KD Těšetice - 1.p.p...'!F38</f>
        <v>0</v>
      </c>
      <c r="BD103" s="123">
        <f>'SE8 - KD Těšetice - 1.p.p...'!F39</f>
        <v>0</v>
      </c>
      <c r="BE103" s="4"/>
      <c r="BT103" s="27" t="s">
        <v>85</v>
      </c>
      <c r="BV103" s="27" t="s">
        <v>78</v>
      </c>
      <c r="BW103" s="27" t="s">
        <v>110</v>
      </c>
      <c r="BX103" s="27" t="s">
        <v>88</v>
      </c>
      <c r="CL103" s="27" t="s">
        <v>1</v>
      </c>
    </row>
    <row r="104" s="4" customFormat="1" ht="16.5" customHeight="1">
      <c r="A104" s="104" t="s">
        <v>80</v>
      </c>
      <c r="B104" s="64"/>
      <c r="C104" s="10"/>
      <c r="D104" s="10"/>
      <c r="E104" s="117" t="s">
        <v>111</v>
      </c>
      <c r="F104" s="117"/>
      <c r="G104" s="117"/>
      <c r="H104" s="117"/>
      <c r="I104" s="117"/>
      <c r="J104" s="10"/>
      <c r="K104" s="117" t="s">
        <v>112</v>
      </c>
      <c r="L104" s="117"/>
      <c r="M104" s="117"/>
      <c r="N104" s="117"/>
      <c r="O104" s="117"/>
      <c r="P104" s="117"/>
      <c r="Q104" s="117"/>
      <c r="R104" s="117"/>
      <c r="S104" s="117"/>
      <c r="T104" s="117"/>
      <c r="U104" s="117"/>
      <c r="V104" s="117"/>
      <c r="W104" s="117"/>
      <c r="X104" s="117"/>
      <c r="Y104" s="117"/>
      <c r="Z104" s="117"/>
      <c r="AA104" s="117"/>
      <c r="AB104" s="117"/>
      <c r="AC104" s="117"/>
      <c r="AD104" s="117"/>
      <c r="AE104" s="117"/>
      <c r="AF104" s="117"/>
      <c r="AG104" s="118">
        <f>'SE9 - KD Těšetice-2.N.P.'!J32</f>
        <v>0</v>
      </c>
      <c r="AH104" s="10"/>
      <c r="AI104" s="10"/>
      <c r="AJ104" s="10"/>
      <c r="AK104" s="10"/>
      <c r="AL104" s="10"/>
      <c r="AM104" s="10"/>
      <c r="AN104" s="118">
        <f>SUM(AG104,AT104)</f>
        <v>0</v>
      </c>
      <c r="AO104" s="10"/>
      <c r="AP104" s="10"/>
      <c r="AQ104" s="119" t="s">
        <v>91</v>
      </c>
      <c r="AR104" s="64"/>
      <c r="AS104" s="120">
        <v>0</v>
      </c>
      <c r="AT104" s="121">
        <f>ROUND(SUM(AV104:AW104),2)</f>
        <v>0</v>
      </c>
      <c r="AU104" s="122">
        <f>'SE9 - KD Těšetice-2.N.P.'!P126</f>
        <v>0</v>
      </c>
      <c r="AV104" s="121">
        <f>'SE9 - KD Těšetice-2.N.P.'!J35</f>
        <v>0</v>
      </c>
      <c r="AW104" s="121">
        <f>'SE9 - KD Těšetice-2.N.P.'!J36</f>
        <v>0</v>
      </c>
      <c r="AX104" s="121">
        <f>'SE9 - KD Těšetice-2.N.P.'!J37</f>
        <v>0</v>
      </c>
      <c r="AY104" s="121">
        <f>'SE9 - KD Těšetice-2.N.P.'!J38</f>
        <v>0</v>
      </c>
      <c r="AZ104" s="121">
        <f>'SE9 - KD Těšetice-2.N.P.'!F35</f>
        <v>0</v>
      </c>
      <c r="BA104" s="121">
        <f>'SE9 - KD Těšetice-2.N.P.'!F36</f>
        <v>0</v>
      </c>
      <c r="BB104" s="121">
        <f>'SE9 - KD Těšetice-2.N.P.'!F37</f>
        <v>0</v>
      </c>
      <c r="BC104" s="121">
        <f>'SE9 - KD Těšetice-2.N.P.'!F38</f>
        <v>0</v>
      </c>
      <c r="BD104" s="123">
        <f>'SE9 - KD Těšetice-2.N.P.'!F39</f>
        <v>0</v>
      </c>
      <c r="BE104" s="4"/>
      <c r="BT104" s="27" t="s">
        <v>85</v>
      </c>
      <c r="BV104" s="27" t="s">
        <v>78</v>
      </c>
      <c r="BW104" s="27" t="s">
        <v>113</v>
      </c>
      <c r="BX104" s="27" t="s">
        <v>88</v>
      </c>
      <c r="CL104" s="27" t="s">
        <v>1</v>
      </c>
    </row>
    <row r="105" s="7" customFormat="1" ht="16.5" customHeight="1">
      <c r="A105" s="104" t="s">
        <v>80</v>
      </c>
      <c r="B105" s="105"/>
      <c r="C105" s="106"/>
      <c r="D105" s="107" t="s">
        <v>114</v>
      </c>
      <c r="E105" s="107"/>
      <c r="F105" s="107"/>
      <c r="G105" s="107"/>
      <c r="H105" s="107"/>
      <c r="I105" s="108"/>
      <c r="J105" s="107" t="s">
        <v>115</v>
      </c>
      <c r="K105" s="107"/>
      <c r="L105" s="107"/>
      <c r="M105" s="107"/>
      <c r="N105" s="107"/>
      <c r="O105" s="107"/>
      <c r="P105" s="107"/>
      <c r="Q105" s="107"/>
      <c r="R105" s="107"/>
      <c r="S105" s="107"/>
      <c r="T105" s="107"/>
      <c r="U105" s="107"/>
      <c r="V105" s="107"/>
      <c r="W105" s="107"/>
      <c r="X105" s="107"/>
      <c r="Y105" s="107"/>
      <c r="Z105" s="107"/>
      <c r="AA105" s="107"/>
      <c r="AB105" s="107"/>
      <c r="AC105" s="107"/>
      <c r="AD105" s="107"/>
      <c r="AE105" s="107"/>
      <c r="AF105" s="107"/>
      <c r="AG105" s="109">
        <f>'4 - Scénické osvětlení'!J30</f>
        <v>0</v>
      </c>
      <c r="AH105" s="108"/>
      <c r="AI105" s="108"/>
      <c r="AJ105" s="108"/>
      <c r="AK105" s="108"/>
      <c r="AL105" s="108"/>
      <c r="AM105" s="108"/>
      <c r="AN105" s="109">
        <f>SUM(AG105,AT105)</f>
        <v>0</v>
      </c>
      <c r="AO105" s="108"/>
      <c r="AP105" s="108"/>
      <c r="AQ105" s="110" t="s">
        <v>83</v>
      </c>
      <c r="AR105" s="105"/>
      <c r="AS105" s="111">
        <v>0</v>
      </c>
      <c r="AT105" s="112">
        <f>ROUND(SUM(AV105:AW105),2)</f>
        <v>0</v>
      </c>
      <c r="AU105" s="113">
        <f>'4 - Scénické osvětlení'!P118</f>
        <v>0</v>
      </c>
      <c r="AV105" s="112">
        <f>'4 - Scénické osvětlení'!J33</f>
        <v>0</v>
      </c>
      <c r="AW105" s="112">
        <f>'4 - Scénické osvětlení'!J34</f>
        <v>0</v>
      </c>
      <c r="AX105" s="112">
        <f>'4 - Scénické osvětlení'!J35</f>
        <v>0</v>
      </c>
      <c r="AY105" s="112">
        <f>'4 - Scénické osvětlení'!J36</f>
        <v>0</v>
      </c>
      <c r="AZ105" s="112">
        <f>'4 - Scénické osvětlení'!F33</f>
        <v>0</v>
      </c>
      <c r="BA105" s="112">
        <f>'4 - Scénické osvětlení'!F34</f>
        <v>0</v>
      </c>
      <c r="BB105" s="112">
        <f>'4 - Scénické osvětlení'!F35</f>
        <v>0</v>
      </c>
      <c r="BC105" s="112">
        <f>'4 - Scénické osvětlení'!F36</f>
        <v>0</v>
      </c>
      <c r="BD105" s="114">
        <f>'4 - Scénické osvětlení'!F37</f>
        <v>0</v>
      </c>
      <c r="BE105" s="7"/>
      <c r="BT105" s="115" t="s">
        <v>81</v>
      </c>
      <c r="BV105" s="115" t="s">
        <v>78</v>
      </c>
      <c r="BW105" s="115" t="s">
        <v>116</v>
      </c>
      <c r="BX105" s="115" t="s">
        <v>4</v>
      </c>
      <c r="CL105" s="115" t="s">
        <v>1</v>
      </c>
      <c r="CM105" s="115" t="s">
        <v>85</v>
      </c>
    </row>
    <row r="106" s="7" customFormat="1" ht="16.5" customHeight="1">
      <c r="A106" s="104" t="s">
        <v>80</v>
      </c>
      <c r="B106" s="105"/>
      <c r="C106" s="106"/>
      <c r="D106" s="107" t="s">
        <v>117</v>
      </c>
      <c r="E106" s="107"/>
      <c r="F106" s="107"/>
      <c r="G106" s="107"/>
      <c r="H106" s="107"/>
      <c r="I106" s="108"/>
      <c r="J106" s="107" t="s">
        <v>118</v>
      </c>
      <c r="K106" s="107"/>
      <c r="L106" s="107"/>
      <c r="M106" s="107"/>
      <c r="N106" s="107"/>
      <c r="O106" s="107"/>
      <c r="P106" s="107"/>
      <c r="Q106" s="107"/>
      <c r="R106" s="107"/>
      <c r="S106" s="107"/>
      <c r="T106" s="107"/>
      <c r="U106" s="107"/>
      <c r="V106" s="107"/>
      <c r="W106" s="107"/>
      <c r="X106" s="107"/>
      <c r="Y106" s="107"/>
      <c r="Z106" s="107"/>
      <c r="AA106" s="107"/>
      <c r="AB106" s="107"/>
      <c r="AC106" s="107"/>
      <c r="AD106" s="107"/>
      <c r="AE106" s="107"/>
      <c r="AF106" s="107"/>
      <c r="AG106" s="109">
        <f>'6 - Vzduchotechnika'!J30</f>
        <v>0</v>
      </c>
      <c r="AH106" s="108"/>
      <c r="AI106" s="108"/>
      <c r="AJ106" s="108"/>
      <c r="AK106" s="108"/>
      <c r="AL106" s="108"/>
      <c r="AM106" s="108"/>
      <c r="AN106" s="109">
        <f>SUM(AG106,AT106)</f>
        <v>0</v>
      </c>
      <c r="AO106" s="108"/>
      <c r="AP106" s="108"/>
      <c r="AQ106" s="110" t="s">
        <v>83</v>
      </c>
      <c r="AR106" s="105"/>
      <c r="AS106" s="111">
        <v>0</v>
      </c>
      <c r="AT106" s="112">
        <f>ROUND(SUM(AV106:AW106),2)</f>
        <v>0</v>
      </c>
      <c r="AU106" s="113">
        <f>'6 - Vzduchotechnika'!P118</f>
        <v>0</v>
      </c>
      <c r="AV106" s="112">
        <f>'6 - Vzduchotechnika'!J33</f>
        <v>0</v>
      </c>
      <c r="AW106" s="112">
        <f>'6 - Vzduchotechnika'!J34</f>
        <v>0</v>
      </c>
      <c r="AX106" s="112">
        <f>'6 - Vzduchotechnika'!J35</f>
        <v>0</v>
      </c>
      <c r="AY106" s="112">
        <f>'6 - Vzduchotechnika'!J36</f>
        <v>0</v>
      </c>
      <c r="AZ106" s="112">
        <f>'6 - Vzduchotechnika'!F33</f>
        <v>0</v>
      </c>
      <c r="BA106" s="112">
        <f>'6 - Vzduchotechnika'!F34</f>
        <v>0</v>
      </c>
      <c r="BB106" s="112">
        <f>'6 - Vzduchotechnika'!F35</f>
        <v>0</v>
      </c>
      <c r="BC106" s="112">
        <f>'6 - Vzduchotechnika'!F36</f>
        <v>0</v>
      </c>
      <c r="BD106" s="114">
        <f>'6 - Vzduchotechnika'!F37</f>
        <v>0</v>
      </c>
      <c r="BE106" s="7"/>
      <c r="BT106" s="115" t="s">
        <v>81</v>
      </c>
      <c r="BV106" s="115" t="s">
        <v>78</v>
      </c>
      <c r="BW106" s="115" t="s">
        <v>119</v>
      </c>
      <c r="BX106" s="115" t="s">
        <v>4</v>
      </c>
      <c r="CL106" s="115" t="s">
        <v>1</v>
      </c>
      <c r="CM106" s="115" t="s">
        <v>85</v>
      </c>
    </row>
    <row r="107" s="7" customFormat="1" ht="16.5" customHeight="1">
      <c r="A107" s="104" t="s">
        <v>80</v>
      </c>
      <c r="B107" s="105"/>
      <c r="C107" s="106"/>
      <c r="D107" s="107" t="s">
        <v>120</v>
      </c>
      <c r="E107" s="107"/>
      <c r="F107" s="107"/>
      <c r="G107" s="107"/>
      <c r="H107" s="107"/>
      <c r="I107" s="108"/>
      <c r="J107" s="107" t="s">
        <v>121</v>
      </c>
      <c r="K107" s="107"/>
      <c r="L107" s="107"/>
      <c r="M107" s="107"/>
      <c r="N107" s="107"/>
      <c r="O107" s="107"/>
      <c r="P107" s="107"/>
      <c r="Q107" s="107"/>
      <c r="R107" s="107"/>
      <c r="S107" s="107"/>
      <c r="T107" s="107"/>
      <c r="U107" s="107"/>
      <c r="V107" s="107"/>
      <c r="W107" s="107"/>
      <c r="X107" s="107"/>
      <c r="Y107" s="107"/>
      <c r="Z107" s="107"/>
      <c r="AA107" s="107"/>
      <c r="AB107" s="107"/>
      <c r="AC107" s="107"/>
      <c r="AD107" s="107"/>
      <c r="AE107" s="107"/>
      <c r="AF107" s="107"/>
      <c r="AG107" s="109">
        <f>'7 - Vedlejší rozpočtové n...'!J30</f>
        <v>0</v>
      </c>
      <c r="AH107" s="108"/>
      <c r="AI107" s="108"/>
      <c r="AJ107" s="108"/>
      <c r="AK107" s="108"/>
      <c r="AL107" s="108"/>
      <c r="AM107" s="108"/>
      <c r="AN107" s="109">
        <f>SUM(AG107,AT107)</f>
        <v>0</v>
      </c>
      <c r="AO107" s="108"/>
      <c r="AP107" s="108"/>
      <c r="AQ107" s="110" t="s">
        <v>83</v>
      </c>
      <c r="AR107" s="105"/>
      <c r="AS107" s="124">
        <v>0</v>
      </c>
      <c r="AT107" s="125">
        <f>ROUND(SUM(AV107:AW107),2)</f>
        <v>0</v>
      </c>
      <c r="AU107" s="126">
        <f>'7 - Vedlejší rozpočtové n...'!P120</f>
        <v>0</v>
      </c>
      <c r="AV107" s="125">
        <f>'7 - Vedlejší rozpočtové n...'!J33</f>
        <v>0</v>
      </c>
      <c r="AW107" s="125">
        <f>'7 - Vedlejší rozpočtové n...'!J34</f>
        <v>0</v>
      </c>
      <c r="AX107" s="125">
        <f>'7 - Vedlejší rozpočtové n...'!J35</f>
        <v>0</v>
      </c>
      <c r="AY107" s="125">
        <f>'7 - Vedlejší rozpočtové n...'!J36</f>
        <v>0</v>
      </c>
      <c r="AZ107" s="125">
        <f>'7 - Vedlejší rozpočtové n...'!F33</f>
        <v>0</v>
      </c>
      <c r="BA107" s="125">
        <f>'7 - Vedlejší rozpočtové n...'!F34</f>
        <v>0</v>
      </c>
      <c r="BB107" s="125">
        <f>'7 - Vedlejší rozpočtové n...'!F35</f>
        <v>0</v>
      </c>
      <c r="BC107" s="125">
        <f>'7 - Vedlejší rozpočtové n...'!F36</f>
        <v>0</v>
      </c>
      <c r="BD107" s="127">
        <f>'7 - Vedlejší rozpočtové n...'!F37</f>
        <v>0</v>
      </c>
      <c r="BE107" s="7"/>
      <c r="BT107" s="115" t="s">
        <v>81</v>
      </c>
      <c r="BV107" s="115" t="s">
        <v>78</v>
      </c>
      <c r="BW107" s="115" t="s">
        <v>122</v>
      </c>
      <c r="BX107" s="115" t="s">
        <v>4</v>
      </c>
      <c r="CL107" s="115" t="s">
        <v>1</v>
      </c>
      <c r="CM107" s="115" t="s">
        <v>85</v>
      </c>
    </row>
    <row r="108" s="2" customFormat="1" ht="30" customHeight="1">
      <c r="A108" s="38"/>
      <c r="B108" s="39"/>
      <c r="C108" s="38"/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9"/>
      <c r="AS108" s="38"/>
      <c r="AT108" s="38"/>
      <c r="AU108" s="38"/>
      <c r="AV108" s="38"/>
      <c r="AW108" s="38"/>
      <c r="AX108" s="38"/>
      <c r="AY108" s="38"/>
      <c r="AZ108" s="38"/>
      <c r="BA108" s="38"/>
      <c r="BB108" s="38"/>
      <c r="BC108" s="38"/>
      <c r="BD108" s="38"/>
      <c r="BE108" s="38"/>
    </row>
    <row r="109" s="2" customFormat="1" ht="6.96" customHeight="1">
      <c r="A109" s="38"/>
      <c r="B109" s="60"/>
      <c r="C109" s="61"/>
      <c r="D109" s="61"/>
      <c r="E109" s="61"/>
      <c r="F109" s="61"/>
      <c r="G109" s="61"/>
      <c r="H109" s="61"/>
      <c r="I109" s="61"/>
      <c r="J109" s="61"/>
      <c r="K109" s="61"/>
      <c r="L109" s="61"/>
      <c r="M109" s="61"/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61"/>
      <c r="Y109" s="61"/>
      <c r="Z109" s="61"/>
      <c r="AA109" s="61"/>
      <c r="AB109" s="61"/>
      <c r="AC109" s="61"/>
      <c r="AD109" s="61"/>
      <c r="AE109" s="61"/>
      <c r="AF109" s="61"/>
      <c r="AG109" s="61"/>
      <c r="AH109" s="61"/>
      <c r="AI109" s="61"/>
      <c r="AJ109" s="61"/>
      <c r="AK109" s="61"/>
      <c r="AL109" s="61"/>
      <c r="AM109" s="61"/>
      <c r="AN109" s="61"/>
      <c r="AO109" s="61"/>
      <c r="AP109" s="61"/>
      <c r="AQ109" s="61"/>
      <c r="AR109" s="39"/>
      <c r="AS109" s="38"/>
      <c r="AT109" s="38"/>
      <c r="AU109" s="38"/>
      <c r="AV109" s="38"/>
      <c r="AW109" s="38"/>
      <c r="AX109" s="38"/>
      <c r="AY109" s="38"/>
      <c r="AZ109" s="38"/>
      <c r="BA109" s="38"/>
      <c r="BB109" s="38"/>
      <c r="BC109" s="38"/>
      <c r="BD109" s="38"/>
      <c r="BE109" s="38"/>
    </row>
  </sheetData>
  <mergeCells count="90">
    <mergeCell ref="C92:G92"/>
    <mergeCell ref="D96:H96"/>
    <mergeCell ref="D95:H95"/>
    <mergeCell ref="E100:I100"/>
    <mergeCell ref="E104:I104"/>
    <mergeCell ref="E98:I98"/>
    <mergeCell ref="E99:I99"/>
    <mergeCell ref="E97:I97"/>
    <mergeCell ref="E101:I101"/>
    <mergeCell ref="E102:I102"/>
    <mergeCell ref="E103:I103"/>
    <mergeCell ref="I92:AF92"/>
    <mergeCell ref="J95:AF95"/>
    <mergeCell ref="J96:AF96"/>
    <mergeCell ref="K101:AF101"/>
    <mergeCell ref="K100:AF100"/>
    <mergeCell ref="K98:AF98"/>
    <mergeCell ref="K99:AF99"/>
    <mergeCell ref="K102:AF102"/>
    <mergeCell ref="K103:AF103"/>
    <mergeCell ref="K97:AF97"/>
    <mergeCell ref="K104:AF104"/>
    <mergeCell ref="L85:AO85"/>
    <mergeCell ref="D105:H105"/>
    <mergeCell ref="J105:AF105"/>
    <mergeCell ref="D106:H106"/>
    <mergeCell ref="J106:AF106"/>
    <mergeCell ref="D107:H107"/>
    <mergeCell ref="J107:AF107"/>
    <mergeCell ref="AG94:AM94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W29:AE29"/>
    <mergeCell ref="L29:P29"/>
    <mergeCell ref="W30:AE30"/>
    <mergeCell ref="AK30:AO30"/>
    <mergeCell ref="L30:P30"/>
    <mergeCell ref="W31:AE31"/>
    <mergeCell ref="L31:P31"/>
    <mergeCell ref="AK31:AO31"/>
    <mergeCell ref="L32:P32"/>
    <mergeCell ref="W32:AE32"/>
    <mergeCell ref="AK32:AO32"/>
    <mergeCell ref="L33:P33"/>
    <mergeCell ref="W33:AE33"/>
    <mergeCell ref="AK33:AO33"/>
    <mergeCell ref="AK35:AO35"/>
    <mergeCell ref="X35:AB35"/>
    <mergeCell ref="AR2:BE2"/>
    <mergeCell ref="AG98:AM98"/>
    <mergeCell ref="AG101:AM101"/>
    <mergeCell ref="AG97:AM97"/>
    <mergeCell ref="AG92:AM92"/>
    <mergeCell ref="AG99:AM99"/>
    <mergeCell ref="AG100:AM100"/>
    <mergeCell ref="AG103:AM103"/>
    <mergeCell ref="AG96:AM96"/>
    <mergeCell ref="AG104:AM104"/>
    <mergeCell ref="AG95:AM95"/>
    <mergeCell ref="AG102:AM102"/>
    <mergeCell ref="AM90:AP90"/>
    <mergeCell ref="AM87:AN87"/>
    <mergeCell ref="AM89:AP89"/>
    <mergeCell ref="AN103:AP103"/>
    <mergeCell ref="AN102:AP102"/>
    <mergeCell ref="AN104:AP104"/>
    <mergeCell ref="AN92:AP92"/>
    <mergeCell ref="AN100:AP100"/>
    <mergeCell ref="AN95:AP95"/>
    <mergeCell ref="AN99:AP99"/>
    <mergeCell ref="AN96:AP96"/>
    <mergeCell ref="AN98:AP98"/>
    <mergeCell ref="AN101:AP101"/>
    <mergeCell ref="AN97:AP97"/>
    <mergeCell ref="AS89:AT91"/>
    <mergeCell ref="AN105:AP105"/>
    <mergeCell ref="AG105:AM105"/>
    <mergeCell ref="AN106:AP106"/>
    <mergeCell ref="AG106:AM106"/>
    <mergeCell ref="AN107:AP107"/>
    <mergeCell ref="AG107:AM107"/>
    <mergeCell ref="AN94:AP94"/>
  </mergeCells>
  <hyperlinks>
    <hyperlink ref="A95" location="'1 - Architektonicko stave...'!C2" display="/"/>
    <hyperlink ref="A97" location="'SE1 - KD Těšetice- Hlavní...'!C2" display="/"/>
    <hyperlink ref="A98" location="'SE2 - KD Těšetice-Hlavní sál'!C2" display="/"/>
    <hyperlink ref="A99" location="'SE3 - KD Těšetice- Jeviště'!C2" display="/"/>
    <hyperlink ref="A100" location="'SE4 - KD Těšetice-kuchyňk...'!C2" display="/"/>
    <hyperlink ref="A101" location="'SE5 - KD Těšetice - šatna...'!C2" display="/"/>
    <hyperlink ref="A102" location="'SE7 - KD Těšetice -  hala...'!C2" display="/"/>
    <hyperlink ref="A103" location="'SE8 - KD Těšetice - 1.p.p...'!C2" display="/"/>
    <hyperlink ref="A104" location="'SE9 - KD Těšetice-2.N.P.'!C2" display="/"/>
    <hyperlink ref="A105" location="'4 - Scénické osvětlení'!C2" display="/"/>
    <hyperlink ref="A106" location="'6 - Vzduchotechnika'!C2" display="/"/>
    <hyperlink ref="A107" location="'7 - Vedlejší rozpočtové n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84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85</v>
      </c>
    </row>
    <row r="4" s="1" customFormat="1" ht="24.96" customHeight="1">
      <c r="B4" s="22"/>
      <c r="D4" s="23" t="s">
        <v>123</v>
      </c>
      <c r="L4" s="22"/>
      <c r="M4" s="128" t="s">
        <v>10</v>
      </c>
      <c r="AT4" s="19" t="s">
        <v>3</v>
      </c>
    </row>
    <row r="5" s="1" customFormat="1" ht="6.96" customHeight="1">
      <c r="B5" s="22"/>
      <c r="L5" s="22"/>
    </row>
    <row r="6" s="1" customFormat="1" ht="12" customHeight="1">
      <c r="B6" s="22"/>
      <c r="D6" s="32" t="s">
        <v>16</v>
      </c>
      <c r="L6" s="22"/>
    </row>
    <row r="7" s="1" customFormat="1" ht="16.5" customHeight="1">
      <c r="B7" s="22"/>
      <c r="E7" s="129" t="str">
        <f>'Rekapitulace stavby'!K6</f>
        <v>Kulturní dům Těšetice</v>
      </c>
      <c r="F7" s="32"/>
      <c r="G7" s="32"/>
      <c r="H7" s="32"/>
      <c r="L7" s="22"/>
    </row>
    <row r="8" s="2" customFormat="1" ht="12" customHeight="1">
      <c r="A8" s="38"/>
      <c r="B8" s="39"/>
      <c r="C8" s="38"/>
      <c r="D8" s="32" t="s">
        <v>124</v>
      </c>
      <c r="E8" s="38"/>
      <c r="F8" s="38"/>
      <c r="G8" s="38"/>
      <c r="H8" s="38"/>
      <c r="I8" s="38"/>
      <c r="J8" s="38"/>
      <c r="K8" s="38"/>
      <c r="L8" s="55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39"/>
      <c r="C9" s="38"/>
      <c r="D9" s="38"/>
      <c r="E9" s="67" t="s">
        <v>125</v>
      </c>
      <c r="F9" s="38"/>
      <c r="G9" s="38"/>
      <c r="H9" s="38"/>
      <c r="I9" s="38"/>
      <c r="J9" s="38"/>
      <c r="K9" s="38"/>
      <c r="L9" s="55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39"/>
      <c r="C10" s="38"/>
      <c r="D10" s="38"/>
      <c r="E10" s="38"/>
      <c r="F10" s="38"/>
      <c r="G10" s="38"/>
      <c r="H10" s="38"/>
      <c r="I10" s="38"/>
      <c r="J10" s="38"/>
      <c r="K10" s="38"/>
      <c r="L10" s="55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39"/>
      <c r="C11" s="38"/>
      <c r="D11" s="32" t="s">
        <v>18</v>
      </c>
      <c r="E11" s="38"/>
      <c r="F11" s="27" t="s">
        <v>1</v>
      </c>
      <c r="G11" s="38"/>
      <c r="H11" s="38"/>
      <c r="I11" s="32" t="s">
        <v>19</v>
      </c>
      <c r="J11" s="27" t="s">
        <v>1</v>
      </c>
      <c r="K11" s="38"/>
      <c r="L11" s="55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39"/>
      <c r="C12" s="38"/>
      <c r="D12" s="32" t="s">
        <v>20</v>
      </c>
      <c r="E12" s="38"/>
      <c r="F12" s="27" t="s">
        <v>21</v>
      </c>
      <c r="G12" s="38"/>
      <c r="H12" s="38"/>
      <c r="I12" s="32" t="s">
        <v>22</v>
      </c>
      <c r="J12" s="69" t="str">
        <f>'Rekapitulace stavby'!AN8</f>
        <v>10. 3. 2020</v>
      </c>
      <c r="K12" s="38"/>
      <c r="L12" s="55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39"/>
      <c r="C13" s="38"/>
      <c r="D13" s="38"/>
      <c r="E13" s="38"/>
      <c r="F13" s="38"/>
      <c r="G13" s="38"/>
      <c r="H13" s="38"/>
      <c r="I13" s="38"/>
      <c r="J13" s="38"/>
      <c r="K13" s="38"/>
      <c r="L13" s="55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39"/>
      <c r="C14" s="38"/>
      <c r="D14" s="32" t="s">
        <v>24</v>
      </c>
      <c r="E14" s="38"/>
      <c r="F14" s="38"/>
      <c r="G14" s="38"/>
      <c r="H14" s="38"/>
      <c r="I14" s="32" t="s">
        <v>25</v>
      </c>
      <c r="J14" s="27" t="s">
        <v>1</v>
      </c>
      <c r="K14" s="38"/>
      <c r="L14" s="55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39"/>
      <c r="C15" s="38"/>
      <c r="D15" s="38"/>
      <c r="E15" s="27" t="s">
        <v>26</v>
      </c>
      <c r="F15" s="38"/>
      <c r="G15" s="38"/>
      <c r="H15" s="38"/>
      <c r="I15" s="32" t="s">
        <v>27</v>
      </c>
      <c r="J15" s="27" t="s">
        <v>1</v>
      </c>
      <c r="K15" s="38"/>
      <c r="L15" s="55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39"/>
      <c r="C16" s="38"/>
      <c r="D16" s="38"/>
      <c r="E16" s="38"/>
      <c r="F16" s="38"/>
      <c r="G16" s="38"/>
      <c r="H16" s="38"/>
      <c r="I16" s="38"/>
      <c r="J16" s="38"/>
      <c r="K16" s="38"/>
      <c r="L16" s="55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39"/>
      <c r="C17" s="38"/>
      <c r="D17" s="32" t="s">
        <v>28</v>
      </c>
      <c r="E17" s="38"/>
      <c r="F17" s="38"/>
      <c r="G17" s="38"/>
      <c r="H17" s="38"/>
      <c r="I17" s="32" t="s">
        <v>25</v>
      </c>
      <c r="J17" s="33" t="str">
        <f>'Rekapitulace stavby'!AN13</f>
        <v>Vyplň údaj</v>
      </c>
      <c r="K17" s="38"/>
      <c r="L17" s="55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39"/>
      <c r="C18" s="38"/>
      <c r="D18" s="38"/>
      <c r="E18" s="33" t="str">
        <f>'Rekapitulace stavby'!E14</f>
        <v>Vyplň údaj</v>
      </c>
      <c r="F18" s="27"/>
      <c r="G18" s="27"/>
      <c r="H18" s="27"/>
      <c r="I18" s="32" t="s">
        <v>27</v>
      </c>
      <c r="J18" s="33" t="str">
        <f>'Rekapitulace stavby'!AN14</f>
        <v>Vyplň údaj</v>
      </c>
      <c r="K18" s="38"/>
      <c r="L18" s="55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39"/>
      <c r="C19" s="38"/>
      <c r="D19" s="38"/>
      <c r="E19" s="38"/>
      <c r="F19" s="38"/>
      <c r="G19" s="38"/>
      <c r="H19" s="38"/>
      <c r="I19" s="38"/>
      <c r="J19" s="38"/>
      <c r="K19" s="38"/>
      <c r="L19" s="55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39"/>
      <c r="C20" s="38"/>
      <c r="D20" s="32" t="s">
        <v>30</v>
      </c>
      <c r="E20" s="38"/>
      <c r="F20" s="38"/>
      <c r="G20" s="38"/>
      <c r="H20" s="38"/>
      <c r="I20" s="32" t="s">
        <v>25</v>
      </c>
      <c r="J20" s="27" t="s">
        <v>1</v>
      </c>
      <c r="K20" s="38"/>
      <c r="L20" s="55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39"/>
      <c r="C21" s="38"/>
      <c r="D21" s="38"/>
      <c r="E21" s="27" t="s">
        <v>31</v>
      </c>
      <c r="F21" s="38"/>
      <c r="G21" s="38"/>
      <c r="H21" s="38"/>
      <c r="I21" s="32" t="s">
        <v>27</v>
      </c>
      <c r="J21" s="27" t="s">
        <v>1</v>
      </c>
      <c r="K21" s="38"/>
      <c r="L21" s="55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39"/>
      <c r="C22" s="38"/>
      <c r="D22" s="38"/>
      <c r="E22" s="38"/>
      <c r="F22" s="38"/>
      <c r="G22" s="38"/>
      <c r="H22" s="38"/>
      <c r="I22" s="38"/>
      <c r="J22" s="38"/>
      <c r="K22" s="38"/>
      <c r="L22" s="55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39"/>
      <c r="C23" s="38"/>
      <c r="D23" s="32" t="s">
        <v>33</v>
      </c>
      <c r="E23" s="38"/>
      <c r="F23" s="38"/>
      <c r="G23" s="38"/>
      <c r="H23" s="38"/>
      <c r="I23" s="32" t="s">
        <v>25</v>
      </c>
      <c r="J23" s="27" t="s">
        <v>1</v>
      </c>
      <c r="K23" s="38"/>
      <c r="L23" s="55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39"/>
      <c r="C24" s="38"/>
      <c r="D24" s="38"/>
      <c r="E24" s="27" t="s">
        <v>34</v>
      </c>
      <c r="F24" s="38"/>
      <c r="G24" s="38"/>
      <c r="H24" s="38"/>
      <c r="I24" s="32" t="s">
        <v>27</v>
      </c>
      <c r="J24" s="27" t="s">
        <v>1</v>
      </c>
      <c r="K24" s="38"/>
      <c r="L24" s="55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39"/>
      <c r="C25" s="38"/>
      <c r="D25" s="38"/>
      <c r="E25" s="38"/>
      <c r="F25" s="38"/>
      <c r="G25" s="38"/>
      <c r="H25" s="38"/>
      <c r="I25" s="38"/>
      <c r="J25" s="38"/>
      <c r="K25" s="38"/>
      <c r="L25" s="55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39"/>
      <c r="C26" s="38"/>
      <c r="D26" s="32" t="s">
        <v>35</v>
      </c>
      <c r="E26" s="38"/>
      <c r="F26" s="38"/>
      <c r="G26" s="38"/>
      <c r="H26" s="38"/>
      <c r="I26" s="38"/>
      <c r="J26" s="38"/>
      <c r="K26" s="38"/>
      <c r="L26" s="55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16.5" customHeight="1">
      <c r="A27" s="130"/>
      <c r="B27" s="131"/>
      <c r="C27" s="130"/>
      <c r="D27" s="130"/>
      <c r="E27" s="36" t="s">
        <v>1</v>
      </c>
      <c r="F27" s="36"/>
      <c r="G27" s="36"/>
      <c r="H27" s="36"/>
      <c r="I27" s="130"/>
      <c r="J27" s="130"/>
      <c r="K27" s="130"/>
      <c r="L27" s="132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0"/>
      <c r="AE27" s="130"/>
    </row>
    <row r="28" s="2" customFormat="1" ht="6.96" customHeight="1">
      <c r="A28" s="38"/>
      <c r="B28" s="39"/>
      <c r="C28" s="38"/>
      <c r="D28" s="38"/>
      <c r="E28" s="38"/>
      <c r="F28" s="38"/>
      <c r="G28" s="38"/>
      <c r="H28" s="38"/>
      <c r="I28" s="38"/>
      <c r="J28" s="38"/>
      <c r="K28" s="38"/>
      <c r="L28" s="55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39"/>
      <c r="C29" s="38"/>
      <c r="D29" s="90"/>
      <c r="E29" s="90"/>
      <c r="F29" s="90"/>
      <c r="G29" s="90"/>
      <c r="H29" s="90"/>
      <c r="I29" s="90"/>
      <c r="J29" s="90"/>
      <c r="K29" s="90"/>
      <c r="L29" s="55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39"/>
      <c r="C30" s="38"/>
      <c r="D30" s="133" t="s">
        <v>36</v>
      </c>
      <c r="E30" s="38"/>
      <c r="F30" s="38"/>
      <c r="G30" s="38"/>
      <c r="H30" s="38"/>
      <c r="I30" s="38"/>
      <c r="J30" s="96">
        <f>ROUND(J135, 2)</f>
        <v>0</v>
      </c>
      <c r="K30" s="38"/>
      <c r="L30" s="55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39"/>
      <c r="C31" s="38"/>
      <c r="D31" s="90"/>
      <c r="E31" s="90"/>
      <c r="F31" s="90"/>
      <c r="G31" s="90"/>
      <c r="H31" s="90"/>
      <c r="I31" s="90"/>
      <c r="J31" s="90"/>
      <c r="K31" s="90"/>
      <c r="L31" s="55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39"/>
      <c r="C32" s="38"/>
      <c r="D32" s="38"/>
      <c r="E32" s="38"/>
      <c r="F32" s="43" t="s">
        <v>38</v>
      </c>
      <c r="G32" s="38"/>
      <c r="H32" s="38"/>
      <c r="I32" s="43" t="s">
        <v>37</v>
      </c>
      <c r="J32" s="43" t="s">
        <v>39</v>
      </c>
      <c r="K32" s="38"/>
      <c r="L32" s="55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39"/>
      <c r="C33" s="38"/>
      <c r="D33" s="134" t="s">
        <v>40</v>
      </c>
      <c r="E33" s="32" t="s">
        <v>41</v>
      </c>
      <c r="F33" s="135">
        <f>ROUND((SUM(BE135:BE751)),  2)</f>
        <v>0</v>
      </c>
      <c r="G33" s="38"/>
      <c r="H33" s="38"/>
      <c r="I33" s="136">
        <v>0.20999999999999999</v>
      </c>
      <c r="J33" s="135">
        <f>ROUND(((SUM(BE135:BE751))*I33),  2)</f>
        <v>0</v>
      </c>
      <c r="K33" s="38"/>
      <c r="L33" s="55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39"/>
      <c r="C34" s="38"/>
      <c r="D34" s="38"/>
      <c r="E34" s="32" t="s">
        <v>42</v>
      </c>
      <c r="F34" s="135">
        <f>ROUND((SUM(BF135:BF751)),  2)</f>
        <v>0</v>
      </c>
      <c r="G34" s="38"/>
      <c r="H34" s="38"/>
      <c r="I34" s="136">
        <v>0.14999999999999999</v>
      </c>
      <c r="J34" s="135">
        <f>ROUND(((SUM(BF135:BF751))*I34),  2)</f>
        <v>0</v>
      </c>
      <c r="K34" s="38"/>
      <c r="L34" s="55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39"/>
      <c r="C35" s="38"/>
      <c r="D35" s="38"/>
      <c r="E35" s="32" t="s">
        <v>43</v>
      </c>
      <c r="F35" s="135">
        <f>ROUND((SUM(BG135:BG751)),  2)</f>
        <v>0</v>
      </c>
      <c r="G35" s="38"/>
      <c r="H35" s="38"/>
      <c r="I35" s="136">
        <v>0.20999999999999999</v>
      </c>
      <c r="J35" s="135">
        <f>0</f>
        <v>0</v>
      </c>
      <c r="K35" s="38"/>
      <c r="L35" s="55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39"/>
      <c r="C36" s="38"/>
      <c r="D36" s="38"/>
      <c r="E36" s="32" t="s">
        <v>44</v>
      </c>
      <c r="F36" s="135">
        <f>ROUND((SUM(BH135:BH751)),  2)</f>
        <v>0</v>
      </c>
      <c r="G36" s="38"/>
      <c r="H36" s="38"/>
      <c r="I36" s="136">
        <v>0.14999999999999999</v>
      </c>
      <c r="J36" s="135">
        <f>0</f>
        <v>0</v>
      </c>
      <c r="K36" s="38"/>
      <c r="L36" s="55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39"/>
      <c r="C37" s="38"/>
      <c r="D37" s="38"/>
      <c r="E37" s="32" t="s">
        <v>45</v>
      </c>
      <c r="F37" s="135">
        <f>ROUND((SUM(BI135:BI751)),  2)</f>
        <v>0</v>
      </c>
      <c r="G37" s="38"/>
      <c r="H37" s="38"/>
      <c r="I37" s="136">
        <v>0</v>
      </c>
      <c r="J37" s="135">
        <f>0</f>
        <v>0</v>
      </c>
      <c r="K37" s="38"/>
      <c r="L37" s="55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39"/>
      <c r="C38" s="38"/>
      <c r="D38" s="38"/>
      <c r="E38" s="38"/>
      <c r="F38" s="38"/>
      <c r="G38" s="38"/>
      <c r="H38" s="38"/>
      <c r="I38" s="38"/>
      <c r="J38" s="38"/>
      <c r="K38" s="38"/>
      <c r="L38" s="55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39"/>
      <c r="C39" s="137"/>
      <c r="D39" s="138" t="s">
        <v>46</v>
      </c>
      <c r="E39" s="81"/>
      <c r="F39" s="81"/>
      <c r="G39" s="139" t="s">
        <v>47</v>
      </c>
      <c r="H39" s="140" t="s">
        <v>48</v>
      </c>
      <c r="I39" s="81"/>
      <c r="J39" s="141">
        <f>SUM(J30:J37)</f>
        <v>0</v>
      </c>
      <c r="K39" s="142"/>
      <c r="L39" s="55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39"/>
      <c r="C40" s="38"/>
      <c r="D40" s="38"/>
      <c r="E40" s="38"/>
      <c r="F40" s="38"/>
      <c r="G40" s="38"/>
      <c r="H40" s="38"/>
      <c r="I40" s="38"/>
      <c r="J40" s="38"/>
      <c r="K40" s="38"/>
      <c r="L40" s="55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2"/>
      <c r="L41" s="22"/>
    </row>
    <row r="42" s="1" customFormat="1" ht="14.4" customHeight="1">
      <c r="B42" s="22"/>
      <c r="L42" s="22"/>
    </row>
    <row r="43" s="1" customFormat="1" ht="14.4" customHeight="1">
      <c r="B43" s="22"/>
      <c r="L43" s="22"/>
    </row>
    <row r="44" s="1" customFormat="1" ht="14.4" customHeight="1">
      <c r="B44" s="22"/>
      <c r="L44" s="22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55"/>
      <c r="D50" s="56" t="s">
        <v>49</v>
      </c>
      <c r="E50" s="57"/>
      <c r="F50" s="57"/>
      <c r="G50" s="56" t="s">
        <v>50</v>
      </c>
      <c r="H50" s="57"/>
      <c r="I50" s="57"/>
      <c r="J50" s="57"/>
      <c r="K50" s="57"/>
      <c r="L50" s="55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58" t="s">
        <v>51</v>
      </c>
      <c r="E61" s="41"/>
      <c r="F61" s="143" t="s">
        <v>52</v>
      </c>
      <c r="G61" s="58" t="s">
        <v>51</v>
      </c>
      <c r="H61" s="41"/>
      <c r="I61" s="41"/>
      <c r="J61" s="144" t="s">
        <v>52</v>
      </c>
      <c r="K61" s="41"/>
      <c r="L61" s="55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56" t="s">
        <v>53</v>
      </c>
      <c r="E65" s="59"/>
      <c r="F65" s="59"/>
      <c r="G65" s="56" t="s">
        <v>54</v>
      </c>
      <c r="H65" s="59"/>
      <c r="I65" s="59"/>
      <c r="J65" s="59"/>
      <c r="K65" s="59"/>
      <c r="L65" s="55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58" t="s">
        <v>51</v>
      </c>
      <c r="E76" s="41"/>
      <c r="F76" s="143" t="s">
        <v>52</v>
      </c>
      <c r="G76" s="58" t="s">
        <v>51</v>
      </c>
      <c r="H76" s="41"/>
      <c r="I76" s="41"/>
      <c r="J76" s="144" t="s">
        <v>52</v>
      </c>
      <c r="K76" s="41"/>
      <c r="L76" s="55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0"/>
      <c r="C77" s="61"/>
      <c r="D77" s="61"/>
      <c r="E77" s="61"/>
      <c r="F77" s="61"/>
      <c r="G77" s="61"/>
      <c r="H77" s="61"/>
      <c r="I77" s="61"/>
      <c r="J77" s="61"/>
      <c r="K77" s="61"/>
      <c r="L77" s="55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2"/>
      <c r="C81" s="63"/>
      <c r="D81" s="63"/>
      <c r="E81" s="63"/>
      <c r="F81" s="63"/>
      <c r="G81" s="63"/>
      <c r="H81" s="63"/>
      <c r="I81" s="63"/>
      <c r="J81" s="63"/>
      <c r="K81" s="63"/>
      <c r="L81" s="55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126</v>
      </c>
      <c r="D82" s="38"/>
      <c r="E82" s="38"/>
      <c r="F82" s="38"/>
      <c r="G82" s="38"/>
      <c r="H82" s="38"/>
      <c r="I82" s="38"/>
      <c r="J82" s="38"/>
      <c r="K82" s="38"/>
      <c r="L82" s="55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55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38"/>
      <c r="E84" s="38"/>
      <c r="F84" s="38"/>
      <c r="G84" s="38"/>
      <c r="H84" s="38"/>
      <c r="I84" s="38"/>
      <c r="J84" s="38"/>
      <c r="K84" s="38"/>
      <c r="L84" s="55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29" t="str">
        <f>E7</f>
        <v>Kulturní dům Těšetice</v>
      </c>
      <c r="F85" s="32"/>
      <c r="G85" s="32"/>
      <c r="H85" s="32"/>
      <c r="I85" s="38"/>
      <c r="J85" s="38"/>
      <c r="K85" s="38"/>
      <c r="L85" s="55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124</v>
      </c>
      <c r="D86" s="38"/>
      <c r="E86" s="38"/>
      <c r="F86" s="38"/>
      <c r="G86" s="38"/>
      <c r="H86" s="38"/>
      <c r="I86" s="38"/>
      <c r="J86" s="38"/>
      <c r="K86" s="38"/>
      <c r="L86" s="55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6.5" customHeight="1">
      <c r="A87" s="38"/>
      <c r="B87" s="39"/>
      <c r="C87" s="38"/>
      <c r="D87" s="38"/>
      <c r="E87" s="67" t="str">
        <f>E9</f>
        <v>1 - Architektonicko stavební řešení</v>
      </c>
      <c r="F87" s="38"/>
      <c r="G87" s="38"/>
      <c r="H87" s="38"/>
      <c r="I87" s="38"/>
      <c r="J87" s="38"/>
      <c r="K87" s="38"/>
      <c r="L87" s="55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38"/>
      <c r="D88" s="38"/>
      <c r="E88" s="38"/>
      <c r="F88" s="38"/>
      <c r="G88" s="38"/>
      <c r="H88" s="38"/>
      <c r="I88" s="38"/>
      <c r="J88" s="38"/>
      <c r="K88" s="38"/>
      <c r="L88" s="55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20</v>
      </c>
      <c r="D89" s="38"/>
      <c r="E89" s="38"/>
      <c r="F89" s="27" t="str">
        <f>F12</f>
        <v>Těšetice</v>
      </c>
      <c r="G89" s="38"/>
      <c r="H89" s="38"/>
      <c r="I89" s="32" t="s">
        <v>22</v>
      </c>
      <c r="J89" s="69" t="str">
        <f>IF(J12="","",J12)</f>
        <v>10. 3. 2020</v>
      </c>
      <c r="K89" s="38"/>
      <c r="L89" s="55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38"/>
      <c r="D90" s="38"/>
      <c r="E90" s="38"/>
      <c r="F90" s="38"/>
      <c r="G90" s="38"/>
      <c r="H90" s="38"/>
      <c r="I90" s="38"/>
      <c r="J90" s="38"/>
      <c r="K90" s="38"/>
      <c r="L90" s="55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5.15" customHeight="1">
      <c r="A91" s="38"/>
      <c r="B91" s="39"/>
      <c r="C91" s="32" t="s">
        <v>24</v>
      </c>
      <c r="D91" s="38"/>
      <c r="E91" s="38"/>
      <c r="F91" s="27" t="str">
        <f>E15</f>
        <v>Obec Těšetice</v>
      </c>
      <c r="G91" s="38"/>
      <c r="H91" s="38"/>
      <c r="I91" s="32" t="s">
        <v>30</v>
      </c>
      <c r="J91" s="36" t="str">
        <f>E21</f>
        <v>Radek Hrbáček</v>
      </c>
      <c r="K91" s="38"/>
      <c r="L91" s="55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15.15" customHeight="1">
      <c r="A92" s="38"/>
      <c r="B92" s="39"/>
      <c r="C92" s="32" t="s">
        <v>28</v>
      </c>
      <c r="D92" s="38"/>
      <c r="E92" s="38"/>
      <c r="F92" s="27" t="str">
        <f>IF(E18="","",E18)</f>
        <v>Vyplň údaj</v>
      </c>
      <c r="G92" s="38"/>
      <c r="H92" s="38"/>
      <c r="I92" s="32" t="s">
        <v>33</v>
      </c>
      <c r="J92" s="36" t="str">
        <f>E24</f>
        <v>Zdeněk Závodník</v>
      </c>
      <c r="K92" s="38"/>
      <c r="L92" s="55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38"/>
      <c r="D93" s="38"/>
      <c r="E93" s="38"/>
      <c r="F93" s="38"/>
      <c r="G93" s="38"/>
      <c r="H93" s="38"/>
      <c r="I93" s="38"/>
      <c r="J93" s="38"/>
      <c r="K93" s="38"/>
      <c r="L93" s="55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45" t="s">
        <v>127</v>
      </c>
      <c r="D94" s="137"/>
      <c r="E94" s="137"/>
      <c r="F94" s="137"/>
      <c r="G94" s="137"/>
      <c r="H94" s="137"/>
      <c r="I94" s="137"/>
      <c r="J94" s="146" t="s">
        <v>128</v>
      </c>
      <c r="K94" s="137"/>
      <c r="L94" s="55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38"/>
      <c r="D95" s="38"/>
      <c r="E95" s="38"/>
      <c r="F95" s="38"/>
      <c r="G95" s="38"/>
      <c r="H95" s="38"/>
      <c r="I95" s="38"/>
      <c r="J95" s="38"/>
      <c r="K95" s="38"/>
      <c r="L95" s="55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47" t="s">
        <v>129</v>
      </c>
      <c r="D96" s="38"/>
      <c r="E96" s="38"/>
      <c r="F96" s="38"/>
      <c r="G96" s="38"/>
      <c r="H96" s="38"/>
      <c r="I96" s="38"/>
      <c r="J96" s="96">
        <f>J135</f>
        <v>0</v>
      </c>
      <c r="K96" s="38"/>
      <c r="L96" s="55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9" t="s">
        <v>130</v>
      </c>
    </row>
    <row r="97" s="9" customFormat="1" ht="24.96" customHeight="1">
      <c r="A97" s="9"/>
      <c r="B97" s="148"/>
      <c r="C97" s="9"/>
      <c r="D97" s="149" t="s">
        <v>131</v>
      </c>
      <c r="E97" s="150"/>
      <c r="F97" s="150"/>
      <c r="G97" s="150"/>
      <c r="H97" s="150"/>
      <c r="I97" s="150"/>
      <c r="J97" s="151">
        <f>J136</f>
        <v>0</v>
      </c>
      <c r="K97" s="9"/>
      <c r="L97" s="148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2"/>
      <c r="C98" s="10"/>
      <c r="D98" s="153" t="s">
        <v>132</v>
      </c>
      <c r="E98" s="154"/>
      <c r="F98" s="154"/>
      <c r="G98" s="154"/>
      <c r="H98" s="154"/>
      <c r="I98" s="154"/>
      <c r="J98" s="155">
        <f>J137</f>
        <v>0</v>
      </c>
      <c r="K98" s="10"/>
      <c r="L98" s="152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52"/>
      <c r="C99" s="10"/>
      <c r="D99" s="153" t="s">
        <v>133</v>
      </c>
      <c r="E99" s="154"/>
      <c r="F99" s="154"/>
      <c r="G99" s="154"/>
      <c r="H99" s="154"/>
      <c r="I99" s="154"/>
      <c r="J99" s="155">
        <f>J181</f>
        <v>0</v>
      </c>
      <c r="K99" s="10"/>
      <c r="L99" s="152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52"/>
      <c r="C100" s="10"/>
      <c r="D100" s="153" t="s">
        <v>134</v>
      </c>
      <c r="E100" s="154"/>
      <c r="F100" s="154"/>
      <c r="G100" s="154"/>
      <c r="H100" s="154"/>
      <c r="I100" s="154"/>
      <c r="J100" s="155">
        <f>J216</f>
        <v>0</v>
      </c>
      <c r="K100" s="10"/>
      <c r="L100" s="15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52"/>
      <c r="C101" s="10"/>
      <c r="D101" s="153" t="s">
        <v>135</v>
      </c>
      <c r="E101" s="154"/>
      <c r="F101" s="154"/>
      <c r="G101" s="154"/>
      <c r="H101" s="154"/>
      <c r="I101" s="154"/>
      <c r="J101" s="155">
        <f>J229</f>
        <v>0</v>
      </c>
      <c r="K101" s="10"/>
      <c r="L101" s="15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52"/>
      <c r="C102" s="10"/>
      <c r="D102" s="153" t="s">
        <v>136</v>
      </c>
      <c r="E102" s="154"/>
      <c r="F102" s="154"/>
      <c r="G102" s="154"/>
      <c r="H102" s="154"/>
      <c r="I102" s="154"/>
      <c r="J102" s="155">
        <f>J245</f>
        <v>0</v>
      </c>
      <c r="K102" s="10"/>
      <c r="L102" s="15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52"/>
      <c r="C103" s="10"/>
      <c r="D103" s="153" t="s">
        <v>137</v>
      </c>
      <c r="E103" s="154"/>
      <c r="F103" s="154"/>
      <c r="G103" s="154"/>
      <c r="H103" s="154"/>
      <c r="I103" s="154"/>
      <c r="J103" s="155">
        <f>J301</f>
        <v>0</v>
      </c>
      <c r="K103" s="10"/>
      <c r="L103" s="15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52"/>
      <c r="C104" s="10"/>
      <c r="D104" s="153" t="s">
        <v>138</v>
      </c>
      <c r="E104" s="154"/>
      <c r="F104" s="154"/>
      <c r="G104" s="154"/>
      <c r="H104" s="154"/>
      <c r="I104" s="154"/>
      <c r="J104" s="155">
        <f>J380</f>
        <v>0</v>
      </c>
      <c r="K104" s="10"/>
      <c r="L104" s="15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52"/>
      <c r="C105" s="10"/>
      <c r="D105" s="153" t="s">
        <v>139</v>
      </c>
      <c r="E105" s="154"/>
      <c r="F105" s="154"/>
      <c r="G105" s="154"/>
      <c r="H105" s="154"/>
      <c r="I105" s="154"/>
      <c r="J105" s="155">
        <f>J390</f>
        <v>0</v>
      </c>
      <c r="K105" s="10"/>
      <c r="L105" s="15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9" customFormat="1" ht="24.96" customHeight="1">
      <c r="A106" s="9"/>
      <c r="B106" s="148"/>
      <c r="C106" s="9"/>
      <c r="D106" s="149" t="s">
        <v>140</v>
      </c>
      <c r="E106" s="150"/>
      <c r="F106" s="150"/>
      <c r="G106" s="150"/>
      <c r="H106" s="150"/>
      <c r="I106" s="150"/>
      <c r="J106" s="151">
        <f>J393</f>
        <v>0</v>
      </c>
      <c r="K106" s="9"/>
      <c r="L106" s="148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</row>
    <row r="107" s="10" customFormat="1" ht="19.92" customHeight="1">
      <c r="A107" s="10"/>
      <c r="B107" s="152"/>
      <c r="C107" s="10"/>
      <c r="D107" s="153" t="s">
        <v>141</v>
      </c>
      <c r="E107" s="154"/>
      <c r="F107" s="154"/>
      <c r="G107" s="154"/>
      <c r="H107" s="154"/>
      <c r="I107" s="154"/>
      <c r="J107" s="155">
        <f>J394</f>
        <v>0</v>
      </c>
      <c r="K107" s="10"/>
      <c r="L107" s="152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10" customFormat="1" ht="19.92" customHeight="1">
      <c r="A108" s="10"/>
      <c r="B108" s="152"/>
      <c r="C108" s="10"/>
      <c r="D108" s="153" t="s">
        <v>142</v>
      </c>
      <c r="E108" s="154"/>
      <c r="F108" s="154"/>
      <c r="G108" s="154"/>
      <c r="H108" s="154"/>
      <c r="I108" s="154"/>
      <c r="J108" s="155">
        <f>J434</f>
        <v>0</v>
      </c>
      <c r="K108" s="10"/>
      <c r="L108" s="152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10" customFormat="1" ht="19.92" customHeight="1">
      <c r="A109" s="10"/>
      <c r="B109" s="152"/>
      <c r="C109" s="10"/>
      <c r="D109" s="153" t="s">
        <v>143</v>
      </c>
      <c r="E109" s="154"/>
      <c r="F109" s="154"/>
      <c r="G109" s="154"/>
      <c r="H109" s="154"/>
      <c r="I109" s="154"/>
      <c r="J109" s="155">
        <f>J461</f>
        <v>0</v>
      </c>
      <c r="K109" s="10"/>
      <c r="L109" s="152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10" customFormat="1" ht="19.92" customHeight="1">
      <c r="A110" s="10"/>
      <c r="B110" s="152"/>
      <c r="C110" s="10"/>
      <c r="D110" s="153" t="s">
        <v>144</v>
      </c>
      <c r="E110" s="154"/>
      <c r="F110" s="154"/>
      <c r="G110" s="154"/>
      <c r="H110" s="154"/>
      <c r="I110" s="154"/>
      <c r="J110" s="155">
        <f>J470</f>
        <v>0</v>
      </c>
      <c r="K110" s="10"/>
      <c r="L110" s="152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10" customFormat="1" ht="19.92" customHeight="1">
      <c r="A111" s="10"/>
      <c r="B111" s="152"/>
      <c r="C111" s="10"/>
      <c r="D111" s="153" t="s">
        <v>145</v>
      </c>
      <c r="E111" s="154"/>
      <c r="F111" s="154"/>
      <c r="G111" s="154"/>
      <c r="H111" s="154"/>
      <c r="I111" s="154"/>
      <c r="J111" s="155">
        <f>J525</f>
        <v>0</v>
      </c>
      <c r="K111" s="10"/>
      <c r="L111" s="152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</row>
    <row r="112" s="10" customFormat="1" ht="19.92" customHeight="1">
      <c r="A112" s="10"/>
      <c r="B112" s="152"/>
      <c r="C112" s="10"/>
      <c r="D112" s="153" t="s">
        <v>146</v>
      </c>
      <c r="E112" s="154"/>
      <c r="F112" s="154"/>
      <c r="G112" s="154"/>
      <c r="H112" s="154"/>
      <c r="I112" s="154"/>
      <c r="J112" s="155">
        <f>J596</f>
        <v>0</v>
      </c>
      <c r="K112" s="10"/>
      <c r="L112" s="152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</row>
    <row r="113" s="10" customFormat="1" ht="19.92" customHeight="1">
      <c r="A113" s="10"/>
      <c r="B113" s="152"/>
      <c r="C113" s="10"/>
      <c r="D113" s="153" t="s">
        <v>147</v>
      </c>
      <c r="E113" s="154"/>
      <c r="F113" s="154"/>
      <c r="G113" s="154"/>
      <c r="H113" s="154"/>
      <c r="I113" s="154"/>
      <c r="J113" s="155">
        <f>J609</f>
        <v>0</v>
      </c>
      <c r="K113" s="10"/>
      <c r="L113" s="152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</row>
    <row r="114" s="10" customFormat="1" ht="19.92" customHeight="1">
      <c r="A114" s="10"/>
      <c r="B114" s="152"/>
      <c r="C114" s="10"/>
      <c r="D114" s="153" t="s">
        <v>148</v>
      </c>
      <c r="E114" s="154"/>
      <c r="F114" s="154"/>
      <c r="G114" s="154"/>
      <c r="H114" s="154"/>
      <c r="I114" s="154"/>
      <c r="J114" s="155">
        <f>J645</f>
        <v>0</v>
      </c>
      <c r="K114" s="10"/>
      <c r="L114" s="152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</row>
    <row r="115" s="10" customFormat="1" ht="19.92" customHeight="1">
      <c r="A115" s="10"/>
      <c r="B115" s="152"/>
      <c r="C115" s="10"/>
      <c r="D115" s="153" t="s">
        <v>149</v>
      </c>
      <c r="E115" s="154"/>
      <c r="F115" s="154"/>
      <c r="G115" s="154"/>
      <c r="H115" s="154"/>
      <c r="I115" s="154"/>
      <c r="J115" s="155">
        <f>J658</f>
        <v>0</v>
      </c>
      <c r="K115" s="10"/>
      <c r="L115" s="152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</row>
    <row r="116" s="2" customFormat="1" ht="21.84" customHeight="1">
      <c r="A116" s="38"/>
      <c r="B116" s="39"/>
      <c r="C116" s="38"/>
      <c r="D116" s="38"/>
      <c r="E116" s="38"/>
      <c r="F116" s="38"/>
      <c r="G116" s="38"/>
      <c r="H116" s="38"/>
      <c r="I116" s="38"/>
      <c r="J116" s="38"/>
      <c r="K116" s="38"/>
      <c r="L116" s="55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6.96" customHeight="1">
      <c r="A117" s="38"/>
      <c r="B117" s="60"/>
      <c r="C117" s="61"/>
      <c r="D117" s="61"/>
      <c r="E117" s="61"/>
      <c r="F117" s="61"/>
      <c r="G117" s="61"/>
      <c r="H117" s="61"/>
      <c r="I117" s="61"/>
      <c r="J117" s="61"/>
      <c r="K117" s="61"/>
      <c r="L117" s="55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21" s="2" customFormat="1" ht="6.96" customHeight="1">
      <c r="A121" s="38"/>
      <c r="B121" s="62"/>
      <c r="C121" s="63"/>
      <c r="D121" s="63"/>
      <c r="E121" s="63"/>
      <c r="F121" s="63"/>
      <c r="G121" s="63"/>
      <c r="H121" s="63"/>
      <c r="I121" s="63"/>
      <c r="J121" s="63"/>
      <c r="K121" s="63"/>
      <c r="L121" s="55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24.96" customHeight="1">
      <c r="A122" s="38"/>
      <c r="B122" s="39"/>
      <c r="C122" s="23" t="s">
        <v>150</v>
      </c>
      <c r="D122" s="38"/>
      <c r="E122" s="38"/>
      <c r="F122" s="38"/>
      <c r="G122" s="38"/>
      <c r="H122" s="38"/>
      <c r="I122" s="38"/>
      <c r="J122" s="38"/>
      <c r="K122" s="38"/>
      <c r="L122" s="55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6.96" customHeight="1">
      <c r="A123" s="38"/>
      <c r="B123" s="39"/>
      <c r="C123" s="38"/>
      <c r="D123" s="38"/>
      <c r="E123" s="38"/>
      <c r="F123" s="38"/>
      <c r="G123" s="38"/>
      <c r="H123" s="38"/>
      <c r="I123" s="38"/>
      <c r="J123" s="38"/>
      <c r="K123" s="38"/>
      <c r="L123" s="55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12" customHeight="1">
      <c r="A124" s="38"/>
      <c r="B124" s="39"/>
      <c r="C124" s="32" t="s">
        <v>16</v>
      </c>
      <c r="D124" s="38"/>
      <c r="E124" s="38"/>
      <c r="F124" s="38"/>
      <c r="G124" s="38"/>
      <c r="H124" s="38"/>
      <c r="I124" s="38"/>
      <c r="J124" s="38"/>
      <c r="K124" s="38"/>
      <c r="L124" s="55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2" customFormat="1" ht="16.5" customHeight="1">
      <c r="A125" s="38"/>
      <c r="B125" s="39"/>
      <c r="C125" s="38"/>
      <c r="D125" s="38"/>
      <c r="E125" s="129" t="str">
        <f>E7</f>
        <v>Kulturní dům Těšetice</v>
      </c>
      <c r="F125" s="32"/>
      <c r="G125" s="32"/>
      <c r="H125" s="32"/>
      <c r="I125" s="38"/>
      <c r="J125" s="38"/>
      <c r="K125" s="38"/>
      <c r="L125" s="55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</row>
    <row r="126" s="2" customFormat="1" ht="12" customHeight="1">
      <c r="A126" s="38"/>
      <c r="B126" s="39"/>
      <c r="C126" s="32" t="s">
        <v>124</v>
      </c>
      <c r="D126" s="38"/>
      <c r="E126" s="38"/>
      <c r="F126" s="38"/>
      <c r="G126" s="38"/>
      <c r="H126" s="38"/>
      <c r="I126" s="38"/>
      <c r="J126" s="38"/>
      <c r="K126" s="38"/>
      <c r="L126" s="55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</row>
    <row r="127" s="2" customFormat="1" ht="16.5" customHeight="1">
      <c r="A127" s="38"/>
      <c r="B127" s="39"/>
      <c r="C127" s="38"/>
      <c r="D127" s="38"/>
      <c r="E127" s="67" t="str">
        <f>E9</f>
        <v>1 - Architektonicko stavební řešení</v>
      </c>
      <c r="F127" s="38"/>
      <c r="G127" s="38"/>
      <c r="H127" s="38"/>
      <c r="I127" s="38"/>
      <c r="J127" s="38"/>
      <c r="K127" s="38"/>
      <c r="L127" s="55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</row>
    <row r="128" s="2" customFormat="1" ht="6.96" customHeight="1">
      <c r="A128" s="38"/>
      <c r="B128" s="39"/>
      <c r="C128" s="38"/>
      <c r="D128" s="38"/>
      <c r="E128" s="38"/>
      <c r="F128" s="38"/>
      <c r="G128" s="38"/>
      <c r="H128" s="38"/>
      <c r="I128" s="38"/>
      <c r="J128" s="38"/>
      <c r="K128" s="38"/>
      <c r="L128" s="55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</row>
    <row r="129" s="2" customFormat="1" ht="12" customHeight="1">
      <c r="A129" s="38"/>
      <c r="B129" s="39"/>
      <c r="C129" s="32" t="s">
        <v>20</v>
      </c>
      <c r="D129" s="38"/>
      <c r="E129" s="38"/>
      <c r="F129" s="27" t="str">
        <f>F12</f>
        <v>Těšetice</v>
      </c>
      <c r="G129" s="38"/>
      <c r="H129" s="38"/>
      <c r="I129" s="32" t="s">
        <v>22</v>
      </c>
      <c r="J129" s="69" t="str">
        <f>IF(J12="","",J12)</f>
        <v>10. 3. 2020</v>
      </c>
      <c r="K129" s="38"/>
      <c r="L129" s="55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</row>
    <row r="130" s="2" customFormat="1" ht="6.96" customHeight="1">
      <c r="A130" s="38"/>
      <c r="B130" s="39"/>
      <c r="C130" s="38"/>
      <c r="D130" s="38"/>
      <c r="E130" s="38"/>
      <c r="F130" s="38"/>
      <c r="G130" s="38"/>
      <c r="H130" s="38"/>
      <c r="I130" s="38"/>
      <c r="J130" s="38"/>
      <c r="K130" s="38"/>
      <c r="L130" s="55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</row>
    <row r="131" s="2" customFormat="1" ht="15.15" customHeight="1">
      <c r="A131" s="38"/>
      <c r="B131" s="39"/>
      <c r="C131" s="32" t="s">
        <v>24</v>
      </c>
      <c r="D131" s="38"/>
      <c r="E131" s="38"/>
      <c r="F131" s="27" t="str">
        <f>E15</f>
        <v>Obec Těšetice</v>
      </c>
      <c r="G131" s="38"/>
      <c r="H131" s="38"/>
      <c r="I131" s="32" t="s">
        <v>30</v>
      </c>
      <c r="J131" s="36" t="str">
        <f>E21</f>
        <v>Radek Hrbáček</v>
      </c>
      <c r="K131" s="38"/>
      <c r="L131" s="55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</row>
    <row r="132" s="2" customFormat="1" ht="15.15" customHeight="1">
      <c r="A132" s="38"/>
      <c r="B132" s="39"/>
      <c r="C132" s="32" t="s">
        <v>28</v>
      </c>
      <c r="D132" s="38"/>
      <c r="E132" s="38"/>
      <c r="F132" s="27" t="str">
        <f>IF(E18="","",E18)</f>
        <v>Vyplň údaj</v>
      </c>
      <c r="G132" s="38"/>
      <c r="H132" s="38"/>
      <c r="I132" s="32" t="s">
        <v>33</v>
      </c>
      <c r="J132" s="36" t="str">
        <f>E24</f>
        <v>Zdeněk Závodník</v>
      </c>
      <c r="K132" s="38"/>
      <c r="L132" s="55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</row>
    <row r="133" s="2" customFormat="1" ht="10.32" customHeight="1">
      <c r="A133" s="38"/>
      <c r="B133" s="39"/>
      <c r="C133" s="38"/>
      <c r="D133" s="38"/>
      <c r="E133" s="38"/>
      <c r="F133" s="38"/>
      <c r="G133" s="38"/>
      <c r="H133" s="38"/>
      <c r="I133" s="38"/>
      <c r="J133" s="38"/>
      <c r="K133" s="38"/>
      <c r="L133" s="55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</row>
    <row r="134" s="11" customFormat="1" ht="29.28" customHeight="1">
      <c r="A134" s="156"/>
      <c r="B134" s="157"/>
      <c r="C134" s="158" t="s">
        <v>151</v>
      </c>
      <c r="D134" s="159" t="s">
        <v>61</v>
      </c>
      <c r="E134" s="159" t="s">
        <v>57</v>
      </c>
      <c r="F134" s="159" t="s">
        <v>58</v>
      </c>
      <c r="G134" s="159" t="s">
        <v>152</v>
      </c>
      <c r="H134" s="159" t="s">
        <v>153</v>
      </c>
      <c r="I134" s="159" t="s">
        <v>154</v>
      </c>
      <c r="J134" s="159" t="s">
        <v>128</v>
      </c>
      <c r="K134" s="160" t="s">
        <v>155</v>
      </c>
      <c r="L134" s="161"/>
      <c r="M134" s="86" t="s">
        <v>1</v>
      </c>
      <c r="N134" s="87" t="s">
        <v>40</v>
      </c>
      <c r="O134" s="87" t="s">
        <v>156</v>
      </c>
      <c r="P134" s="87" t="s">
        <v>157</v>
      </c>
      <c r="Q134" s="87" t="s">
        <v>158</v>
      </c>
      <c r="R134" s="87" t="s">
        <v>159</v>
      </c>
      <c r="S134" s="87" t="s">
        <v>160</v>
      </c>
      <c r="T134" s="88" t="s">
        <v>161</v>
      </c>
      <c r="U134" s="156"/>
      <c r="V134" s="156"/>
      <c r="W134" s="156"/>
      <c r="X134" s="156"/>
      <c r="Y134" s="156"/>
      <c r="Z134" s="156"/>
      <c r="AA134" s="156"/>
      <c r="AB134" s="156"/>
      <c r="AC134" s="156"/>
      <c r="AD134" s="156"/>
      <c r="AE134" s="156"/>
    </row>
    <row r="135" s="2" customFormat="1" ht="22.8" customHeight="1">
      <c r="A135" s="38"/>
      <c r="B135" s="39"/>
      <c r="C135" s="93" t="s">
        <v>162</v>
      </c>
      <c r="D135" s="38"/>
      <c r="E135" s="38"/>
      <c r="F135" s="38"/>
      <c r="G135" s="38"/>
      <c r="H135" s="38"/>
      <c r="I135" s="38"/>
      <c r="J135" s="162">
        <f>BK135</f>
        <v>0</v>
      </c>
      <c r="K135" s="38"/>
      <c r="L135" s="39"/>
      <c r="M135" s="89"/>
      <c r="N135" s="73"/>
      <c r="O135" s="90"/>
      <c r="P135" s="163">
        <f>P136+P393</f>
        <v>0</v>
      </c>
      <c r="Q135" s="90"/>
      <c r="R135" s="163">
        <f>R136+R393</f>
        <v>43.116955109999999</v>
      </c>
      <c r="S135" s="90"/>
      <c r="T135" s="164">
        <f>T136+T393</f>
        <v>32.707392029999994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T135" s="19" t="s">
        <v>75</v>
      </c>
      <c r="AU135" s="19" t="s">
        <v>130</v>
      </c>
      <c r="BK135" s="165">
        <f>BK136+BK393</f>
        <v>0</v>
      </c>
    </row>
    <row r="136" s="12" customFormat="1" ht="25.92" customHeight="1">
      <c r="A136" s="12"/>
      <c r="B136" s="166"/>
      <c r="C136" s="12"/>
      <c r="D136" s="167" t="s">
        <v>75</v>
      </c>
      <c r="E136" s="168" t="s">
        <v>163</v>
      </c>
      <c r="F136" s="168" t="s">
        <v>164</v>
      </c>
      <c r="G136" s="12"/>
      <c r="H136" s="12"/>
      <c r="I136" s="169"/>
      <c r="J136" s="170">
        <f>BK136</f>
        <v>0</v>
      </c>
      <c r="K136" s="12"/>
      <c r="L136" s="166"/>
      <c r="M136" s="171"/>
      <c r="N136" s="172"/>
      <c r="O136" s="172"/>
      <c r="P136" s="173">
        <f>P137+P181+P216+P229+P245+P301+P380+P390</f>
        <v>0</v>
      </c>
      <c r="Q136" s="172"/>
      <c r="R136" s="173">
        <f>R137+R181+R216+R229+R245+R301+R380+R390</f>
        <v>28.133252240000001</v>
      </c>
      <c r="S136" s="172"/>
      <c r="T136" s="174">
        <f>T137+T181+T216+T229+T245+T301+T380+T390</f>
        <v>15.509810000000002</v>
      </c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R136" s="167" t="s">
        <v>81</v>
      </c>
      <c r="AT136" s="175" t="s">
        <v>75</v>
      </c>
      <c r="AU136" s="175" t="s">
        <v>76</v>
      </c>
      <c r="AY136" s="167" t="s">
        <v>165</v>
      </c>
      <c r="BK136" s="176">
        <f>BK137+BK181+BK216+BK229+BK245+BK301+BK380+BK390</f>
        <v>0</v>
      </c>
    </row>
    <row r="137" s="12" customFormat="1" ht="22.8" customHeight="1">
      <c r="A137" s="12"/>
      <c r="B137" s="166"/>
      <c r="C137" s="12"/>
      <c r="D137" s="167" t="s">
        <v>75</v>
      </c>
      <c r="E137" s="177" t="s">
        <v>81</v>
      </c>
      <c r="F137" s="177" t="s">
        <v>166</v>
      </c>
      <c r="G137" s="12"/>
      <c r="H137" s="12"/>
      <c r="I137" s="169"/>
      <c r="J137" s="178">
        <f>BK137</f>
        <v>0</v>
      </c>
      <c r="K137" s="12"/>
      <c r="L137" s="166"/>
      <c r="M137" s="171"/>
      <c r="N137" s="172"/>
      <c r="O137" s="172"/>
      <c r="P137" s="173">
        <f>SUM(P138:P180)</f>
        <v>0</v>
      </c>
      <c r="Q137" s="172"/>
      <c r="R137" s="173">
        <f>SUM(R138:R180)</f>
        <v>0</v>
      </c>
      <c r="S137" s="172"/>
      <c r="T137" s="174">
        <f>SUM(T138:T180)</f>
        <v>0</v>
      </c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R137" s="167" t="s">
        <v>81</v>
      </c>
      <c r="AT137" s="175" t="s">
        <v>75</v>
      </c>
      <c r="AU137" s="175" t="s">
        <v>81</v>
      </c>
      <c r="AY137" s="167" t="s">
        <v>165</v>
      </c>
      <c r="BK137" s="176">
        <f>SUM(BK138:BK180)</f>
        <v>0</v>
      </c>
    </row>
    <row r="138" s="2" customFormat="1">
      <c r="A138" s="38"/>
      <c r="B138" s="179"/>
      <c r="C138" s="180" t="s">
        <v>81</v>
      </c>
      <c r="D138" s="180" t="s">
        <v>167</v>
      </c>
      <c r="E138" s="181" t="s">
        <v>168</v>
      </c>
      <c r="F138" s="182" t="s">
        <v>169</v>
      </c>
      <c r="G138" s="183" t="s">
        <v>170</v>
      </c>
      <c r="H138" s="184">
        <v>1.5</v>
      </c>
      <c r="I138" s="185"/>
      <c r="J138" s="186">
        <f>ROUND(I138*H138,2)</f>
        <v>0</v>
      </c>
      <c r="K138" s="182" t="s">
        <v>171</v>
      </c>
      <c r="L138" s="39"/>
      <c r="M138" s="187" t="s">
        <v>1</v>
      </c>
      <c r="N138" s="188" t="s">
        <v>41</v>
      </c>
      <c r="O138" s="77"/>
      <c r="P138" s="189">
        <f>O138*H138</f>
        <v>0</v>
      </c>
      <c r="Q138" s="189">
        <v>0</v>
      </c>
      <c r="R138" s="189">
        <f>Q138*H138</f>
        <v>0</v>
      </c>
      <c r="S138" s="189">
        <v>0</v>
      </c>
      <c r="T138" s="190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191" t="s">
        <v>114</v>
      </c>
      <c r="AT138" s="191" t="s">
        <v>167</v>
      </c>
      <c r="AU138" s="191" t="s">
        <v>85</v>
      </c>
      <c r="AY138" s="19" t="s">
        <v>165</v>
      </c>
      <c r="BE138" s="192">
        <f>IF(N138="základní",J138,0)</f>
        <v>0</v>
      </c>
      <c r="BF138" s="192">
        <f>IF(N138="snížená",J138,0)</f>
        <v>0</v>
      </c>
      <c r="BG138" s="192">
        <f>IF(N138="zákl. přenesená",J138,0)</f>
        <v>0</v>
      </c>
      <c r="BH138" s="192">
        <f>IF(N138="sníž. přenesená",J138,0)</f>
        <v>0</v>
      </c>
      <c r="BI138" s="192">
        <f>IF(N138="nulová",J138,0)</f>
        <v>0</v>
      </c>
      <c r="BJ138" s="19" t="s">
        <v>81</v>
      </c>
      <c r="BK138" s="192">
        <f>ROUND(I138*H138,2)</f>
        <v>0</v>
      </c>
      <c r="BL138" s="19" t="s">
        <v>114</v>
      </c>
      <c r="BM138" s="191" t="s">
        <v>172</v>
      </c>
    </row>
    <row r="139" s="2" customFormat="1">
      <c r="A139" s="38"/>
      <c r="B139" s="39"/>
      <c r="C139" s="38"/>
      <c r="D139" s="193" t="s">
        <v>173</v>
      </c>
      <c r="E139" s="38"/>
      <c r="F139" s="194" t="s">
        <v>174</v>
      </c>
      <c r="G139" s="38"/>
      <c r="H139" s="38"/>
      <c r="I139" s="195"/>
      <c r="J139" s="38"/>
      <c r="K139" s="38"/>
      <c r="L139" s="39"/>
      <c r="M139" s="196"/>
      <c r="N139" s="197"/>
      <c r="O139" s="77"/>
      <c r="P139" s="77"/>
      <c r="Q139" s="77"/>
      <c r="R139" s="77"/>
      <c r="S139" s="77"/>
      <c r="T139" s="7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T139" s="19" t="s">
        <v>173</v>
      </c>
      <c r="AU139" s="19" t="s">
        <v>85</v>
      </c>
    </row>
    <row r="140" s="13" customFormat="1">
      <c r="A140" s="13"/>
      <c r="B140" s="198"/>
      <c r="C140" s="13"/>
      <c r="D140" s="193" t="s">
        <v>175</v>
      </c>
      <c r="E140" s="199" t="s">
        <v>1</v>
      </c>
      <c r="F140" s="200" t="s">
        <v>176</v>
      </c>
      <c r="G140" s="13"/>
      <c r="H140" s="199" t="s">
        <v>1</v>
      </c>
      <c r="I140" s="201"/>
      <c r="J140" s="13"/>
      <c r="K140" s="13"/>
      <c r="L140" s="198"/>
      <c r="M140" s="202"/>
      <c r="N140" s="203"/>
      <c r="O140" s="203"/>
      <c r="P140" s="203"/>
      <c r="Q140" s="203"/>
      <c r="R140" s="203"/>
      <c r="S140" s="203"/>
      <c r="T140" s="204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199" t="s">
        <v>175</v>
      </c>
      <c r="AU140" s="199" t="s">
        <v>85</v>
      </c>
      <c r="AV140" s="13" t="s">
        <v>81</v>
      </c>
      <c r="AW140" s="13" t="s">
        <v>32</v>
      </c>
      <c r="AX140" s="13" t="s">
        <v>76</v>
      </c>
      <c r="AY140" s="199" t="s">
        <v>165</v>
      </c>
    </row>
    <row r="141" s="13" customFormat="1">
      <c r="A141" s="13"/>
      <c r="B141" s="198"/>
      <c r="C141" s="13"/>
      <c r="D141" s="193" t="s">
        <v>175</v>
      </c>
      <c r="E141" s="199" t="s">
        <v>1</v>
      </c>
      <c r="F141" s="200" t="s">
        <v>177</v>
      </c>
      <c r="G141" s="13"/>
      <c r="H141" s="199" t="s">
        <v>1</v>
      </c>
      <c r="I141" s="201"/>
      <c r="J141" s="13"/>
      <c r="K141" s="13"/>
      <c r="L141" s="198"/>
      <c r="M141" s="202"/>
      <c r="N141" s="203"/>
      <c r="O141" s="203"/>
      <c r="P141" s="203"/>
      <c r="Q141" s="203"/>
      <c r="R141" s="203"/>
      <c r="S141" s="203"/>
      <c r="T141" s="204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199" t="s">
        <v>175</v>
      </c>
      <c r="AU141" s="199" t="s">
        <v>85</v>
      </c>
      <c r="AV141" s="13" t="s">
        <v>81</v>
      </c>
      <c r="AW141" s="13" t="s">
        <v>32</v>
      </c>
      <c r="AX141" s="13" t="s">
        <v>76</v>
      </c>
      <c r="AY141" s="199" t="s">
        <v>165</v>
      </c>
    </row>
    <row r="142" s="13" customFormat="1">
      <c r="A142" s="13"/>
      <c r="B142" s="198"/>
      <c r="C142" s="13"/>
      <c r="D142" s="193" t="s">
        <v>175</v>
      </c>
      <c r="E142" s="199" t="s">
        <v>1</v>
      </c>
      <c r="F142" s="200" t="s">
        <v>178</v>
      </c>
      <c r="G142" s="13"/>
      <c r="H142" s="199" t="s">
        <v>1</v>
      </c>
      <c r="I142" s="201"/>
      <c r="J142" s="13"/>
      <c r="K142" s="13"/>
      <c r="L142" s="198"/>
      <c r="M142" s="202"/>
      <c r="N142" s="203"/>
      <c r="O142" s="203"/>
      <c r="P142" s="203"/>
      <c r="Q142" s="203"/>
      <c r="R142" s="203"/>
      <c r="S142" s="203"/>
      <c r="T142" s="204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T142" s="199" t="s">
        <v>175</v>
      </c>
      <c r="AU142" s="199" t="s">
        <v>85</v>
      </c>
      <c r="AV142" s="13" t="s">
        <v>81</v>
      </c>
      <c r="AW142" s="13" t="s">
        <v>32</v>
      </c>
      <c r="AX142" s="13" t="s">
        <v>76</v>
      </c>
      <c r="AY142" s="199" t="s">
        <v>165</v>
      </c>
    </row>
    <row r="143" s="14" customFormat="1">
      <c r="A143" s="14"/>
      <c r="B143" s="205"/>
      <c r="C143" s="14"/>
      <c r="D143" s="193" t="s">
        <v>175</v>
      </c>
      <c r="E143" s="206" t="s">
        <v>1</v>
      </c>
      <c r="F143" s="207" t="s">
        <v>179</v>
      </c>
      <c r="G143" s="14"/>
      <c r="H143" s="208">
        <v>1.5</v>
      </c>
      <c r="I143" s="209"/>
      <c r="J143" s="14"/>
      <c r="K143" s="14"/>
      <c r="L143" s="205"/>
      <c r="M143" s="210"/>
      <c r="N143" s="211"/>
      <c r="O143" s="211"/>
      <c r="P143" s="211"/>
      <c r="Q143" s="211"/>
      <c r="R143" s="211"/>
      <c r="S143" s="211"/>
      <c r="T143" s="212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T143" s="206" t="s">
        <v>175</v>
      </c>
      <c r="AU143" s="206" t="s">
        <v>85</v>
      </c>
      <c r="AV143" s="14" t="s">
        <v>85</v>
      </c>
      <c r="AW143" s="14" t="s">
        <v>32</v>
      </c>
      <c r="AX143" s="14" t="s">
        <v>76</v>
      </c>
      <c r="AY143" s="206" t="s">
        <v>165</v>
      </c>
    </row>
    <row r="144" s="15" customFormat="1">
      <c r="A144" s="15"/>
      <c r="B144" s="213"/>
      <c r="C144" s="15"/>
      <c r="D144" s="193" t="s">
        <v>175</v>
      </c>
      <c r="E144" s="214" t="s">
        <v>1</v>
      </c>
      <c r="F144" s="215" t="s">
        <v>180</v>
      </c>
      <c r="G144" s="15"/>
      <c r="H144" s="216">
        <v>1.5</v>
      </c>
      <c r="I144" s="217"/>
      <c r="J144" s="15"/>
      <c r="K144" s="15"/>
      <c r="L144" s="213"/>
      <c r="M144" s="218"/>
      <c r="N144" s="219"/>
      <c r="O144" s="219"/>
      <c r="P144" s="219"/>
      <c r="Q144" s="219"/>
      <c r="R144" s="219"/>
      <c r="S144" s="219"/>
      <c r="T144" s="220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T144" s="214" t="s">
        <v>175</v>
      </c>
      <c r="AU144" s="214" t="s">
        <v>85</v>
      </c>
      <c r="AV144" s="15" t="s">
        <v>86</v>
      </c>
      <c r="AW144" s="15" t="s">
        <v>32</v>
      </c>
      <c r="AX144" s="15" t="s">
        <v>76</v>
      </c>
      <c r="AY144" s="214" t="s">
        <v>165</v>
      </c>
    </row>
    <row r="145" s="16" customFormat="1">
      <c r="A145" s="16"/>
      <c r="B145" s="221"/>
      <c r="C145" s="16"/>
      <c r="D145" s="193" t="s">
        <v>175</v>
      </c>
      <c r="E145" s="222" t="s">
        <v>1</v>
      </c>
      <c r="F145" s="223" t="s">
        <v>181</v>
      </c>
      <c r="G145" s="16"/>
      <c r="H145" s="224">
        <v>1.5</v>
      </c>
      <c r="I145" s="225"/>
      <c r="J145" s="16"/>
      <c r="K145" s="16"/>
      <c r="L145" s="221"/>
      <c r="M145" s="226"/>
      <c r="N145" s="227"/>
      <c r="O145" s="227"/>
      <c r="P145" s="227"/>
      <c r="Q145" s="227"/>
      <c r="R145" s="227"/>
      <c r="S145" s="227"/>
      <c r="T145" s="228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T145" s="222" t="s">
        <v>175</v>
      </c>
      <c r="AU145" s="222" t="s">
        <v>85</v>
      </c>
      <c r="AV145" s="16" t="s">
        <v>114</v>
      </c>
      <c r="AW145" s="16" t="s">
        <v>32</v>
      </c>
      <c r="AX145" s="16" t="s">
        <v>81</v>
      </c>
      <c r="AY145" s="222" t="s">
        <v>165</v>
      </c>
    </row>
    <row r="146" s="2" customFormat="1" ht="33" customHeight="1">
      <c r="A146" s="38"/>
      <c r="B146" s="179"/>
      <c r="C146" s="180" t="s">
        <v>85</v>
      </c>
      <c r="D146" s="180" t="s">
        <v>167</v>
      </c>
      <c r="E146" s="181" t="s">
        <v>182</v>
      </c>
      <c r="F146" s="182" t="s">
        <v>183</v>
      </c>
      <c r="G146" s="183" t="s">
        <v>170</v>
      </c>
      <c r="H146" s="184">
        <v>10.583</v>
      </c>
      <c r="I146" s="185"/>
      <c r="J146" s="186">
        <f>ROUND(I146*H146,2)</f>
        <v>0</v>
      </c>
      <c r="K146" s="182" t="s">
        <v>171</v>
      </c>
      <c r="L146" s="39"/>
      <c r="M146" s="187" t="s">
        <v>1</v>
      </c>
      <c r="N146" s="188" t="s">
        <v>41</v>
      </c>
      <c r="O146" s="77"/>
      <c r="P146" s="189">
        <f>O146*H146</f>
        <v>0</v>
      </c>
      <c r="Q146" s="189">
        <v>0</v>
      </c>
      <c r="R146" s="189">
        <f>Q146*H146</f>
        <v>0</v>
      </c>
      <c r="S146" s="189">
        <v>0</v>
      </c>
      <c r="T146" s="190">
        <f>S146*H146</f>
        <v>0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191" t="s">
        <v>114</v>
      </c>
      <c r="AT146" s="191" t="s">
        <v>167</v>
      </c>
      <c r="AU146" s="191" t="s">
        <v>85</v>
      </c>
      <c r="AY146" s="19" t="s">
        <v>165</v>
      </c>
      <c r="BE146" s="192">
        <f>IF(N146="základní",J146,0)</f>
        <v>0</v>
      </c>
      <c r="BF146" s="192">
        <f>IF(N146="snížená",J146,0)</f>
        <v>0</v>
      </c>
      <c r="BG146" s="192">
        <f>IF(N146="zákl. přenesená",J146,0)</f>
        <v>0</v>
      </c>
      <c r="BH146" s="192">
        <f>IF(N146="sníž. přenesená",J146,0)</f>
        <v>0</v>
      </c>
      <c r="BI146" s="192">
        <f>IF(N146="nulová",J146,0)</f>
        <v>0</v>
      </c>
      <c r="BJ146" s="19" t="s">
        <v>81</v>
      </c>
      <c r="BK146" s="192">
        <f>ROUND(I146*H146,2)</f>
        <v>0</v>
      </c>
      <c r="BL146" s="19" t="s">
        <v>114</v>
      </c>
      <c r="BM146" s="191" t="s">
        <v>184</v>
      </c>
    </row>
    <row r="147" s="2" customFormat="1">
      <c r="A147" s="38"/>
      <c r="B147" s="39"/>
      <c r="C147" s="38"/>
      <c r="D147" s="193" t="s">
        <v>173</v>
      </c>
      <c r="E147" s="38"/>
      <c r="F147" s="194" t="s">
        <v>185</v>
      </c>
      <c r="G147" s="38"/>
      <c r="H147" s="38"/>
      <c r="I147" s="195"/>
      <c r="J147" s="38"/>
      <c r="K147" s="38"/>
      <c r="L147" s="39"/>
      <c r="M147" s="196"/>
      <c r="N147" s="197"/>
      <c r="O147" s="77"/>
      <c r="P147" s="77"/>
      <c r="Q147" s="77"/>
      <c r="R147" s="77"/>
      <c r="S147" s="77"/>
      <c r="T147" s="7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T147" s="19" t="s">
        <v>173</v>
      </c>
      <c r="AU147" s="19" t="s">
        <v>85</v>
      </c>
    </row>
    <row r="148" s="13" customFormat="1">
      <c r="A148" s="13"/>
      <c r="B148" s="198"/>
      <c r="C148" s="13"/>
      <c r="D148" s="193" t="s">
        <v>175</v>
      </c>
      <c r="E148" s="199" t="s">
        <v>1</v>
      </c>
      <c r="F148" s="200" t="s">
        <v>186</v>
      </c>
      <c r="G148" s="13"/>
      <c r="H148" s="199" t="s">
        <v>1</v>
      </c>
      <c r="I148" s="201"/>
      <c r="J148" s="13"/>
      <c r="K148" s="13"/>
      <c r="L148" s="198"/>
      <c r="M148" s="202"/>
      <c r="N148" s="203"/>
      <c r="O148" s="203"/>
      <c r="P148" s="203"/>
      <c r="Q148" s="203"/>
      <c r="R148" s="203"/>
      <c r="S148" s="203"/>
      <c r="T148" s="204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199" t="s">
        <v>175</v>
      </c>
      <c r="AU148" s="199" t="s">
        <v>85</v>
      </c>
      <c r="AV148" s="13" t="s">
        <v>81</v>
      </c>
      <c r="AW148" s="13" t="s">
        <v>32</v>
      </c>
      <c r="AX148" s="13" t="s">
        <v>76</v>
      </c>
      <c r="AY148" s="199" t="s">
        <v>165</v>
      </c>
    </row>
    <row r="149" s="13" customFormat="1">
      <c r="A149" s="13"/>
      <c r="B149" s="198"/>
      <c r="C149" s="13"/>
      <c r="D149" s="193" t="s">
        <v>175</v>
      </c>
      <c r="E149" s="199" t="s">
        <v>1</v>
      </c>
      <c r="F149" s="200" t="s">
        <v>187</v>
      </c>
      <c r="G149" s="13"/>
      <c r="H149" s="199" t="s">
        <v>1</v>
      </c>
      <c r="I149" s="201"/>
      <c r="J149" s="13"/>
      <c r="K149" s="13"/>
      <c r="L149" s="198"/>
      <c r="M149" s="202"/>
      <c r="N149" s="203"/>
      <c r="O149" s="203"/>
      <c r="P149" s="203"/>
      <c r="Q149" s="203"/>
      <c r="R149" s="203"/>
      <c r="S149" s="203"/>
      <c r="T149" s="204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199" t="s">
        <v>175</v>
      </c>
      <c r="AU149" s="199" t="s">
        <v>85</v>
      </c>
      <c r="AV149" s="13" t="s">
        <v>81</v>
      </c>
      <c r="AW149" s="13" t="s">
        <v>32</v>
      </c>
      <c r="AX149" s="13" t="s">
        <v>76</v>
      </c>
      <c r="AY149" s="199" t="s">
        <v>165</v>
      </c>
    </row>
    <row r="150" s="14" customFormat="1">
      <c r="A150" s="14"/>
      <c r="B150" s="205"/>
      <c r="C150" s="14"/>
      <c r="D150" s="193" t="s">
        <v>175</v>
      </c>
      <c r="E150" s="206" t="s">
        <v>1</v>
      </c>
      <c r="F150" s="207" t="s">
        <v>188</v>
      </c>
      <c r="G150" s="14"/>
      <c r="H150" s="208">
        <v>10.583</v>
      </c>
      <c r="I150" s="209"/>
      <c r="J150" s="14"/>
      <c r="K150" s="14"/>
      <c r="L150" s="205"/>
      <c r="M150" s="210"/>
      <c r="N150" s="211"/>
      <c r="O150" s="211"/>
      <c r="P150" s="211"/>
      <c r="Q150" s="211"/>
      <c r="R150" s="211"/>
      <c r="S150" s="211"/>
      <c r="T150" s="212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T150" s="206" t="s">
        <v>175</v>
      </c>
      <c r="AU150" s="206" t="s">
        <v>85</v>
      </c>
      <c r="AV150" s="14" t="s">
        <v>85</v>
      </c>
      <c r="AW150" s="14" t="s">
        <v>32</v>
      </c>
      <c r="AX150" s="14" t="s">
        <v>76</v>
      </c>
      <c r="AY150" s="206" t="s">
        <v>165</v>
      </c>
    </row>
    <row r="151" s="15" customFormat="1">
      <c r="A151" s="15"/>
      <c r="B151" s="213"/>
      <c r="C151" s="15"/>
      <c r="D151" s="193" t="s">
        <v>175</v>
      </c>
      <c r="E151" s="214" t="s">
        <v>1</v>
      </c>
      <c r="F151" s="215" t="s">
        <v>180</v>
      </c>
      <c r="G151" s="15"/>
      <c r="H151" s="216">
        <v>10.583</v>
      </c>
      <c r="I151" s="217"/>
      <c r="J151" s="15"/>
      <c r="K151" s="15"/>
      <c r="L151" s="213"/>
      <c r="M151" s="218"/>
      <c r="N151" s="219"/>
      <c r="O151" s="219"/>
      <c r="P151" s="219"/>
      <c r="Q151" s="219"/>
      <c r="R151" s="219"/>
      <c r="S151" s="219"/>
      <c r="T151" s="220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T151" s="214" t="s">
        <v>175</v>
      </c>
      <c r="AU151" s="214" t="s">
        <v>85</v>
      </c>
      <c r="AV151" s="15" t="s">
        <v>86</v>
      </c>
      <c r="AW151" s="15" t="s">
        <v>32</v>
      </c>
      <c r="AX151" s="15" t="s">
        <v>76</v>
      </c>
      <c r="AY151" s="214" t="s">
        <v>165</v>
      </c>
    </row>
    <row r="152" s="16" customFormat="1">
      <c r="A152" s="16"/>
      <c r="B152" s="221"/>
      <c r="C152" s="16"/>
      <c r="D152" s="193" t="s">
        <v>175</v>
      </c>
      <c r="E152" s="222" t="s">
        <v>1</v>
      </c>
      <c r="F152" s="223" t="s">
        <v>181</v>
      </c>
      <c r="G152" s="16"/>
      <c r="H152" s="224">
        <v>10.583</v>
      </c>
      <c r="I152" s="225"/>
      <c r="J152" s="16"/>
      <c r="K152" s="16"/>
      <c r="L152" s="221"/>
      <c r="M152" s="226"/>
      <c r="N152" s="227"/>
      <c r="O152" s="227"/>
      <c r="P152" s="227"/>
      <c r="Q152" s="227"/>
      <c r="R152" s="227"/>
      <c r="S152" s="227"/>
      <c r="T152" s="228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T152" s="222" t="s">
        <v>175</v>
      </c>
      <c r="AU152" s="222" t="s">
        <v>85</v>
      </c>
      <c r="AV152" s="16" t="s">
        <v>114</v>
      </c>
      <c r="AW152" s="16" t="s">
        <v>32</v>
      </c>
      <c r="AX152" s="16" t="s">
        <v>81</v>
      </c>
      <c r="AY152" s="222" t="s">
        <v>165</v>
      </c>
    </row>
    <row r="153" s="2" customFormat="1">
      <c r="A153" s="38"/>
      <c r="B153" s="179"/>
      <c r="C153" s="180" t="s">
        <v>86</v>
      </c>
      <c r="D153" s="180" t="s">
        <v>167</v>
      </c>
      <c r="E153" s="181" t="s">
        <v>189</v>
      </c>
      <c r="F153" s="182" t="s">
        <v>190</v>
      </c>
      <c r="G153" s="183" t="s">
        <v>170</v>
      </c>
      <c r="H153" s="184">
        <v>10.583</v>
      </c>
      <c r="I153" s="185"/>
      <c r="J153" s="186">
        <f>ROUND(I153*H153,2)</f>
        <v>0</v>
      </c>
      <c r="K153" s="182" t="s">
        <v>171</v>
      </c>
      <c r="L153" s="39"/>
      <c r="M153" s="187" t="s">
        <v>1</v>
      </c>
      <c r="N153" s="188" t="s">
        <v>41</v>
      </c>
      <c r="O153" s="77"/>
      <c r="P153" s="189">
        <f>O153*H153</f>
        <v>0</v>
      </c>
      <c r="Q153" s="189">
        <v>0</v>
      </c>
      <c r="R153" s="189">
        <f>Q153*H153</f>
        <v>0</v>
      </c>
      <c r="S153" s="189">
        <v>0</v>
      </c>
      <c r="T153" s="190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191" t="s">
        <v>114</v>
      </c>
      <c r="AT153" s="191" t="s">
        <v>167</v>
      </c>
      <c r="AU153" s="191" t="s">
        <v>85</v>
      </c>
      <c r="AY153" s="19" t="s">
        <v>165</v>
      </c>
      <c r="BE153" s="192">
        <f>IF(N153="základní",J153,0)</f>
        <v>0</v>
      </c>
      <c r="BF153" s="192">
        <f>IF(N153="snížená",J153,0)</f>
        <v>0</v>
      </c>
      <c r="BG153" s="192">
        <f>IF(N153="zákl. přenesená",J153,0)</f>
        <v>0</v>
      </c>
      <c r="BH153" s="192">
        <f>IF(N153="sníž. přenesená",J153,0)</f>
        <v>0</v>
      </c>
      <c r="BI153" s="192">
        <f>IF(N153="nulová",J153,0)</f>
        <v>0</v>
      </c>
      <c r="BJ153" s="19" t="s">
        <v>81</v>
      </c>
      <c r="BK153" s="192">
        <f>ROUND(I153*H153,2)</f>
        <v>0</v>
      </c>
      <c r="BL153" s="19" t="s">
        <v>114</v>
      </c>
      <c r="BM153" s="191" t="s">
        <v>191</v>
      </c>
    </row>
    <row r="154" s="2" customFormat="1">
      <c r="A154" s="38"/>
      <c r="B154" s="39"/>
      <c r="C154" s="38"/>
      <c r="D154" s="193" t="s">
        <v>173</v>
      </c>
      <c r="E154" s="38"/>
      <c r="F154" s="194" t="s">
        <v>192</v>
      </c>
      <c r="G154" s="38"/>
      <c r="H154" s="38"/>
      <c r="I154" s="195"/>
      <c r="J154" s="38"/>
      <c r="K154" s="38"/>
      <c r="L154" s="39"/>
      <c r="M154" s="196"/>
      <c r="N154" s="197"/>
      <c r="O154" s="77"/>
      <c r="P154" s="77"/>
      <c r="Q154" s="77"/>
      <c r="R154" s="77"/>
      <c r="S154" s="77"/>
      <c r="T154" s="78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T154" s="19" t="s">
        <v>173</v>
      </c>
      <c r="AU154" s="19" t="s">
        <v>85</v>
      </c>
    </row>
    <row r="155" s="13" customFormat="1">
      <c r="A155" s="13"/>
      <c r="B155" s="198"/>
      <c r="C155" s="13"/>
      <c r="D155" s="193" t="s">
        <v>175</v>
      </c>
      <c r="E155" s="199" t="s">
        <v>1</v>
      </c>
      <c r="F155" s="200" t="s">
        <v>186</v>
      </c>
      <c r="G155" s="13"/>
      <c r="H155" s="199" t="s">
        <v>1</v>
      </c>
      <c r="I155" s="201"/>
      <c r="J155" s="13"/>
      <c r="K155" s="13"/>
      <c r="L155" s="198"/>
      <c r="M155" s="202"/>
      <c r="N155" s="203"/>
      <c r="O155" s="203"/>
      <c r="P155" s="203"/>
      <c r="Q155" s="203"/>
      <c r="R155" s="203"/>
      <c r="S155" s="203"/>
      <c r="T155" s="204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199" t="s">
        <v>175</v>
      </c>
      <c r="AU155" s="199" t="s">
        <v>85</v>
      </c>
      <c r="AV155" s="13" t="s">
        <v>81</v>
      </c>
      <c r="AW155" s="13" t="s">
        <v>32</v>
      </c>
      <c r="AX155" s="13" t="s">
        <v>76</v>
      </c>
      <c r="AY155" s="199" t="s">
        <v>165</v>
      </c>
    </row>
    <row r="156" s="13" customFormat="1">
      <c r="A156" s="13"/>
      <c r="B156" s="198"/>
      <c r="C156" s="13"/>
      <c r="D156" s="193" t="s">
        <v>175</v>
      </c>
      <c r="E156" s="199" t="s">
        <v>1</v>
      </c>
      <c r="F156" s="200" t="s">
        <v>187</v>
      </c>
      <c r="G156" s="13"/>
      <c r="H156" s="199" t="s">
        <v>1</v>
      </c>
      <c r="I156" s="201"/>
      <c r="J156" s="13"/>
      <c r="K156" s="13"/>
      <c r="L156" s="198"/>
      <c r="M156" s="202"/>
      <c r="N156" s="203"/>
      <c r="O156" s="203"/>
      <c r="P156" s="203"/>
      <c r="Q156" s="203"/>
      <c r="R156" s="203"/>
      <c r="S156" s="203"/>
      <c r="T156" s="204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199" t="s">
        <v>175</v>
      </c>
      <c r="AU156" s="199" t="s">
        <v>85</v>
      </c>
      <c r="AV156" s="13" t="s">
        <v>81</v>
      </c>
      <c r="AW156" s="13" t="s">
        <v>32</v>
      </c>
      <c r="AX156" s="13" t="s">
        <v>76</v>
      </c>
      <c r="AY156" s="199" t="s">
        <v>165</v>
      </c>
    </row>
    <row r="157" s="14" customFormat="1">
      <c r="A157" s="14"/>
      <c r="B157" s="205"/>
      <c r="C157" s="14"/>
      <c r="D157" s="193" t="s">
        <v>175</v>
      </c>
      <c r="E157" s="206" t="s">
        <v>1</v>
      </c>
      <c r="F157" s="207" t="s">
        <v>188</v>
      </c>
      <c r="G157" s="14"/>
      <c r="H157" s="208">
        <v>10.583</v>
      </c>
      <c r="I157" s="209"/>
      <c r="J157" s="14"/>
      <c r="K157" s="14"/>
      <c r="L157" s="205"/>
      <c r="M157" s="210"/>
      <c r="N157" s="211"/>
      <c r="O157" s="211"/>
      <c r="P157" s="211"/>
      <c r="Q157" s="211"/>
      <c r="R157" s="211"/>
      <c r="S157" s="211"/>
      <c r="T157" s="212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T157" s="206" t="s">
        <v>175</v>
      </c>
      <c r="AU157" s="206" t="s">
        <v>85</v>
      </c>
      <c r="AV157" s="14" t="s">
        <v>85</v>
      </c>
      <c r="AW157" s="14" t="s">
        <v>32</v>
      </c>
      <c r="AX157" s="14" t="s">
        <v>76</v>
      </c>
      <c r="AY157" s="206" t="s">
        <v>165</v>
      </c>
    </row>
    <row r="158" s="15" customFormat="1">
      <c r="A158" s="15"/>
      <c r="B158" s="213"/>
      <c r="C158" s="15"/>
      <c r="D158" s="193" t="s">
        <v>175</v>
      </c>
      <c r="E158" s="214" t="s">
        <v>1</v>
      </c>
      <c r="F158" s="215" t="s">
        <v>180</v>
      </c>
      <c r="G158" s="15"/>
      <c r="H158" s="216">
        <v>10.583</v>
      </c>
      <c r="I158" s="217"/>
      <c r="J158" s="15"/>
      <c r="K158" s="15"/>
      <c r="L158" s="213"/>
      <c r="M158" s="218"/>
      <c r="N158" s="219"/>
      <c r="O158" s="219"/>
      <c r="P158" s="219"/>
      <c r="Q158" s="219"/>
      <c r="R158" s="219"/>
      <c r="S158" s="219"/>
      <c r="T158" s="220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T158" s="214" t="s">
        <v>175</v>
      </c>
      <c r="AU158" s="214" t="s">
        <v>85</v>
      </c>
      <c r="AV158" s="15" t="s">
        <v>86</v>
      </c>
      <c r="AW158" s="15" t="s">
        <v>32</v>
      </c>
      <c r="AX158" s="15" t="s">
        <v>76</v>
      </c>
      <c r="AY158" s="214" t="s">
        <v>165</v>
      </c>
    </row>
    <row r="159" s="16" customFormat="1">
      <c r="A159" s="16"/>
      <c r="B159" s="221"/>
      <c r="C159" s="16"/>
      <c r="D159" s="193" t="s">
        <v>175</v>
      </c>
      <c r="E159" s="222" t="s">
        <v>1</v>
      </c>
      <c r="F159" s="223" t="s">
        <v>181</v>
      </c>
      <c r="G159" s="16"/>
      <c r="H159" s="224">
        <v>10.583</v>
      </c>
      <c r="I159" s="225"/>
      <c r="J159" s="16"/>
      <c r="K159" s="16"/>
      <c r="L159" s="221"/>
      <c r="M159" s="226"/>
      <c r="N159" s="227"/>
      <c r="O159" s="227"/>
      <c r="P159" s="227"/>
      <c r="Q159" s="227"/>
      <c r="R159" s="227"/>
      <c r="S159" s="227"/>
      <c r="T159" s="228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T159" s="222" t="s">
        <v>175</v>
      </c>
      <c r="AU159" s="222" t="s">
        <v>85</v>
      </c>
      <c r="AV159" s="16" t="s">
        <v>114</v>
      </c>
      <c r="AW159" s="16" t="s">
        <v>32</v>
      </c>
      <c r="AX159" s="16" t="s">
        <v>81</v>
      </c>
      <c r="AY159" s="222" t="s">
        <v>165</v>
      </c>
    </row>
    <row r="160" s="2" customFormat="1" ht="16.5" customHeight="1">
      <c r="A160" s="38"/>
      <c r="B160" s="179"/>
      <c r="C160" s="180" t="s">
        <v>114</v>
      </c>
      <c r="D160" s="180" t="s">
        <v>167</v>
      </c>
      <c r="E160" s="181" t="s">
        <v>193</v>
      </c>
      <c r="F160" s="182" t="s">
        <v>194</v>
      </c>
      <c r="G160" s="183" t="s">
        <v>170</v>
      </c>
      <c r="H160" s="184">
        <v>10.583</v>
      </c>
      <c r="I160" s="185"/>
      <c r="J160" s="186">
        <f>ROUND(I160*H160,2)</f>
        <v>0</v>
      </c>
      <c r="K160" s="182" t="s">
        <v>171</v>
      </c>
      <c r="L160" s="39"/>
      <c r="M160" s="187" t="s">
        <v>1</v>
      </c>
      <c r="N160" s="188" t="s">
        <v>41</v>
      </c>
      <c r="O160" s="77"/>
      <c r="P160" s="189">
        <f>O160*H160</f>
        <v>0</v>
      </c>
      <c r="Q160" s="189">
        <v>0</v>
      </c>
      <c r="R160" s="189">
        <f>Q160*H160</f>
        <v>0</v>
      </c>
      <c r="S160" s="189">
        <v>0</v>
      </c>
      <c r="T160" s="190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191" t="s">
        <v>114</v>
      </c>
      <c r="AT160" s="191" t="s">
        <v>167</v>
      </c>
      <c r="AU160" s="191" t="s">
        <v>85</v>
      </c>
      <c r="AY160" s="19" t="s">
        <v>165</v>
      </c>
      <c r="BE160" s="192">
        <f>IF(N160="základní",J160,0)</f>
        <v>0</v>
      </c>
      <c r="BF160" s="192">
        <f>IF(N160="snížená",J160,0)</f>
        <v>0</v>
      </c>
      <c r="BG160" s="192">
        <f>IF(N160="zákl. přenesená",J160,0)</f>
        <v>0</v>
      </c>
      <c r="BH160" s="192">
        <f>IF(N160="sníž. přenesená",J160,0)</f>
        <v>0</v>
      </c>
      <c r="BI160" s="192">
        <f>IF(N160="nulová",J160,0)</f>
        <v>0</v>
      </c>
      <c r="BJ160" s="19" t="s">
        <v>81</v>
      </c>
      <c r="BK160" s="192">
        <f>ROUND(I160*H160,2)</f>
        <v>0</v>
      </c>
      <c r="BL160" s="19" t="s">
        <v>114</v>
      </c>
      <c r="BM160" s="191" t="s">
        <v>195</v>
      </c>
    </row>
    <row r="161" s="2" customFormat="1">
      <c r="A161" s="38"/>
      <c r="B161" s="39"/>
      <c r="C161" s="38"/>
      <c r="D161" s="193" t="s">
        <v>173</v>
      </c>
      <c r="E161" s="38"/>
      <c r="F161" s="194" t="s">
        <v>196</v>
      </c>
      <c r="G161" s="38"/>
      <c r="H161" s="38"/>
      <c r="I161" s="195"/>
      <c r="J161" s="38"/>
      <c r="K161" s="38"/>
      <c r="L161" s="39"/>
      <c r="M161" s="196"/>
      <c r="N161" s="197"/>
      <c r="O161" s="77"/>
      <c r="P161" s="77"/>
      <c r="Q161" s="77"/>
      <c r="R161" s="77"/>
      <c r="S161" s="77"/>
      <c r="T161" s="78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T161" s="19" t="s">
        <v>173</v>
      </c>
      <c r="AU161" s="19" t="s">
        <v>85</v>
      </c>
    </row>
    <row r="162" s="13" customFormat="1">
      <c r="A162" s="13"/>
      <c r="B162" s="198"/>
      <c r="C162" s="13"/>
      <c r="D162" s="193" t="s">
        <v>175</v>
      </c>
      <c r="E162" s="199" t="s">
        <v>1</v>
      </c>
      <c r="F162" s="200" t="s">
        <v>197</v>
      </c>
      <c r="G162" s="13"/>
      <c r="H162" s="199" t="s">
        <v>1</v>
      </c>
      <c r="I162" s="201"/>
      <c r="J162" s="13"/>
      <c r="K162" s="13"/>
      <c r="L162" s="198"/>
      <c r="M162" s="202"/>
      <c r="N162" s="203"/>
      <c r="O162" s="203"/>
      <c r="P162" s="203"/>
      <c r="Q162" s="203"/>
      <c r="R162" s="203"/>
      <c r="S162" s="203"/>
      <c r="T162" s="204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199" t="s">
        <v>175</v>
      </c>
      <c r="AU162" s="199" t="s">
        <v>85</v>
      </c>
      <c r="AV162" s="13" t="s">
        <v>81</v>
      </c>
      <c r="AW162" s="13" t="s">
        <v>32</v>
      </c>
      <c r="AX162" s="13" t="s">
        <v>76</v>
      </c>
      <c r="AY162" s="199" t="s">
        <v>165</v>
      </c>
    </row>
    <row r="163" s="13" customFormat="1">
      <c r="A163" s="13"/>
      <c r="B163" s="198"/>
      <c r="C163" s="13"/>
      <c r="D163" s="193" t="s">
        <v>175</v>
      </c>
      <c r="E163" s="199" t="s">
        <v>1</v>
      </c>
      <c r="F163" s="200" t="s">
        <v>187</v>
      </c>
      <c r="G163" s="13"/>
      <c r="H163" s="199" t="s">
        <v>1</v>
      </c>
      <c r="I163" s="201"/>
      <c r="J163" s="13"/>
      <c r="K163" s="13"/>
      <c r="L163" s="198"/>
      <c r="M163" s="202"/>
      <c r="N163" s="203"/>
      <c r="O163" s="203"/>
      <c r="P163" s="203"/>
      <c r="Q163" s="203"/>
      <c r="R163" s="203"/>
      <c r="S163" s="203"/>
      <c r="T163" s="204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199" t="s">
        <v>175</v>
      </c>
      <c r="AU163" s="199" t="s">
        <v>85</v>
      </c>
      <c r="AV163" s="13" t="s">
        <v>81</v>
      </c>
      <c r="AW163" s="13" t="s">
        <v>32</v>
      </c>
      <c r="AX163" s="13" t="s">
        <v>76</v>
      </c>
      <c r="AY163" s="199" t="s">
        <v>165</v>
      </c>
    </row>
    <row r="164" s="14" customFormat="1">
      <c r="A164" s="14"/>
      <c r="B164" s="205"/>
      <c r="C164" s="14"/>
      <c r="D164" s="193" t="s">
        <v>175</v>
      </c>
      <c r="E164" s="206" t="s">
        <v>1</v>
      </c>
      <c r="F164" s="207" t="s">
        <v>188</v>
      </c>
      <c r="G164" s="14"/>
      <c r="H164" s="208">
        <v>10.583</v>
      </c>
      <c r="I164" s="209"/>
      <c r="J164" s="14"/>
      <c r="K164" s="14"/>
      <c r="L164" s="205"/>
      <c r="M164" s="210"/>
      <c r="N164" s="211"/>
      <c r="O164" s="211"/>
      <c r="P164" s="211"/>
      <c r="Q164" s="211"/>
      <c r="R164" s="211"/>
      <c r="S164" s="211"/>
      <c r="T164" s="212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T164" s="206" t="s">
        <v>175</v>
      </c>
      <c r="AU164" s="206" t="s">
        <v>85</v>
      </c>
      <c r="AV164" s="14" t="s">
        <v>85</v>
      </c>
      <c r="AW164" s="14" t="s">
        <v>32</v>
      </c>
      <c r="AX164" s="14" t="s">
        <v>76</v>
      </c>
      <c r="AY164" s="206" t="s">
        <v>165</v>
      </c>
    </row>
    <row r="165" s="15" customFormat="1">
      <c r="A165" s="15"/>
      <c r="B165" s="213"/>
      <c r="C165" s="15"/>
      <c r="D165" s="193" t="s">
        <v>175</v>
      </c>
      <c r="E165" s="214" t="s">
        <v>1</v>
      </c>
      <c r="F165" s="215" t="s">
        <v>180</v>
      </c>
      <c r="G165" s="15"/>
      <c r="H165" s="216">
        <v>10.583</v>
      </c>
      <c r="I165" s="217"/>
      <c r="J165" s="15"/>
      <c r="K165" s="15"/>
      <c r="L165" s="213"/>
      <c r="M165" s="218"/>
      <c r="N165" s="219"/>
      <c r="O165" s="219"/>
      <c r="P165" s="219"/>
      <c r="Q165" s="219"/>
      <c r="R165" s="219"/>
      <c r="S165" s="219"/>
      <c r="T165" s="220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T165" s="214" t="s">
        <v>175</v>
      </c>
      <c r="AU165" s="214" t="s">
        <v>85</v>
      </c>
      <c r="AV165" s="15" t="s">
        <v>86</v>
      </c>
      <c r="AW165" s="15" t="s">
        <v>32</v>
      </c>
      <c r="AX165" s="15" t="s">
        <v>76</v>
      </c>
      <c r="AY165" s="214" t="s">
        <v>165</v>
      </c>
    </row>
    <row r="166" s="16" customFormat="1">
      <c r="A166" s="16"/>
      <c r="B166" s="221"/>
      <c r="C166" s="16"/>
      <c r="D166" s="193" t="s">
        <v>175</v>
      </c>
      <c r="E166" s="222" t="s">
        <v>1</v>
      </c>
      <c r="F166" s="223" t="s">
        <v>181</v>
      </c>
      <c r="G166" s="16"/>
      <c r="H166" s="224">
        <v>10.583</v>
      </c>
      <c r="I166" s="225"/>
      <c r="J166" s="16"/>
      <c r="K166" s="16"/>
      <c r="L166" s="221"/>
      <c r="M166" s="226"/>
      <c r="N166" s="227"/>
      <c r="O166" s="227"/>
      <c r="P166" s="227"/>
      <c r="Q166" s="227"/>
      <c r="R166" s="227"/>
      <c r="S166" s="227"/>
      <c r="T166" s="228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T166" s="222" t="s">
        <v>175</v>
      </c>
      <c r="AU166" s="222" t="s">
        <v>85</v>
      </c>
      <c r="AV166" s="16" t="s">
        <v>114</v>
      </c>
      <c r="AW166" s="16" t="s">
        <v>32</v>
      </c>
      <c r="AX166" s="16" t="s">
        <v>81</v>
      </c>
      <c r="AY166" s="222" t="s">
        <v>165</v>
      </c>
    </row>
    <row r="167" s="2" customFormat="1">
      <c r="A167" s="38"/>
      <c r="B167" s="179"/>
      <c r="C167" s="180" t="s">
        <v>198</v>
      </c>
      <c r="D167" s="180" t="s">
        <v>167</v>
      </c>
      <c r="E167" s="181" t="s">
        <v>199</v>
      </c>
      <c r="F167" s="182" t="s">
        <v>200</v>
      </c>
      <c r="G167" s="183" t="s">
        <v>201</v>
      </c>
      <c r="H167" s="184">
        <v>17.991</v>
      </c>
      <c r="I167" s="185"/>
      <c r="J167" s="186">
        <f>ROUND(I167*H167,2)</f>
        <v>0</v>
      </c>
      <c r="K167" s="182" t="s">
        <v>171</v>
      </c>
      <c r="L167" s="39"/>
      <c r="M167" s="187" t="s">
        <v>1</v>
      </c>
      <c r="N167" s="188" t="s">
        <v>41</v>
      </c>
      <c r="O167" s="77"/>
      <c r="P167" s="189">
        <f>O167*H167</f>
        <v>0</v>
      </c>
      <c r="Q167" s="189">
        <v>0</v>
      </c>
      <c r="R167" s="189">
        <f>Q167*H167</f>
        <v>0</v>
      </c>
      <c r="S167" s="189">
        <v>0</v>
      </c>
      <c r="T167" s="190">
        <f>S167*H167</f>
        <v>0</v>
      </c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R167" s="191" t="s">
        <v>114</v>
      </c>
      <c r="AT167" s="191" t="s">
        <v>167</v>
      </c>
      <c r="AU167" s="191" t="s">
        <v>85</v>
      </c>
      <c r="AY167" s="19" t="s">
        <v>165</v>
      </c>
      <c r="BE167" s="192">
        <f>IF(N167="základní",J167,0)</f>
        <v>0</v>
      </c>
      <c r="BF167" s="192">
        <f>IF(N167="snížená",J167,0)</f>
        <v>0</v>
      </c>
      <c r="BG167" s="192">
        <f>IF(N167="zákl. přenesená",J167,0)</f>
        <v>0</v>
      </c>
      <c r="BH167" s="192">
        <f>IF(N167="sníž. přenesená",J167,0)</f>
        <v>0</v>
      </c>
      <c r="BI167" s="192">
        <f>IF(N167="nulová",J167,0)</f>
        <v>0</v>
      </c>
      <c r="BJ167" s="19" t="s">
        <v>81</v>
      </c>
      <c r="BK167" s="192">
        <f>ROUND(I167*H167,2)</f>
        <v>0</v>
      </c>
      <c r="BL167" s="19" t="s">
        <v>114</v>
      </c>
      <c r="BM167" s="191" t="s">
        <v>202</v>
      </c>
    </row>
    <row r="168" s="2" customFormat="1">
      <c r="A168" s="38"/>
      <c r="B168" s="39"/>
      <c r="C168" s="38"/>
      <c r="D168" s="193" t="s">
        <v>173</v>
      </c>
      <c r="E168" s="38"/>
      <c r="F168" s="194" t="s">
        <v>200</v>
      </c>
      <c r="G168" s="38"/>
      <c r="H168" s="38"/>
      <c r="I168" s="195"/>
      <c r="J168" s="38"/>
      <c r="K168" s="38"/>
      <c r="L168" s="39"/>
      <c r="M168" s="196"/>
      <c r="N168" s="197"/>
      <c r="O168" s="77"/>
      <c r="P168" s="77"/>
      <c r="Q168" s="77"/>
      <c r="R168" s="77"/>
      <c r="S168" s="77"/>
      <c r="T168" s="78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T168" s="19" t="s">
        <v>173</v>
      </c>
      <c r="AU168" s="19" t="s">
        <v>85</v>
      </c>
    </row>
    <row r="169" s="13" customFormat="1">
      <c r="A169" s="13"/>
      <c r="B169" s="198"/>
      <c r="C169" s="13"/>
      <c r="D169" s="193" t="s">
        <v>175</v>
      </c>
      <c r="E169" s="199" t="s">
        <v>1</v>
      </c>
      <c r="F169" s="200" t="s">
        <v>203</v>
      </c>
      <c r="G169" s="13"/>
      <c r="H169" s="199" t="s">
        <v>1</v>
      </c>
      <c r="I169" s="201"/>
      <c r="J169" s="13"/>
      <c r="K169" s="13"/>
      <c r="L169" s="198"/>
      <c r="M169" s="202"/>
      <c r="N169" s="203"/>
      <c r="O169" s="203"/>
      <c r="P169" s="203"/>
      <c r="Q169" s="203"/>
      <c r="R169" s="203"/>
      <c r="S169" s="203"/>
      <c r="T169" s="204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199" t="s">
        <v>175</v>
      </c>
      <c r="AU169" s="199" t="s">
        <v>85</v>
      </c>
      <c r="AV169" s="13" t="s">
        <v>81</v>
      </c>
      <c r="AW169" s="13" t="s">
        <v>32</v>
      </c>
      <c r="AX169" s="13" t="s">
        <v>76</v>
      </c>
      <c r="AY169" s="199" t="s">
        <v>165</v>
      </c>
    </row>
    <row r="170" s="13" customFormat="1">
      <c r="A170" s="13"/>
      <c r="B170" s="198"/>
      <c r="C170" s="13"/>
      <c r="D170" s="193" t="s">
        <v>175</v>
      </c>
      <c r="E170" s="199" t="s">
        <v>1</v>
      </c>
      <c r="F170" s="200" t="s">
        <v>187</v>
      </c>
      <c r="G170" s="13"/>
      <c r="H170" s="199" t="s">
        <v>1</v>
      </c>
      <c r="I170" s="201"/>
      <c r="J170" s="13"/>
      <c r="K170" s="13"/>
      <c r="L170" s="198"/>
      <c r="M170" s="202"/>
      <c r="N170" s="203"/>
      <c r="O170" s="203"/>
      <c r="P170" s="203"/>
      <c r="Q170" s="203"/>
      <c r="R170" s="203"/>
      <c r="S170" s="203"/>
      <c r="T170" s="204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T170" s="199" t="s">
        <v>175</v>
      </c>
      <c r="AU170" s="199" t="s">
        <v>85</v>
      </c>
      <c r="AV170" s="13" t="s">
        <v>81</v>
      </c>
      <c r="AW170" s="13" t="s">
        <v>32</v>
      </c>
      <c r="AX170" s="13" t="s">
        <v>76</v>
      </c>
      <c r="AY170" s="199" t="s">
        <v>165</v>
      </c>
    </row>
    <row r="171" s="14" customFormat="1">
      <c r="A171" s="14"/>
      <c r="B171" s="205"/>
      <c r="C171" s="14"/>
      <c r="D171" s="193" t="s">
        <v>175</v>
      </c>
      <c r="E171" s="206" t="s">
        <v>1</v>
      </c>
      <c r="F171" s="207" t="s">
        <v>204</v>
      </c>
      <c r="G171" s="14"/>
      <c r="H171" s="208">
        <v>17.991</v>
      </c>
      <c r="I171" s="209"/>
      <c r="J171" s="14"/>
      <c r="K171" s="14"/>
      <c r="L171" s="205"/>
      <c r="M171" s="210"/>
      <c r="N171" s="211"/>
      <c r="O171" s="211"/>
      <c r="P171" s="211"/>
      <c r="Q171" s="211"/>
      <c r="R171" s="211"/>
      <c r="S171" s="211"/>
      <c r="T171" s="212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T171" s="206" t="s">
        <v>175</v>
      </c>
      <c r="AU171" s="206" t="s">
        <v>85</v>
      </c>
      <c r="AV171" s="14" t="s">
        <v>85</v>
      </c>
      <c r="AW171" s="14" t="s">
        <v>32</v>
      </c>
      <c r="AX171" s="14" t="s">
        <v>76</v>
      </c>
      <c r="AY171" s="206" t="s">
        <v>165</v>
      </c>
    </row>
    <row r="172" s="15" customFormat="1">
      <c r="A172" s="15"/>
      <c r="B172" s="213"/>
      <c r="C172" s="15"/>
      <c r="D172" s="193" t="s">
        <v>175</v>
      </c>
      <c r="E172" s="214" t="s">
        <v>1</v>
      </c>
      <c r="F172" s="215" t="s">
        <v>180</v>
      </c>
      <c r="G172" s="15"/>
      <c r="H172" s="216">
        <v>17.991</v>
      </c>
      <c r="I172" s="217"/>
      <c r="J172" s="15"/>
      <c r="K172" s="15"/>
      <c r="L172" s="213"/>
      <c r="M172" s="218"/>
      <c r="N172" s="219"/>
      <c r="O172" s="219"/>
      <c r="P172" s="219"/>
      <c r="Q172" s="219"/>
      <c r="R172" s="219"/>
      <c r="S172" s="219"/>
      <c r="T172" s="220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T172" s="214" t="s">
        <v>175</v>
      </c>
      <c r="AU172" s="214" t="s">
        <v>85</v>
      </c>
      <c r="AV172" s="15" t="s">
        <v>86</v>
      </c>
      <c r="AW172" s="15" t="s">
        <v>32</v>
      </c>
      <c r="AX172" s="15" t="s">
        <v>76</v>
      </c>
      <c r="AY172" s="214" t="s">
        <v>165</v>
      </c>
    </row>
    <row r="173" s="16" customFormat="1">
      <c r="A173" s="16"/>
      <c r="B173" s="221"/>
      <c r="C173" s="16"/>
      <c r="D173" s="193" t="s">
        <v>175</v>
      </c>
      <c r="E173" s="222" t="s">
        <v>1</v>
      </c>
      <c r="F173" s="223" t="s">
        <v>181</v>
      </c>
      <c r="G173" s="16"/>
      <c r="H173" s="224">
        <v>17.991</v>
      </c>
      <c r="I173" s="225"/>
      <c r="J173" s="16"/>
      <c r="K173" s="16"/>
      <c r="L173" s="221"/>
      <c r="M173" s="226"/>
      <c r="N173" s="227"/>
      <c r="O173" s="227"/>
      <c r="P173" s="227"/>
      <c r="Q173" s="227"/>
      <c r="R173" s="227"/>
      <c r="S173" s="227"/>
      <c r="T173" s="228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T173" s="222" t="s">
        <v>175</v>
      </c>
      <c r="AU173" s="222" t="s">
        <v>85</v>
      </c>
      <c r="AV173" s="16" t="s">
        <v>114</v>
      </c>
      <c r="AW173" s="16" t="s">
        <v>32</v>
      </c>
      <c r="AX173" s="16" t="s">
        <v>81</v>
      </c>
      <c r="AY173" s="222" t="s">
        <v>165</v>
      </c>
    </row>
    <row r="174" s="2" customFormat="1">
      <c r="A174" s="38"/>
      <c r="B174" s="179"/>
      <c r="C174" s="180" t="s">
        <v>117</v>
      </c>
      <c r="D174" s="180" t="s">
        <v>167</v>
      </c>
      <c r="E174" s="181" t="s">
        <v>205</v>
      </c>
      <c r="F174" s="182" t="s">
        <v>206</v>
      </c>
      <c r="G174" s="183" t="s">
        <v>207</v>
      </c>
      <c r="H174" s="184">
        <v>6</v>
      </c>
      <c r="I174" s="185"/>
      <c r="J174" s="186">
        <f>ROUND(I174*H174,2)</f>
        <v>0</v>
      </c>
      <c r="K174" s="182" t="s">
        <v>171</v>
      </c>
      <c r="L174" s="39"/>
      <c r="M174" s="187" t="s">
        <v>1</v>
      </c>
      <c r="N174" s="188" t="s">
        <v>41</v>
      </c>
      <c r="O174" s="77"/>
      <c r="P174" s="189">
        <f>O174*H174</f>
        <v>0</v>
      </c>
      <c r="Q174" s="189">
        <v>0</v>
      </c>
      <c r="R174" s="189">
        <f>Q174*H174</f>
        <v>0</v>
      </c>
      <c r="S174" s="189">
        <v>0</v>
      </c>
      <c r="T174" s="190">
        <f>S174*H174</f>
        <v>0</v>
      </c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R174" s="191" t="s">
        <v>114</v>
      </c>
      <c r="AT174" s="191" t="s">
        <v>167</v>
      </c>
      <c r="AU174" s="191" t="s">
        <v>85</v>
      </c>
      <c r="AY174" s="19" t="s">
        <v>165</v>
      </c>
      <c r="BE174" s="192">
        <f>IF(N174="základní",J174,0)</f>
        <v>0</v>
      </c>
      <c r="BF174" s="192">
        <f>IF(N174="snížená",J174,0)</f>
        <v>0</v>
      </c>
      <c r="BG174" s="192">
        <f>IF(N174="zákl. přenesená",J174,0)</f>
        <v>0</v>
      </c>
      <c r="BH174" s="192">
        <f>IF(N174="sníž. přenesená",J174,0)</f>
        <v>0</v>
      </c>
      <c r="BI174" s="192">
        <f>IF(N174="nulová",J174,0)</f>
        <v>0</v>
      </c>
      <c r="BJ174" s="19" t="s">
        <v>81</v>
      </c>
      <c r="BK174" s="192">
        <f>ROUND(I174*H174,2)</f>
        <v>0</v>
      </c>
      <c r="BL174" s="19" t="s">
        <v>114</v>
      </c>
      <c r="BM174" s="191" t="s">
        <v>208</v>
      </c>
    </row>
    <row r="175" s="2" customFormat="1">
      <c r="A175" s="38"/>
      <c r="B175" s="39"/>
      <c r="C175" s="38"/>
      <c r="D175" s="193" t="s">
        <v>173</v>
      </c>
      <c r="E175" s="38"/>
      <c r="F175" s="194" t="s">
        <v>209</v>
      </c>
      <c r="G175" s="38"/>
      <c r="H175" s="38"/>
      <c r="I175" s="195"/>
      <c r="J175" s="38"/>
      <c r="K175" s="38"/>
      <c r="L175" s="39"/>
      <c r="M175" s="196"/>
      <c r="N175" s="197"/>
      <c r="O175" s="77"/>
      <c r="P175" s="77"/>
      <c r="Q175" s="77"/>
      <c r="R175" s="77"/>
      <c r="S175" s="77"/>
      <c r="T175" s="78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T175" s="19" t="s">
        <v>173</v>
      </c>
      <c r="AU175" s="19" t="s">
        <v>85</v>
      </c>
    </row>
    <row r="176" s="13" customFormat="1">
      <c r="A176" s="13"/>
      <c r="B176" s="198"/>
      <c r="C176" s="13"/>
      <c r="D176" s="193" t="s">
        <v>175</v>
      </c>
      <c r="E176" s="199" t="s">
        <v>1</v>
      </c>
      <c r="F176" s="200" t="s">
        <v>210</v>
      </c>
      <c r="G176" s="13"/>
      <c r="H176" s="199" t="s">
        <v>1</v>
      </c>
      <c r="I176" s="201"/>
      <c r="J176" s="13"/>
      <c r="K176" s="13"/>
      <c r="L176" s="198"/>
      <c r="M176" s="202"/>
      <c r="N176" s="203"/>
      <c r="O176" s="203"/>
      <c r="P176" s="203"/>
      <c r="Q176" s="203"/>
      <c r="R176" s="203"/>
      <c r="S176" s="203"/>
      <c r="T176" s="204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199" t="s">
        <v>175</v>
      </c>
      <c r="AU176" s="199" t="s">
        <v>85</v>
      </c>
      <c r="AV176" s="13" t="s">
        <v>81</v>
      </c>
      <c r="AW176" s="13" t="s">
        <v>32</v>
      </c>
      <c r="AX176" s="13" t="s">
        <v>76</v>
      </c>
      <c r="AY176" s="199" t="s">
        <v>165</v>
      </c>
    </row>
    <row r="177" s="13" customFormat="1">
      <c r="A177" s="13"/>
      <c r="B177" s="198"/>
      <c r="C177" s="13"/>
      <c r="D177" s="193" t="s">
        <v>175</v>
      </c>
      <c r="E177" s="199" t="s">
        <v>1</v>
      </c>
      <c r="F177" s="200" t="s">
        <v>177</v>
      </c>
      <c r="G177" s="13"/>
      <c r="H177" s="199" t="s">
        <v>1</v>
      </c>
      <c r="I177" s="201"/>
      <c r="J177" s="13"/>
      <c r="K177" s="13"/>
      <c r="L177" s="198"/>
      <c r="M177" s="202"/>
      <c r="N177" s="203"/>
      <c r="O177" s="203"/>
      <c r="P177" s="203"/>
      <c r="Q177" s="203"/>
      <c r="R177" s="203"/>
      <c r="S177" s="203"/>
      <c r="T177" s="204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199" t="s">
        <v>175</v>
      </c>
      <c r="AU177" s="199" t="s">
        <v>85</v>
      </c>
      <c r="AV177" s="13" t="s">
        <v>81</v>
      </c>
      <c r="AW177" s="13" t="s">
        <v>32</v>
      </c>
      <c r="AX177" s="13" t="s">
        <v>76</v>
      </c>
      <c r="AY177" s="199" t="s">
        <v>165</v>
      </c>
    </row>
    <row r="178" s="14" customFormat="1">
      <c r="A178" s="14"/>
      <c r="B178" s="205"/>
      <c r="C178" s="14"/>
      <c r="D178" s="193" t="s">
        <v>175</v>
      </c>
      <c r="E178" s="206" t="s">
        <v>1</v>
      </c>
      <c r="F178" s="207" t="s">
        <v>211</v>
      </c>
      <c r="G178" s="14"/>
      <c r="H178" s="208">
        <v>6</v>
      </c>
      <c r="I178" s="209"/>
      <c r="J178" s="14"/>
      <c r="K178" s="14"/>
      <c r="L178" s="205"/>
      <c r="M178" s="210"/>
      <c r="N178" s="211"/>
      <c r="O178" s="211"/>
      <c r="P178" s="211"/>
      <c r="Q178" s="211"/>
      <c r="R178" s="211"/>
      <c r="S178" s="211"/>
      <c r="T178" s="212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T178" s="206" t="s">
        <v>175</v>
      </c>
      <c r="AU178" s="206" t="s">
        <v>85</v>
      </c>
      <c r="AV178" s="14" t="s">
        <v>85</v>
      </c>
      <c r="AW178" s="14" t="s">
        <v>32</v>
      </c>
      <c r="AX178" s="14" t="s">
        <v>76</v>
      </c>
      <c r="AY178" s="206" t="s">
        <v>165</v>
      </c>
    </row>
    <row r="179" s="15" customFormat="1">
      <c r="A179" s="15"/>
      <c r="B179" s="213"/>
      <c r="C179" s="15"/>
      <c r="D179" s="193" t="s">
        <v>175</v>
      </c>
      <c r="E179" s="214" t="s">
        <v>1</v>
      </c>
      <c r="F179" s="215" t="s">
        <v>180</v>
      </c>
      <c r="G179" s="15"/>
      <c r="H179" s="216">
        <v>6</v>
      </c>
      <c r="I179" s="217"/>
      <c r="J179" s="15"/>
      <c r="K179" s="15"/>
      <c r="L179" s="213"/>
      <c r="M179" s="218"/>
      <c r="N179" s="219"/>
      <c r="O179" s="219"/>
      <c r="P179" s="219"/>
      <c r="Q179" s="219"/>
      <c r="R179" s="219"/>
      <c r="S179" s="219"/>
      <c r="T179" s="220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T179" s="214" t="s">
        <v>175</v>
      </c>
      <c r="AU179" s="214" t="s">
        <v>85</v>
      </c>
      <c r="AV179" s="15" t="s">
        <v>86</v>
      </c>
      <c r="AW179" s="15" t="s">
        <v>32</v>
      </c>
      <c r="AX179" s="15" t="s">
        <v>76</v>
      </c>
      <c r="AY179" s="214" t="s">
        <v>165</v>
      </c>
    </row>
    <row r="180" s="16" customFormat="1">
      <c r="A180" s="16"/>
      <c r="B180" s="221"/>
      <c r="C180" s="16"/>
      <c r="D180" s="193" t="s">
        <v>175</v>
      </c>
      <c r="E180" s="222" t="s">
        <v>1</v>
      </c>
      <c r="F180" s="223" t="s">
        <v>181</v>
      </c>
      <c r="G180" s="16"/>
      <c r="H180" s="224">
        <v>6</v>
      </c>
      <c r="I180" s="225"/>
      <c r="J180" s="16"/>
      <c r="K180" s="16"/>
      <c r="L180" s="221"/>
      <c r="M180" s="226"/>
      <c r="N180" s="227"/>
      <c r="O180" s="227"/>
      <c r="P180" s="227"/>
      <c r="Q180" s="227"/>
      <c r="R180" s="227"/>
      <c r="S180" s="227"/>
      <c r="T180" s="228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T180" s="222" t="s">
        <v>175</v>
      </c>
      <c r="AU180" s="222" t="s">
        <v>85</v>
      </c>
      <c r="AV180" s="16" t="s">
        <v>114</v>
      </c>
      <c r="AW180" s="16" t="s">
        <v>32</v>
      </c>
      <c r="AX180" s="16" t="s">
        <v>81</v>
      </c>
      <c r="AY180" s="222" t="s">
        <v>165</v>
      </c>
    </row>
    <row r="181" s="12" customFormat="1" ht="22.8" customHeight="1">
      <c r="A181" s="12"/>
      <c r="B181" s="166"/>
      <c r="C181" s="12"/>
      <c r="D181" s="167" t="s">
        <v>75</v>
      </c>
      <c r="E181" s="177" t="s">
        <v>85</v>
      </c>
      <c r="F181" s="177" t="s">
        <v>212</v>
      </c>
      <c r="G181" s="12"/>
      <c r="H181" s="12"/>
      <c r="I181" s="169"/>
      <c r="J181" s="178">
        <f>BK181</f>
        <v>0</v>
      </c>
      <c r="K181" s="12"/>
      <c r="L181" s="166"/>
      <c r="M181" s="171"/>
      <c r="N181" s="172"/>
      <c r="O181" s="172"/>
      <c r="P181" s="173">
        <f>SUM(P182:P215)</f>
        <v>0</v>
      </c>
      <c r="Q181" s="172"/>
      <c r="R181" s="173">
        <f>SUM(R182:R215)</f>
        <v>3.8382518400000003</v>
      </c>
      <c r="S181" s="172"/>
      <c r="T181" s="174">
        <f>SUM(T182:T215)</f>
        <v>0</v>
      </c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R181" s="167" t="s">
        <v>81</v>
      </c>
      <c r="AT181" s="175" t="s">
        <v>75</v>
      </c>
      <c r="AU181" s="175" t="s">
        <v>81</v>
      </c>
      <c r="AY181" s="167" t="s">
        <v>165</v>
      </c>
      <c r="BK181" s="176">
        <f>SUM(BK182:BK215)</f>
        <v>0</v>
      </c>
    </row>
    <row r="182" s="2" customFormat="1">
      <c r="A182" s="38"/>
      <c r="B182" s="179"/>
      <c r="C182" s="180" t="s">
        <v>120</v>
      </c>
      <c r="D182" s="180" t="s">
        <v>167</v>
      </c>
      <c r="E182" s="181" t="s">
        <v>213</v>
      </c>
      <c r="F182" s="182" t="s">
        <v>214</v>
      </c>
      <c r="G182" s="183" t="s">
        <v>207</v>
      </c>
      <c r="H182" s="184">
        <v>302</v>
      </c>
      <c r="I182" s="185"/>
      <c r="J182" s="186">
        <f>ROUND(I182*H182,2)</f>
        <v>0</v>
      </c>
      <c r="K182" s="182" t="s">
        <v>171</v>
      </c>
      <c r="L182" s="39"/>
      <c r="M182" s="187" t="s">
        <v>1</v>
      </c>
      <c r="N182" s="188" t="s">
        <v>41</v>
      </c>
      <c r="O182" s="77"/>
      <c r="P182" s="189">
        <f>O182*H182</f>
        <v>0</v>
      </c>
      <c r="Q182" s="189">
        <v>0.00010000000000000001</v>
      </c>
      <c r="R182" s="189">
        <f>Q182*H182</f>
        <v>0.030200000000000001</v>
      </c>
      <c r="S182" s="189">
        <v>0</v>
      </c>
      <c r="T182" s="190">
        <f>S182*H182</f>
        <v>0</v>
      </c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R182" s="191" t="s">
        <v>114</v>
      </c>
      <c r="AT182" s="191" t="s">
        <v>167</v>
      </c>
      <c r="AU182" s="191" t="s">
        <v>85</v>
      </c>
      <c r="AY182" s="19" t="s">
        <v>165</v>
      </c>
      <c r="BE182" s="192">
        <f>IF(N182="základní",J182,0)</f>
        <v>0</v>
      </c>
      <c r="BF182" s="192">
        <f>IF(N182="snížená",J182,0)</f>
        <v>0</v>
      </c>
      <c r="BG182" s="192">
        <f>IF(N182="zákl. přenesená",J182,0)</f>
        <v>0</v>
      </c>
      <c r="BH182" s="192">
        <f>IF(N182="sníž. přenesená",J182,0)</f>
        <v>0</v>
      </c>
      <c r="BI182" s="192">
        <f>IF(N182="nulová",J182,0)</f>
        <v>0</v>
      </c>
      <c r="BJ182" s="19" t="s">
        <v>81</v>
      </c>
      <c r="BK182" s="192">
        <f>ROUND(I182*H182,2)</f>
        <v>0</v>
      </c>
      <c r="BL182" s="19" t="s">
        <v>114</v>
      </c>
      <c r="BM182" s="191" t="s">
        <v>215</v>
      </c>
    </row>
    <row r="183" s="2" customFormat="1">
      <c r="A183" s="38"/>
      <c r="B183" s="39"/>
      <c r="C183" s="38"/>
      <c r="D183" s="193" t="s">
        <v>173</v>
      </c>
      <c r="E183" s="38"/>
      <c r="F183" s="194" t="s">
        <v>216</v>
      </c>
      <c r="G183" s="38"/>
      <c r="H183" s="38"/>
      <c r="I183" s="195"/>
      <c r="J183" s="38"/>
      <c r="K183" s="38"/>
      <c r="L183" s="39"/>
      <c r="M183" s="196"/>
      <c r="N183" s="197"/>
      <c r="O183" s="77"/>
      <c r="P183" s="77"/>
      <c r="Q183" s="77"/>
      <c r="R183" s="77"/>
      <c r="S183" s="77"/>
      <c r="T183" s="78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T183" s="19" t="s">
        <v>173</v>
      </c>
      <c r="AU183" s="19" t="s">
        <v>85</v>
      </c>
    </row>
    <row r="184" s="13" customFormat="1">
      <c r="A184" s="13"/>
      <c r="B184" s="198"/>
      <c r="C184" s="13"/>
      <c r="D184" s="193" t="s">
        <v>175</v>
      </c>
      <c r="E184" s="199" t="s">
        <v>1</v>
      </c>
      <c r="F184" s="200" t="s">
        <v>217</v>
      </c>
      <c r="G184" s="13"/>
      <c r="H184" s="199" t="s">
        <v>1</v>
      </c>
      <c r="I184" s="201"/>
      <c r="J184" s="13"/>
      <c r="K184" s="13"/>
      <c r="L184" s="198"/>
      <c r="M184" s="202"/>
      <c r="N184" s="203"/>
      <c r="O184" s="203"/>
      <c r="P184" s="203"/>
      <c r="Q184" s="203"/>
      <c r="R184" s="203"/>
      <c r="S184" s="203"/>
      <c r="T184" s="204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199" t="s">
        <v>175</v>
      </c>
      <c r="AU184" s="199" t="s">
        <v>85</v>
      </c>
      <c r="AV184" s="13" t="s">
        <v>81</v>
      </c>
      <c r="AW184" s="13" t="s">
        <v>32</v>
      </c>
      <c r="AX184" s="13" t="s">
        <v>76</v>
      </c>
      <c r="AY184" s="199" t="s">
        <v>165</v>
      </c>
    </row>
    <row r="185" s="14" customFormat="1">
      <c r="A185" s="14"/>
      <c r="B185" s="205"/>
      <c r="C185" s="14"/>
      <c r="D185" s="193" t="s">
        <v>175</v>
      </c>
      <c r="E185" s="206" t="s">
        <v>1</v>
      </c>
      <c r="F185" s="207" t="s">
        <v>218</v>
      </c>
      <c r="G185" s="14"/>
      <c r="H185" s="208">
        <v>230</v>
      </c>
      <c r="I185" s="209"/>
      <c r="J185" s="14"/>
      <c r="K185" s="14"/>
      <c r="L185" s="205"/>
      <c r="M185" s="210"/>
      <c r="N185" s="211"/>
      <c r="O185" s="211"/>
      <c r="P185" s="211"/>
      <c r="Q185" s="211"/>
      <c r="R185" s="211"/>
      <c r="S185" s="211"/>
      <c r="T185" s="212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T185" s="206" t="s">
        <v>175</v>
      </c>
      <c r="AU185" s="206" t="s">
        <v>85</v>
      </c>
      <c r="AV185" s="14" t="s">
        <v>85</v>
      </c>
      <c r="AW185" s="14" t="s">
        <v>32</v>
      </c>
      <c r="AX185" s="14" t="s">
        <v>76</v>
      </c>
      <c r="AY185" s="206" t="s">
        <v>165</v>
      </c>
    </row>
    <row r="186" s="14" customFormat="1">
      <c r="A186" s="14"/>
      <c r="B186" s="205"/>
      <c r="C186" s="14"/>
      <c r="D186" s="193" t="s">
        <v>175</v>
      </c>
      <c r="E186" s="206" t="s">
        <v>1</v>
      </c>
      <c r="F186" s="207" t="s">
        <v>219</v>
      </c>
      <c r="G186" s="14"/>
      <c r="H186" s="208">
        <v>72</v>
      </c>
      <c r="I186" s="209"/>
      <c r="J186" s="14"/>
      <c r="K186" s="14"/>
      <c r="L186" s="205"/>
      <c r="M186" s="210"/>
      <c r="N186" s="211"/>
      <c r="O186" s="211"/>
      <c r="P186" s="211"/>
      <c r="Q186" s="211"/>
      <c r="R186" s="211"/>
      <c r="S186" s="211"/>
      <c r="T186" s="212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T186" s="206" t="s">
        <v>175</v>
      </c>
      <c r="AU186" s="206" t="s">
        <v>85</v>
      </c>
      <c r="AV186" s="14" t="s">
        <v>85</v>
      </c>
      <c r="AW186" s="14" t="s">
        <v>32</v>
      </c>
      <c r="AX186" s="14" t="s">
        <v>76</v>
      </c>
      <c r="AY186" s="206" t="s">
        <v>165</v>
      </c>
    </row>
    <row r="187" s="15" customFormat="1">
      <c r="A187" s="15"/>
      <c r="B187" s="213"/>
      <c r="C187" s="15"/>
      <c r="D187" s="193" t="s">
        <v>175</v>
      </c>
      <c r="E187" s="214" t="s">
        <v>1</v>
      </c>
      <c r="F187" s="215" t="s">
        <v>180</v>
      </c>
      <c r="G187" s="15"/>
      <c r="H187" s="216">
        <v>302</v>
      </c>
      <c r="I187" s="217"/>
      <c r="J187" s="15"/>
      <c r="K187" s="15"/>
      <c r="L187" s="213"/>
      <c r="M187" s="218"/>
      <c r="N187" s="219"/>
      <c r="O187" s="219"/>
      <c r="P187" s="219"/>
      <c r="Q187" s="219"/>
      <c r="R187" s="219"/>
      <c r="S187" s="219"/>
      <c r="T187" s="220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T187" s="214" t="s">
        <v>175</v>
      </c>
      <c r="AU187" s="214" t="s">
        <v>85</v>
      </c>
      <c r="AV187" s="15" t="s">
        <v>86</v>
      </c>
      <c r="AW187" s="15" t="s">
        <v>32</v>
      </c>
      <c r="AX187" s="15" t="s">
        <v>76</v>
      </c>
      <c r="AY187" s="214" t="s">
        <v>165</v>
      </c>
    </row>
    <row r="188" s="16" customFormat="1">
      <c r="A188" s="16"/>
      <c r="B188" s="221"/>
      <c r="C188" s="16"/>
      <c r="D188" s="193" t="s">
        <v>175</v>
      </c>
      <c r="E188" s="222" t="s">
        <v>1</v>
      </c>
      <c r="F188" s="223" t="s">
        <v>181</v>
      </c>
      <c r="G188" s="16"/>
      <c r="H188" s="224">
        <v>302</v>
      </c>
      <c r="I188" s="225"/>
      <c r="J188" s="16"/>
      <c r="K188" s="16"/>
      <c r="L188" s="221"/>
      <c r="M188" s="226"/>
      <c r="N188" s="227"/>
      <c r="O188" s="227"/>
      <c r="P188" s="227"/>
      <c r="Q188" s="227"/>
      <c r="R188" s="227"/>
      <c r="S188" s="227"/>
      <c r="T188" s="228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T188" s="222" t="s">
        <v>175</v>
      </c>
      <c r="AU188" s="222" t="s">
        <v>85</v>
      </c>
      <c r="AV188" s="16" t="s">
        <v>114</v>
      </c>
      <c r="AW188" s="16" t="s">
        <v>32</v>
      </c>
      <c r="AX188" s="16" t="s">
        <v>81</v>
      </c>
      <c r="AY188" s="222" t="s">
        <v>165</v>
      </c>
    </row>
    <row r="189" s="2" customFormat="1" ht="16.5" customHeight="1">
      <c r="A189" s="38"/>
      <c r="B189" s="179"/>
      <c r="C189" s="229" t="s">
        <v>220</v>
      </c>
      <c r="D189" s="229" t="s">
        <v>221</v>
      </c>
      <c r="E189" s="230" t="s">
        <v>222</v>
      </c>
      <c r="F189" s="231" t="s">
        <v>223</v>
      </c>
      <c r="G189" s="232" t="s">
        <v>207</v>
      </c>
      <c r="H189" s="233">
        <v>330</v>
      </c>
      <c r="I189" s="234"/>
      <c r="J189" s="235">
        <f>ROUND(I189*H189,2)</f>
        <v>0</v>
      </c>
      <c r="K189" s="231" t="s">
        <v>171</v>
      </c>
      <c r="L189" s="236"/>
      <c r="M189" s="237" t="s">
        <v>1</v>
      </c>
      <c r="N189" s="238" t="s">
        <v>41</v>
      </c>
      <c r="O189" s="77"/>
      <c r="P189" s="189">
        <f>O189*H189</f>
        <v>0</v>
      </c>
      <c r="Q189" s="189">
        <v>0.00029999999999999997</v>
      </c>
      <c r="R189" s="189">
        <f>Q189*H189</f>
        <v>0.098999999999999991</v>
      </c>
      <c r="S189" s="189">
        <v>0</v>
      </c>
      <c r="T189" s="190">
        <f>S189*H189</f>
        <v>0</v>
      </c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R189" s="191" t="s">
        <v>220</v>
      </c>
      <c r="AT189" s="191" t="s">
        <v>221</v>
      </c>
      <c r="AU189" s="191" t="s">
        <v>85</v>
      </c>
      <c r="AY189" s="19" t="s">
        <v>165</v>
      </c>
      <c r="BE189" s="192">
        <f>IF(N189="základní",J189,0)</f>
        <v>0</v>
      </c>
      <c r="BF189" s="192">
        <f>IF(N189="snížená",J189,0)</f>
        <v>0</v>
      </c>
      <c r="BG189" s="192">
        <f>IF(N189="zákl. přenesená",J189,0)</f>
        <v>0</v>
      </c>
      <c r="BH189" s="192">
        <f>IF(N189="sníž. přenesená",J189,0)</f>
        <v>0</v>
      </c>
      <c r="BI189" s="192">
        <f>IF(N189="nulová",J189,0)</f>
        <v>0</v>
      </c>
      <c r="BJ189" s="19" t="s">
        <v>81</v>
      </c>
      <c r="BK189" s="192">
        <f>ROUND(I189*H189,2)</f>
        <v>0</v>
      </c>
      <c r="BL189" s="19" t="s">
        <v>114</v>
      </c>
      <c r="BM189" s="191" t="s">
        <v>224</v>
      </c>
    </row>
    <row r="190" s="2" customFormat="1">
      <c r="A190" s="38"/>
      <c r="B190" s="39"/>
      <c r="C190" s="38"/>
      <c r="D190" s="193" t="s">
        <v>173</v>
      </c>
      <c r="E190" s="38"/>
      <c r="F190" s="194" t="s">
        <v>223</v>
      </c>
      <c r="G190" s="38"/>
      <c r="H190" s="38"/>
      <c r="I190" s="195"/>
      <c r="J190" s="38"/>
      <c r="K190" s="38"/>
      <c r="L190" s="39"/>
      <c r="M190" s="196"/>
      <c r="N190" s="197"/>
      <c r="O190" s="77"/>
      <c r="P190" s="77"/>
      <c r="Q190" s="77"/>
      <c r="R190" s="77"/>
      <c r="S190" s="77"/>
      <c r="T190" s="78"/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T190" s="19" t="s">
        <v>173</v>
      </c>
      <c r="AU190" s="19" t="s">
        <v>85</v>
      </c>
    </row>
    <row r="191" s="14" customFormat="1">
      <c r="A191" s="14"/>
      <c r="B191" s="205"/>
      <c r="C191" s="14"/>
      <c r="D191" s="193" t="s">
        <v>175</v>
      </c>
      <c r="E191" s="14"/>
      <c r="F191" s="207" t="s">
        <v>225</v>
      </c>
      <c r="G191" s="14"/>
      <c r="H191" s="208">
        <v>330</v>
      </c>
      <c r="I191" s="209"/>
      <c r="J191" s="14"/>
      <c r="K191" s="14"/>
      <c r="L191" s="205"/>
      <c r="M191" s="210"/>
      <c r="N191" s="211"/>
      <c r="O191" s="211"/>
      <c r="P191" s="211"/>
      <c r="Q191" s="211"/>
      <c r="R191" s="211"/>
      <c r="S191" s="211"/>
      <c r="T191" s="212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T191" s="206" t="s">
        <v>175</v>
      </c>
      <c r="AU191" s="206" t="s">
        <v>85</v>
      </c>
      <c r="AV191" s="14" t="s">
        <v>85</v>
      </c>
      <c r="AW191" s="14" t="s">
        <v>3</v>
      </c>
      <c r="AX191" s="14" t="s">
        <v>81</v>
      </c>
      <c r="AY191" s="206" t="s">
        <v>165</v>
      </c>
    </row>
    <row r="192" s="2" customFormat="1">
      <c r="A192" s="38"/>
      <c r="B192" s="179"/>
      <c r="C192" s="180" t="s">
        <v>226</v>
      </c>
      <c r="D192" s="180" t="s">
        <v>167</v>
      </c>
      <c r="E192" s="181" t="s">
        <v>227</v>
      </c>
      <c r="F192" s="182" t="s">
        <v>228</v>
      </c>
      <c r="G192" s="183" t="s">
        <v>170</v>
      </c>
      <c r="H192" s="184">
        <v>1.2</v>
      </c>
      <c r="I192" s="185"/>
      <c r="J192" s="186">
        <f>ROUND(I192*H192,2)</f>
        <v>0</v>
      </c>
      <c r="K192" s="182" t="s">
        <v>171</v>
      </c>
      <c r="L192" s="39"/>
      <c r="M192" s="187" t="s">
        <v>1</v>
      </c>
      <c r="N192" s="188" t="s">
        <v>41</v>
      </c>
      <c r="O192" s="77"/>
      <c r="P192" s="189">
        <f>O192*H192</f>
        <v>0</v>
      </c>
      <c r="Q192" s="189">
        <v>2.1600000000000001</v>
      </c>
      <c r="R192" s="189">
        <f>Q192*H192</f>
        <v>2.5920000000000001</v>
      </c>
      <c r="S192" s="189">
        <v>0</v>
      </c>
      <c r="T192" s="190">
        <f>S192*H192</f>
        <v>0</v>
      </c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R192" s="191" t="s">
        <v>114</v>
      </c>
      <c r="AT192" s="191" t="s">
        <v>167</v>
      </c>
      <c r="AU192" s="191" t="s">
        <v>85</v>
      </c>
      <c r="AY192" s="19" t="s">
        <v>165</v>
      </c>
      <c r="BE192" s="192">
        <f>IF(N192="základní",J192,0)</f>
        <v>0</v>
      </c>
      <c r="BF192" s="192">
        <f>IF(N192="snížená",J192,0)</f>
        <v>0</v>
      </c>
      <c r="BG192" s="192">
        <f>IF(N192="zákl. přenesená",J192,0)</f>
        <v>0</v>
      </c>
      <c r="BH192" s="192">
        <f>IF(N192="sníž. přenesená",J192,0)</f>
        <v>0</v>
      </c>
      <c r="BI192" s="192">
        <f>IF(N192="nulová",J192,0)</f>
        <v>0</v>
      </c>
      <c r="BJ192" s="19" t="s">
        <v>81</v>
      </c>
      <c r="BK192" s="192">
        <f>ROUND(I192*H192,2)</f>
        <v>0</v>
      </c>
      <c r="BL192" s="19" t="s">
        <v>114</v>
      </c>
      <c r="BM192" s="191" t="s">
        <v>229</v>
      </c>
    </row>
    <row r="193" s="2" customFormat="1">
      <c r="A193" s="38"/>
      <c r="B193" s="39"/>
      <c r="C193" s="38"/>
      <c r="D193" s="193" t="s">
        <v>173</v>
      </c>
      <c r="E193" s="38"/>
      <c r="F193" s="194" t="s">
        <v>230</v>
      </c>
      <c r="G193" s="38"/>
      <c r="H193" s="38"/>
      <c r="I193" s="195"/>
      <c r="J193" s="38"/>
      <c r="K193" s="38"/>
      <c r="L193" s="39"/>
      <c r="M193" s="196"/>
      <c r="N193" s="197"/>
      <c r="O193" s="77"/>
      <c r="P193" s="77"/>
      <c r="Q193" s="77"/>
      <c r="R193" s="77"/>
      <c r="S193" s="77"/>
      <c r="T193" s="78"/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T193" s="19" t="s">
        <v>173</v>
      </c>
      <c r="AU193" s="19" t="s">
        <v>85</v>
      </c>
    </row>
    <row r="194" s="13" customFormat="1">
      <c r="A194" s="13"/>
      <c r="B194" s="198"/>
      <c r="C194" s="13"/>
      <c r="D194" s="193" t="s">
        <v>175</v>
      </c>
      <c r="E194" s="199" t="s">
        <v>1</v>
      </c>
      <c r="F194" s="200" t="s">
        <v>231</v>
      </c>
      <c r="G194" s="13"/>
      <c r="H194" s="199" t="s">
        <v>1</v>
      </c>
      <c r="I194" s="201"/>
      <c r="J194" s="13"/>
      <c r="K194" s="13"/>
      <c r="L194" s="198"/>
      <c r="M194" s="202"/>
      <c r="N194" s="203"/>
      <c r="O194" s="203"/>
      <c r="P194" s="203"/>
      <c r="Q194" s="203"/>
      <c r="R194" s="203"/>
      <c r="S194" s="203"/>
      <c r="T194" s="204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T194" s="199" t="s">
        <v>175</v>
      </c>
      <c r="AU194" s="199" t="s">
        <v>85</v>
      </c>
      <c r="AV194" s="13" t="s">
        <v>81</v>
      </c>
      <c r="AW194" s="13" t="s">
        <v>32</v>
      </c>
      <c r="AX194" s="13" t="s">
        <v>76</v>
      </c>
      <c r="AY194" s="199" t="s">
        <v>165</v>
      </c>
    </row>
    <row r="195" s="13" customFormat="1">
      <c r="A195" s="13"/>
      <c r="B195" s="198"/>
      <c r="C195" s="13"/>
      <c r="D195" s="193" t="s">
        <v>175</v>
      </c>
      <c r="E195" s="199" t="s">
        <v>1</v>
      </c>
      <c r="F195" s="200" t="s">
        <v>177</v>
      </c>
      <c r="G195" s="13"/>
      <c r="H195" s="199" t="s">
        <v>1</v>
      </c>
      <c r="I195" s="201"/>
      <c r="J195" s="13"/>
      <c r="K195" s="13"/>
      <c r="L195" s="198"/>
      <c r="M195" s="202"/>
      <c r="N195" s="203"/>
      <c r="O195" s="203"/>
      <c r="P195" s="203"/>
      <c r="Q195" s="203"/>
      <c r="R195" s="203"/>
      <c r="S195" s="203"/>
      <c r="T195" s="204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199" t="s">
        <v>175</v>
      </c>
      <c r="AU195" s="199" t="s">
        <v>85</v>
      </c>
      <c r="AV195" s="13" t="s">
        <v>81</v>
      </c>
      <c r="AW195" s="13" t="s">
        <v>32</v>
      </c>
      <c r="AX195" s="13" t="s">
        <v>76</v>
      </c>
      <c r="AY195" s="199" t="s">
        <v>165</v>
      </c>
    </row>
    <row r="196" s="13" customFormat="1">
      <c r="A196" s="13"/>
      <c r="B196" s="198"/>
      <c r="C196" s="13"/>
      <c r="D196" s="193" t="s">
        <v>175</v>
      </c>
      <c r="E196" s="199" t="s">
        <v>1</v>
      </c>
      <c r="F196" s="200" t="s">
        <v>178</v>
      </c>
      <c r="G196" s="13"/>
      <c r="H196" s="199" t="s">
        <v>1</v>
      </c>
      <c r="I196" s="201"/>
      <c r="J196" s="13"/>
      <c r="K196" s="13"/>
      <c r="L196" s="198"/>
      <c r="M196" s="202"/>
      <c r="N196" s="203"/>
      <c r="O196" s="203"/>
      <c r="P196" s="203"/>
      <c r="Q196" s="203"/>
      <c r="R196" s="203"/>
      <c r="S196" s="203"/>
      <c r="T196" s="204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199" t="s">
        <v>175</v>
      </c>
      <c r="AU196" s="199" t="s">
        <v>85</v>
      </c>
      <c r="AV196" s="13" t="s">
        <v>81</v>
      </c>
      <c r="AW196" s="13" t="s">
        <v>32</v>
      </c>
      <c r="AX196" s="13" t="s">
        <v>76</v>
      </c>
      <c r="AY196" s="199" t="s">
        <v>165</v>
      </c>
    </row>
    <row r="197" s="14" customFormat="1">
      <c r="A197" s="14"/>
      <c r="B197" s="205"/>
      <c r="C197" s="14"/>
      <c r="D197" s="193" t="s">
        <v>175</v>
      </c>
      <c r="E197" s="206" t="s">
        <v>1</v>
      </c>
      <c r="F197" s="207" t="s">
        <v>232</v>
      </c>
      <c r="G197" s="14"/>
      <c r="H197" s="208">
        <v>1.2</v>
      </c>
      <c r="I197" s="209"/>
      <c r="J197" s="14"/>
      <c r="K197" s="14"/>
      <c r="L197" s="205"/>
      <c r="M197" s="210"/>
      <c r="N197" s="211"/>
      <c r="O197" s="211"/>
      <c r="P197" s="211"/>
      <c r="Q197" s="211"/>
      <c r="R197" s="211"/>
      <c r="S197" s="211"/>
      <c r="T197" s="212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T197" s="206" t="s">
        <v>175</v>
      </c>
      <c r="AU197" s="206" t="s">
        <v>85</v>
      </c>
      <c r="AV197" s="14" t="s">
        <v>85</v>
      </c>
      <c r="AW197" s="14" t="s">
        <v>32</v>
      </c>
      <c r="AX197" s="14" t="s">
        <v>76</v>
      </c>
      <c r="AY197" s="206" t="s">
        <v>165</v>
      </c>
    </row>
    <row r="198" s="15" customFormat="1">
      <c r="A198" s="15"/>
      <c r="B198" s="213"/>
      <c r="C198" s="15"/>
      <c r="D198" s="193" t="s">
        <v>175</v>
      </c>
      <c r="E198" s="214" t="s">
        <v>1</v>
      </c>
      <c r="F198" s="215" t="s">
        <v>180</v>
      </c>
      <c r="G198" s="15"/>
      <c r="H198" s="216">
        <v>1.2</v>
      </c>
      <c r="I198" s="217"/>
      <c r="J198" s="15"/>
      <c r="K198" s="15"/>
      <c r="L198" s="213"/>
      <c r="M198" s="218"/>
      <c r="N198" s="219"/>
      <c r="O198" s="219"/>
      <c r="P198" s="219"/>
      <c r="Q198" s="219"/>
      <c r="R198" s="219"/>
      <c r="S198" s="219"/>
      <c r="T198" s="220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T198" s="214" t="s">
        <v>175</v>
      </c>
      <c r="AU198" s="214" t="s">
        <v>85</v>
      </c>
      <c r="AV198" s="15" t="s">
        <v>86</v>
      </c>
      <c r="AW198" s="15" t="s">
        <v>32</v>
      </c>
      <c r="AX198" s="15" t="s">
        <v>76</v>
      </c>
      <c r="AY198" s="214" t="s">
        <v>165</v>
      </c>
    </row>
    <row r="199" s="16" customFormat="1">
      <c r="A199" s="16"/>
      <c r="B199" s="221"/>
      <c r="C199" s="16"/>
      <c r="D199" s="193" t="s">
        <v>175</v>
      </c>
      <c r="E199" s="222" t="s">
        <v>1</v>
      </c>
      <c r="F199" s="223" t="s">
        <v>181</v>
      </c>
      <c r="G199" s="16"/>
      <c r="H199" s="224">
        <v>1.2</v>
      </c>
      <c r="I199" s="225"/>
      <c r="J199" s="16"/>
      <c r="K199" s="16"/>
      <c r="L199" s="221"/>
      <c r="M199" s="226"/>
      <c r="N199" s="227"/>
      <c r="O199" s="227"/>
      <c r="P199" s="227"/>
      <c r="Q199" s="227"/>
      <c r="R199" s="227"/>
      <c r="S199" s="227"/>
      <c r="T199" s="228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T199" s="222" t="s">
        <v>175</v>
      </c>
      <c r="AU199" s="222" t="s">
        <v>85</v>
      </c>
      <c r="AV199" s="16" t="s">
        <v>114</v>
      </c>
      <c r="AW199" s="16" t="s">
        <v>32</v>
      </c>
      <c r="AX199" s="16" t="s">
        <v>81</v>
      </c>
      <c r="AY199" s="222" t="s">
        <v>165</v>
      </c>
    </row>
    <row r="200" s="2" customFormat="1">
      <c r="A200" s="38"/>
      <c r="B200" s="179"/>
      <c r="C200" s="180" t="s">
        <v>233</v>
      </c>
      <c r="D200" s="180" t="s">
        <v>167</v>
      </c>
      <c r="E200" s="181" t="s">
        <v>234</v>
      </c>
      <c r="F200" s="182" t="s">
        <v>235</v>
      </c>
      <c r="G200" s="183" t="s">
        <v>170</v>
      </c>
      <c r="H200" s="184">
        <v>0.47999999999999998</v>
      </c>
      <c r="I200" s="185"/>
      <c r="J200" s="186">
        <f>ROUND(I200*H200,2)</f>
        <v>0</v>
      </c>
      <c r="K200" s="182" t="s">
        <v>171</v>
      </c>
      <c r="L200" s="39"/>
      <c r="M200" s="187" t="s">
        <v>1</v>
      </c>
      <c r="N200" s="188" t="s">
        <v>41</v>
      </c>
      <c r="O200" s="77"/>
      <c r="P200" s="189">
        <f>O200*H200</f>
        <v>0</v>
      </c>
      <c r="Q200" s="189">
        <v>2.2563399999999998</v>
      </c>
      <c r="R200" s="189">
        <f>Q200*H200</f>
        <v>1.0830431999999999</v>
      </c>
      <c r="S200" s="189">
        <v>0</v>
      </c>
      <c r="T200" s="190">
        <f>S200*H200</f>
        <v>0</v>
      </c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R200" s="191" t="s">
        <v>114</v>
      </c>
      <c r="AT200" s="191" t="s">
        <v>167</v>
      </c>
      <c r="AU200" s="191" t="s">
        <v>85</v>
      </c>
      <c r="AY200" s="19" t="s">
        <v>165</v>
      </c>
      <c r="BE200" s="192">
        <f>IF(N200="základní",J200,0)</f>
        <v>0</v>
      </c>
      <c r="BF200" s="192">
        <f>IF(N200="snížená",J200,0)</f>
        <v>0</v>
      </c>
      <c r="BG200" s="192">
        <f>IF(N200="zákl. přenesená",J200,0)</f>
        <v>0</v>
      </c>
      <c r="BH200" s="192">
        <f>IF(N200="sníž. přenesená",J200,0)</f>
        <v>0</v>
      </c>
      <c r="BI200" s="192">
        <f>IF(N200="nulová",J200,0)</f>
        <v>0</v>
      </c>
      <c r="BJ200" s="19" t="s">
        <v>81</v>
      </c>
      <c r="BK200" s="192">
        <f>ROUND(I200*H200,2)</f>
        <v>0</v>
      </c>
      <c r="BL200" s="19" t="s">
        <v>114</v>
      </c>
      <c r="BM200" s="191" t="s">
        <v>236</v>
      </c>
    </row>
    <row r="201" s="2" customFormat="1">
      <c r="A201" s="38"/>
      <c r="B201" s="39"/>
      <c r="C201" s="38"/>
      <c r="D201" s="193" t="s">
        <v>173</v>
      </c>
      <c r="E201" s="38"/>
      <c r="F201" s="194" t="s">
        <v>237</v>
      </c>
      <c r="G201" s="38"/>
      <c r="H201" s="38"/>
      <c r="I201" s="195"/>
      <c r="J201" s="38"/>
      <c r="K201" s="38"/>
      <c r="L201" s="39"/>
      <c r="M201" s="196"/>
      <c r="N201" s="197"/>
      <c r="O201" s="77"/>
      <c r="P201" s="77"/>
      <c r="Q201" s="77"/>
      <c r="R201" s="77"/>
      <c r="S201" s="77"/>
      <c r="T201" s="78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T201" s="19" t="s">
        <v>173</v>
      </c>
      <c r="AU201" s="19" t="s">
        <v>85</v>
      </c>
    </row>
    <row r="202" s="13" customFormat="1">
      <c r="A202" s="13"/>
      <c r="B202" s="198"/>
      <c r="C202" s="13"/>
      <c r="D202" s="193" t="s">
        <v>175</v>
      </c>
      <c r="E202" s="199" t="s">
        <v>1</v>
      </c>
      <c r="F202" s="200" t="s">
        <v>238</v>
      </c>
      <c r="G202" s="13"/>
      <c r="H202" s="199" t="s">
        <v>1</v>
      </c>
      <c r="I202" s="201"/>
      <c r="J202" s="13"/>
      <c r="K202" s="13"/>
      <c r="L202" s="198"/>
      <c r="M202" s="202"/>
      <c r="N202" s="203"/>
      <c r="O202" s="203"/>
      <c r="P202" s="203"/>
      <c r="Q202" s="203"/>
      <c r="R202" s="203"/>
      <c r="S202" s="203"/>
      <c r="T202" s="204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T202" s="199" t="s">
        <v>175</v>
      </c>
      <c r="AU202" s="199" t="s">
        <v>85</v>
      </c>
      <c r="AV202" s="13" t="s">
        <v>81</v>
      </c>
      <c r="AW202" s="13" t="s">
        <v>32</v>
      </c>
      <c r="AX202" s="13" t="s">
        <v>76</v>
      </c>
      <c r="AY202" s="199" t="s">
        <v>165</v>
      </c>
    </row>
    <row r="203" s="13" customFormat="1">
      <c r="A203" s="13"/>
      <c r="B203" s="198"/>
      <c r="C203" s="13"/>
      <c r="D203" s="193" t="s">
        <v>175</v>
      </c>
      <c r="E203" s="199" t="s">
        <v>1</v>
      </c>
      <c r="F203" s="200" t="s">
        <v>177</v>
      </c>
      <c r="G203" s="13"/>
      <c r="H203" s="199" t="s">
        <v>1</v>
      </c>
      <c r="I203" s="201"/>
      <c r="J203" s="13"/>
      <c r="K203" s="13"/>
      <c r="L203" s="198"/>
      <c r="M203" s="202"/>
      <c r="N203" s="203"/>
      <c r="O203" s="203"/>
      <c r="P203" s="203"/>
      <c r="Q203" s="203"/>
      <c r="R203" s="203"/>
      <c r="S203" s="203"/>
      <c r="T203" s="204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199" t="s">
        <v>175</v>
      </c>
      <c r="AU203" s="199" t="s">
        <v>85</v>
      </c>
      <c r="AV203" s="13" t="s">
        <v>81</v>
      </c>
      <c r="AW203" s="13" t="s">
        <v>32</v>
      </c>
      <c r="AX203" s="13" t="s">
        <v>76</v>
      </c>
      <c r="AY203" s="199" t="s">
        <v>165</v>
      </c>
    </row>
    <row r="204" s="13" customFormat="1">
      <c r="A204" s="13"/>
      <c r="B204" s="198"/>
      <c r="C204" s="13"/>
      <c r="D204" s="193" t="s">
        <v>175</v>
      </c>
      <c r="E204" s="199" t="s">
        <v>1</v>
      </c>
      <c r="F204" s="200" t="s">
        <v>178</v>
      </c>
      <c r="G204" s="13"/>
      <c r="H204" s="199" t="s">
        <v>1</v>
      </c>
      <c r="I204" s="201"/>
      <c r="J204" s="13"/>
      <c r="K204" s="13"/>
      <c r="L204" s="198"/>
      <c r="M204" s="202"/>
      <c r="N204" s="203"/>
      <c r="O204" s="203"/>
      <c r="P204" s="203"/>
      <c r="Q204" s="203"/>
      <c r="R204" s="203"/>
      <c r="S204" s="203"/>
      <c r="T204" s="204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199" t="s">
        <v>175</v>
      </c>
      <c r="AU204" s="199" t="s">
        <v>85</v>
      </c>
      <c r="AV204" s="13" t="s">
        <v>81</v>
      </c>
      <c r="AW204" s="13" t="s">
        <v>32</v>
      </c>
      <c r="AX204" s="13" t="s">
        <v>76</v>
      </c>
      <c r="AY204" s="199" t="s">
        <v>165</v>
      </c>
    </row>
    <row r="205" s="14" customFormat="1">
      <c r="A205" s="14"/>
      <c r="B205" s="205"/>
      <c r="C205" s="14"/>
      <c r="D205" s="193" t="s">
        <v>175</v>
      </c>
      <c r="E205" s="206" t="s">
        <v>1</v>
      </c>
      <c r="F205" s="207" t="s">
        <v>239</v>
      </c>
      <c r="G205" s="14"/>
      <c r="H205" s="208">
        <v>0.47999999999999998</v>
      </c>
      <c r="I205" s="209"/>
      <c r="J205" s="14"/>
      <c r="K205" s="14"/>
      <c r="L205" s="205"/>
      <c r="M205" s="210"/>
      <c r="N205" s="211"/>
      <c r="O205" s="211"/>
      <c r="P205" s="211"/>
      <c r="Q205" s="211"/>
      <c r="R205" s="211"/>
      <c r="S205" s="211"/>
      <c r="T205" s="212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T205" s="206" t="s">
        <v>175</v>
      </c>
      <c r="AU205" s="206" t="s">
        <v>85</v>
      </c>
      <c r="AV205" s="14" t="s">
        <v>85</v>
      </c>
      <c r="AW205" s="14" t="s">
        <v>32</v>
      </c>
      <c r="AX205" s="14" t="s">
        <v>76</v>
      </c>
      <c r="AY205" s="206" t="s">
        <v>165</v>
      </c>
    </row>
    <row r="206" s="15" customFormat="1">
      <c r="A206" s="15"/>
      <c r="B206" s="213"/>
      <c r="C206" s="15"/>
      <c r="D206" s="193" t="s">
        <v>175</v>
      </c>
      <c r="E206" s="214" t="s">
        <v>1</v>
      </c>
      <c r="F206" s="215" t="s">
        <v>180</v>
      </c>
      <c r="G206" s="15"/>
      <c r="H206" s="216">
        <v>0.47999999999999998</v>
      </c>
      <c r="I206" s="217"/>
      <c r="J206" s="15"/>
      <c r="K206" s="15"/>
      <c r="L206" s="213"/>
      <c r="M206" s="218"/>
      <c r="N206" s="219"/>
      <c r="O206" s="219"/>
      <c r="P206" s="219"/>
      <c r="Q206" s="219"/>
      <c r="R206" s="219"/>
      <c r="S206" s="219"/>
      <c r="T206" s="220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T206" s="214" t="s">
        <v>175</v>
      </c>
      <c r="AU206" s="214" t="s">
        <v>85</v>
      </c>
      <c r="AV206" s="15" t="s">
        <v>86</v>
      </c>
      <c r="AW206" s="15" t="s">
        <v>32</v>
      </c>
      <c r="AX206" s="15" t="s">
        <v>76</v>
      </c>
      <c r="AY206" s="214" t="s">
        <v>165</v>
      </c>
    </row>
    <row r="207" s="16" customFormat="1">
      <c r="A207" s="16"/>
      <c r="B207" s="221"/>
      <c r="C207" s="16"/>
      <c r="D207" s="193" t="s">
        <v>175</v>
      </c>
      <c r="E207" s="222" t="s">
        <v>1</v>
      </c>
      <c r="F207" s="223" t="s">
        <v>181</v>
      </c>
      <c r="G207" s="16"/>
      <c r="H207" s="224">
        <v>0.47999999999999998</v>
      </c>
      <c r="I207" s="225"/>
      <c r="J207" s="16"/>
      <c r="K207" s="16"/>
      <c r="L207" s="221"/>
      <c r="M207" s="226"/>
      <c r="N207" s="227"/>
      <c r="O207" s="227"/>
      <c r="P207" s="227"/>
      <c r="Q207" s="227"/>
      <c r="R207" s="227"/>
      <c r="S207" s="227"/>
      <c r="T207" s="228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T207" s="222" t="s">
        <v>175</v>
      </c>
      <c r="AU207" s="222" t="s">
        <v>85</v>
      </c>
      <c r="AV207" s="16" t="s">
        <v>114</v>
      </c>
      <c r="AW207" s="16" t="s">
        <v>32</v>
      </c>
      <c r="AX207" s="16" t="s">
        <v>81</v>
      </c>
      <c r="AY207" s="222" t="s">
        <v>165</v>
      </c>
    </row>
    <row r="208" s="2" customFormat="1" ht="16.5" customHeight="1">
      <c r="A208" s="38"/>
      <c r="B208" s="179"/>
      <c r="C208" s="180" t="s">
        <v>240</v>
      </c>
      <c r="D208" s="180" t="s">
        <v>167</v>
      </c>
      <c r="E208" s="181" t="s">
        <v>241</v>
      </c>
      <c r="F208" s="182" t="s">
        <v>242</v>
      </c>
      <c r="G208" s="183" t="s">
        <v>201</v>
      </c>
      <c r="H208" s="184">
        <v>0.032000000000000001</v>
      </c>
      <c r="I208" s="185"/>
      <c r="J208" s="186">
        <f>ROUND(I208*H208,2)</f>
        <v>0</v>
      </c>
      <c r="K208" s="182" t="s">
        <v>171</v>
      </c>
      <c r="L208" s="39"/>
      <c r="M208" s="187" t="s">
        <v>1</v>
      </c>
      <c r="N208" s="188" t="s">
        <v>41</v>
      </c>
      <c r="O208" s="77"/>
      <c r="P208" s="189">
        <f>O208*H208</f>
        <v>0</v>
      </c>
      <c r="Q208" s="189">
        <v>1.06277</v>
      </c>
      <c r="R208" s="189">
        <f>Q208*H208</f>
        <v>0.03400864</v>
      </c>
      <c r="S208" s="189">
        <v>0</v>
      </c>
      <c r="T208" s="190">
        <f>S208*H208</f>
        <v>0</v>
      </c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R208" s="191" t="s">
        <v>114</v>
      </c>
      <c r="AT208" s="191" t="s">
        <v>167</v>
      </c>
      <c r="AU208" s="191" t="s">
        <v>85</v>
      </c>
      <c r="AY208" s="19" t="s">
        <v>165</v>
      </c>
      <c r="BE208" s="192">
        <f>IF(N208="základní",J208,0)</f>
        <v>0</v>
      </c>
      <c r="BF208" s="192">
        <f>IF(N208="snížená",J208,0)</f>
        <v>0</v>
      </c>
      <c r="BG208" s="192">
        <f>IF(N208="zákl. přenesená",J208,0)</f>
        <v>0</v>
      </c>
      <c r="BH208" s="192">
        <f>IF(N208="sníž. přenesená",J208,0)</f>
        <v>0</v>
      </c>
      <c r="BI208" s="192">
        <f>IF(N208="nulová",J208,0)</f>
        <v>0</v>
      </c>
      <c r="BJ208" s="19" t="s">
        <v>81</v>
      </c>
      <c r="BK208" s="192">
        <f>ROUND(I208*H208,2)</f>
        <v>0</v>
      </c>
      <c r="BL208" s="19" t="s">
        <v>114</v>
      </c>
      <c r="BM208" s="191" t="s">
        <v>243</v>
      </c>
    </row>
    <row r="209" s="2" customFormat="1">
      <c r="A209" s="38"/>
      <c r="B209" s="39"/>
      <c r="C209" s="38"/>
      <c r="D209" s="193" t="s">
        <v>173</v>
      </c>
      <c r="E209" s="38"/>
      <c r="F209" s="194" t="s">
        <v>244</v>
      </c>
      <c r="G209" s="38"/>
      <c r="H209" s="38"/>
      <c r="I209" s="195"/>
      <c r="J209" s="38"/>
      <c r="K209" s="38"/>
      <c r="L209" s="39"/>
      <c r="M209" s="196"/>
      <c r="N209" s="197"/>
      <c r="O209" s="77"/>
      <c r="P209" s="77"/>
      <c r="Q209" s="77"/>
      <c r="R209" s="77"/>
      <c r="S209" s="77"/>
      <c r="T209" s="78"/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T209" s="19" t="s">
        <v>173</v>
      </c>
      <c r="AU209" s="19" t="s">
        <v>85</v>
      </c>
    </row>
    <row r="210" s="13" customFormat="1">
      <c r="A210" s="13"/>
      <c r="B210" s="198"/>
      <c r="C210" s="13"/>
      <c r="D210" s="193" t="s">
        <v>175</v>
      </c>
      <c r="E210" s="199" t="s">
        <v>1</v>
      </c>
      <c r="F210" s="200" t="s">
        <v>238</v>
      </c>
      <c r="G210" s="13"/>
      <c r="H210" s="199" t="s">
        <v>1</v>
      </c>
      <c r="I210" s="201"/>
      <c r="J210" s="13"/>
      <c r="K210" s="13"/>
      <c r="L210" s="198"/>
      <c r="M210" s="202"/>
      <c r="N210" s="203"/>
      <c r="O210" s="203"/>
      <c r="P210" s="203"/>
      <c r="Q210" s="203"/>
      <c r="R210" s="203"/>
      <c r="S210" s="203"/>
      <c r="T210" s="204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T210" s="199" t="s">
        <v>175</v>
      </c>
      <c r="AU210" s="199" t="s">
        <v>85</v>
      </c>
      <c r="AV210" s="13" t="s">
        <v>81</v>
      </c>
      <c r="AW210" s="13" t="s">
        <v>32</v>
      </c>
      <c r="AX210" s="13" t="s">
        <v>76</v>
      </c>
      <c r="AY210" s="199" t="s">
        <v>165</v>
      </c>
    </row>
    <row r="211" s="13" customFormat="1">
      <c r="A211" s="13"/>
      <c r="B211" s="198"/>
      <c r="C211" s="13"/>
      <c r="D211" s="193" t="s">
        <v>175</v>
      </c>
      <c r="E211" s="199" t="s">
        <v>1</v>
      </c>
      <c r="F211" s="200" t="s">
        <v>177</v>
      </c>
      <c r="G211" s="13"/>
      <c r="H211" s="199" t="s">
        <v>1</v>
      </c>
      <c r="I211" s="201"/>
      <c r="J211" s="13"/>
      <c r="K211" s="13"/>
      <c r="L211" s="198"/>
      <c r="M211" s="202"/>
      <c r="N211" s="203"/>
      <c r="O211" s="203"/>
      <c r="P211" s="203"/>
      <c r="Q211" s="203"/>
      <c r="R211" s="203"/>
      <c r="S211" s="203"/>
      <c r="T211" s="204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T211" s="199" t="s">
        <v>175</v>
      </c>
      <c r="AU211" s="199" t="s">
        <v>85</v>
      </c>
      <c r="AV211" s="13" t="s">
        <v>81</v>
      </c>
      <c r="AW211" s="13" t="s">
        <v>32</v>
      </c>
      <c r="AX211" s="13" t="s">
        <v>76</v>
      </c>
      <c r="AY211" s="199" t="s">
        <v>165</v>
      </c>
    </row>
    <row r="212" s="13" customFormat="1">
      <c r="A212" s="13"/>
      <c r="B212" s="198"/>
      <c r="C212" s="13"/>
      <c r="D212" s="193" t="s">
        <v>175</v>
      </c>
      <c r="E212" s="199" t="s">
        <v>1</v>
      </c>
      <c r="F212" s="200" t="s">
        <v>178</v>
      </c>
      <c r="G212" s="13"/>
      <c r="H212" s="199" t="s">
        <v>1</v>
      </c>
      <c r="I212" s="201"/>
      <c r="J212" s="13"/>
      <c r="K212" s="13"/>
      <c r="L212" s="198"/>
      <c r="M212" s="202"/>
      <c r="N212" s="203"/>
      <c r="O212" s="203"/>
      <c r="P212" s="203"/>
      <c r="Q212" s="203"/>
      <c r="R212" s="203"/>
      <c r="S212" s="203"/>
      <c r="T212" s="204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T212" s="199" t="s">
        <v>175</v>
      </c>
      <c r="AU212" s="199" t="s">
        <v>85</v>
      </c>
      <c r="AV212" s="13" t="s">
        <v>81</v>
      </c>
      <c r="AW212" s="13" t="s">
        <v>32</v>
      </c>
      <c r="AX212" s="13" t="s">
        <v>76</v>
      </c>
      <c r="AY212" s="199" t="s">
        <v>165</v>
      </c>
    </row>
    <row r="213" s="14" customFormat="1">
      <c r="A213" s="14"/>
      <c r="B213" s="205"/>
      <c r="C213" s="14"/>
      <c r="D213" s="193" t="s">
        <v>175</v>
      </c>
      <c r="E213" s="206" t="s">
        <v>1</v>
      </c>
      <c r="F213" s="207" t="s">
        <v>245</v>
      </c>
      <c r="G213" s="14"/>
      <c r="H213" s="208">
        <v>0.032000000000000001</v>
      </c>
      <c r="I213" s="209"/>
      <c r="J213" s="14"/>
      <c r="K213" s="14"/>
      <c r="L213" s="205"/>
      <c r="M213" s="210"/>
      <c r="N213" s="211"/>
      <c r="O213" s="211"/>
      <c r="P213" s="211"/>
      <c r="Q213" s="211"/>
      <c r="R213" s="211"/>
      <c r="S213" s="211"/>
      <c r="T213" s="212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T213" s="206" t="s">
        <v>175</v>
      </c>
      <c r="AU213" s="206" t="s">
        <v>85</v>
      </c>
      <c r="AV213" s="14" t="s">
        <v>85</v>
      </c>
      <c r="AW213" s="14" t="s">
        <v>32</v>
      </c>
      <c r="AX213" s="14" t="s">
        <v>76</v>
      </c>
      <c r="AY213" s="206" t="s">
        <v>165</v>
      </c>
    </row>
    <row r="214" s="15" customFormat="1">
      <c r="A214" s="15"/>
      <c r="B214" s="213"/>
      <c r="C214" s="15"/>
      <c r="D214" s="193" t="s">
        <v>175</v>
      </c>
      <c r="E214" s="214" t="s">
        <v>1</v>
      </c>
      <c r="F214" s="215" t="s">
        <v>180</v>
      </c>
      <c r="G214" s="15"/>
      <c r="H214" s="216">
        <v>0.032000000000000001</v>
      </c>
      <c r="I214" s="217"/>
      <c r="J214" s="15"/>
      <c r="K214" s="15"/>
      <c r="L214" s="213"/>
      <c r="M214" s="218"/>
      <c r="N214" s="219"/>
      <c r="O214" s="219"/>
      <c r="P214" s="219"/>
      <c r="Q214" s="219"/>
      <c r="R214" s="219"/>
      <c r="S214" s="219"/>
      <c r="T214" s="220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T214" s="214" t="s">
        <v>175</v>
      </c>
      <c r="AU214" s="214" t="s">
        <v>85</v>
      </c>
      <c r="AV214" s="15" t="s">
        <v>86</v>
      </c>
      <c r="AW214" s="15" t="s">
        <v>32</v>
      </c>
      <c r="AX214" s="15" t="s">
        <v>76</v>
      </c>
      <c r="AY214" s="214" t="s">
        <v>165</v>
      </c>
    </row>
    <row r="215" s="16" customFormat="1">
      <c r="A215" s="16"/>
      <c r="B215" s="221"/>
      <c r="C215" s="16"/>
      <c r="D215" s="193" t="s">
        <v>175</v>
      </c>
      <c r="E215" s="222" t="s">
        <v>1</v>
      </c>
      <c r="F215" s="223" t="s">
        <v>181</v>
      </c>
      <c r="G215" s="16"/>
      <c r="H215" s="224">
        <v>0.032000000000000001</v>
      </c>
      <c r="I215" s="225"/>
      <c r="J215" s="16"/>
      <c r="K215" s="16"/>
      <c r="L215" s="221"/>
      <c r="M215" s="226"/>
      <c r="N215" s="227"/>
      <c r="O215" s="227"/>
      <c r="P215" s="227"/>
      <c r="Q215" s="227"/>
      <c r="R215" s="227"/>
      <c r="S215" s="227"/>
      <c r="T215" s="228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T215" s="222" t="s">
        <v>175</v>
      </c>
      <c r="AU215" s="222" t="s">
        <v>85</v>
      </c>
      <c r="AV215" s="16" t="s">
        <v>114</v>
      </c>
      <c r="AW215" s="16" t="s">
        <v>32</v>
      </c>
      <c r="AX215" s="16" t="s">
        <v>81</v>
      </c>
      <c r="AY215" s="222" t="s">
        <v>165</v>
      </c>
    </row>
    <row r="216" s="12" customFormat="1" ht="22.8" customHeight="1">
      <c r="A216" s="12"/>
      <c r="B216" s="166"/>
      <c r="C216" s="12"/>
      <c r="D216" s="167" t="s">
        <v>75</v>
      </c>
      <c r="E216" s="177" t="s">
        <v>86</v>
      </c>
      <c r="F216" s="177" t="s">
        <v>246</v>
      </c>
      <c r="G216" s="12"/>
      <c r="H216" s="12"/>
      <c r="I216" s="169"/>
      <c r="J216" s="178">
        <f>BK216</f>
        <v>0</v>
      </c>
      <c r="K216" s="12"/>
      <c r="L216" s="166"/>
      <c r="M216" s="171"/>
      <c r="N216" s="172"/>
      <c r="O216" s="172"/>
      <c r="P216" s="173">
        <f>SUM(P217:P228)</f>
        <v>0</v>
      </c>
      <c r="Q216" s="172"/>
      <c r="R216" s="173">
        <f>SUM(R217:R228)</f>
        <v>5.4267883999999995</v>
      </c>
      <c r="S216" s="172"/>
      <c r="T216" s="174">
        <f>SUM(T217:T228)</f>
        <v>0</v>
      </c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R216" s="167" t="s">
        <v>81</v>
      </c>
      <c r="AT216" s="175" t="s">
        <v>75</v>
      </c>
      <c r="AU216" s="175" t="s">
        <v>81</v>
      </c>
      <c r="AY216" s="167" t="s">
        <v>165</v>
      </c>
      <c r="BK216" s="176">
        <f>SUM(BK217:BK228)</f>
        <v>0</v>
      </c>
    </row>
    <row r="217" s="2" customFormat="1" ht="21.75" customHeight="1">
      <c r="A217" s="38"/>
      <c r="B217" s="179"/>
      <c r="C217" s="180" t="s">
        <v>247</v>
      </c>
      <c r="D217" s="180" t="s">
        <v>167</v>
      </c>
      <c r="E217" s="181" t="s">
        <v>248</v>
      </c>
      <c r="F217" s="182" t="s">
        <v>249</v>
      </c>
      <c r="G217" s="183" t="s">
        <v>170</v>
      </c>
      <c r="H217" s="184">
        <v>3</v>
      </c>
      <c r="I217" s="185"/>
      <c r="J217" s="186">
        <f>ROUND(I217*H217,2)</f>
        <v>0</v>
      </c>
      <c r="K217" s="182" t="s">
        <v>171</v>
      </c>
      <c r="L217" s="39"/>
      <c r="M217" s="187" t="s">
        <v>1</v>
      </c>
      <c r="N217" s="188" t="s">
        <v>41</v>
      </c>
      <c r="O217" s="77"/>
      <c r="P217" s="189">
        <f>O217*H217</f>
        <v>0</v>
      </c>
      <c r="Q217" s="189">
        <v>1.78636</v>
      </c>
      <c r="R217" s="189">
        <f>Q217*H217</f>
        <v>5.3590799999999996</v>
      </c>
      <c r="S217" s="189">
        <v>0</v>
      </c>
      <c r="T217" s="190">
        <f>S217*H217</f>
        <v>0</v>
      </c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R217" s="191" t="s">
        <v>114</v>
      </c>
      <c r="AT217" s="191" t="s">
        <v>167</v>
      </c>
      <c r="AU217" s="191" t="s">
        <v>85</v>
      </c>
      <c r="AY217" s="19" t="s">
        <v>165</v>
      </c>
      <c r="BE217" s="192">
        <f>IF(N217="základní",J217,0)</f>
        <v>0</v>
      </c>
      <c r="BF217" s="192">
        <f>IF(N217="snížená",J217,0)</f>
        <v>0</v>
      </c>
      <c r="BG217" s="192">
        <f>IF(N217="zákl. přenesená",J217,0)</f>
        <v>0</v>
      </c>
      <c r="BH217" s="192">
        <f>IF(N217="sníž. přenesená",J217,0)</f>
        <v>0</v>
      </c>
      <c r="BI217" s="192">
        <f>IF(N217="nulová",J217,0)</f>
        <v>0</v>
      </c>
      <c r="BJ217" s="19" t="s">
        <v>81</v>
      </c>
      <c r="BK217" s="192">
        <f>ROUND(I217*H217,2)</f>
        <v>0</v>
      </c>
      <c r="BL217" s="19" t="s">
        <v>114</v>
      </c>
      <c r="BM217" s="191" t="s">
        <v>250</v>
      </c>
    </row>
    <row r="218" s="2" customFormat="1">
      <c r="A218" s="38"/>
      <c r="B218" s="39"/>
      <c r="C218" s="38"/>
      <c r="D218" s="193" t="s">
        <v>173</v>
      </c>
      <c r="E218" s="38"/>
      <c r="F218" s="194" t="s">
        <v>251</v>
      </c>
      <c r="G218" s="38"/>
      <c r="H218" s="38"/>
      <c r="I218" s="195"/>
      <c r="J218" s="38"/>
      <c r="K218" s="38"/>
      <c r="L218" s="39"/>
      <c r="M218" s="196"/>
      <c r="N218" s="197"/>
      <c r="O218" s="77"/>
      <c r="P218" s="77"/>
      <c r="Q218" s="77"/>
      <c r="R218" s="77"/>
      <c r="S218" s="77"/>
      <c r="T218" s="78"/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T218" s="19" t="s">
        <v>173</v>
      </c>
      <c r="AU218" s="19" t="s">
        <v>85</v>
      </c>
    </row>
    <row r="219" s="13" customFormat="1">
      <c r="A219" s="13"/>
      <c r="B219" s="198"/>
      <c r="C219" s="13"/>
      <c r="D219" s="193" t="s">
        <v>175</v>
      </c>
      <c r="E219" s="199" t="s">
        <v>1</v>
      </c>
      <c r="F219" s="200" t="s">
        <v>252</v>
      </c>
      <c r="G219" s="13"/>
      <c r="H219" s="199" t="s">
        <v>1</v>
      </c>
      <c r="I219" s="201"/>
      <c r="J219" s="13"/>
      <c r="K219" s="13"/>
      <c r="L219" s="198"/>
      <c r="M219" s="202"/>
      <c r="N219" s="203"/>
      <c r="O219" s="203"/>
      <c r="P219" s="203"/>
      <c r="Q219" s="203"/>
      <c r="R219" s="203"/>
      <c r="S219" s="203"/>
      <c r="T219" s="204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T219" s="199" t="s">
        <v>175</v>
      </c>
      <c r="AU219" s="199" t="s">
        <v>85</v>
      </c>
      <c r="AV219" s="13" t="s">
        <v>81</v>
      </c>
      <c r="AW219" s="13" t="s">
        <v>32</v>
      </c>
      <c r="AX219" s="13" t="s">
        <v>76</v>
      </c>
      <c r="AY219" s="199" t="s">
        <v>165</v>
      </c>
    </row>
    <row r="220" s="14" customFormat="1">
      <c r="A220" s="14"/>
      <c r="B220" s="205"/>
      <c r="C220" s="14"/>
      <c r="D220" s="193" t="s">
        <v>175</v>
      </c>
      <c r="E220" s="206" t="s">
        <v>1</v>
      </c>
      <c r="F220" s="207" t="s">
        <v>86</v>
      </c>
      <c r="G220" s="14"/>
      <c r="H220" s="208">
        <v>3</v>
      </c>
      <c r="I220" s="209"/>
      <c r="J220" s="14"/>
      <c r="K220" s="14"/>
      <c r="L220" s="205"/>
      <c r="M220" s="210"/>
      <c r="N220" s="211"/>
      <c r="O220" s="211"/>
      <c r="P220" s="211"/>
      <c r="Q220" s="211"/>
      <c r="R220" s="211"/>
      <c r="S220" s="211"/>
      <c r="T220" s="212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T220" s="206" t="s">
        <v>175</v>
      </c>
      <c r="AU220" s="206" t="s">
        <v>85</v>
      </c>
      <c r="AV220" s="14" t="s">
        <v>85</v>
      </c>
      <c r="AW220" s="14" t="s">
        <v>32</v>
      </c>
      <c r="AX220" s="14" t="s">
        <v>76</v>
      </c>
      <c r="AY220" s="206" t="s">
        <v>165</v>
      </c>
    </row>
    <row r="221" s="15" customFormat="1">
      <c r="A221" s="15"/>
      <c r="B221" s="213"/>
      <c r="C221" s="15"/>
      <c r="D221" s="193" t="s">
        <v>175</v>
      </c>
      <c r="E221" s="214" t="s">
        <v>1</v>
      </c>
      <c r="F221" s="215" t="s">
        <v>180</v>
      </c>
      <c r="G221" s="15"/>
      <c r="H221" s="216">
        <v>3</v>
      </c>
      <c r="I221" s="217"/>
      <c r="J221" s="15"/>
      <c r="K221" s="15"/>
      <c r="L221" s="213"/>
      <c r="M221" s="218"/>
      <c r="N221" s="219"/>
      <c r="O221" s="219"/>
      <c r="P221" s="219"/>
      <c r="Q221" s="219"/>
      <c r="R221" s="219"/>
      <c r="S221" s="219"/>
      <c r="T221" s="220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T221" s="214" t="s">
        <v>175</v>
      </c>
      <c r="AU221" s="214" t="s">
        <v>85</v>
      </c>
      <c r="AV221" s="15" t="s">
        <v>86</v>
      </c>
      <c r="AW221" s="15" t="s">
        <v>32</v>
      </c>
      <c r="AX221" s="15" t="s">
        <v>76</v>
      </c>
      <c r="AY221" s="214" t="s">
        <v>165</v>
      </c>
    </row>
    <row r="222" s="16" customFormat="1">
      <c r="A222" s="16"/>
      <c r="B222" s="221"/>
      <c r="C222" s="16"/>
      <c r="D222" s="193" t="s">
        <v>175</v>
      </c>
      <c r="E222" s="222" t="s">
        <v>1</v>
      </c>
      <c r="F222" s="223" t="s">
        <v>181</v>
      </c>
      <c r="G222" s="16"/>
      <c r="H222" s="224">
        <v>3</v>
      </c>
      <c r="I222" s="225"/>
      <c r="J222" s="16"/>
      <c r="K222" s="16"/>
      <c r="L222" s="221"/>
      <c r="M222" s="226"/>
      <c r="N222" s="227"/>
      <c r="O222" s="227"/>
      <c r="P222" s="227"/>
      <c r="Q222" s="227"/>
      <c r="R222" s="227"/>
      <c r="S222" s="227"/>
      <c r="T222" s="228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T222" s="222" t="s">
        <v>175</v>
      </c>
      <c r="AU222" s="222" t="s">
        <v>85</v>
      </c>
      <c r="AV222" s="16" t="s">
        <v>114</v>
      </c>
      <c r="AW222" s="16" t="s">
        <v>32</v>
      </c>
      <c r="AX222" s="16" t="s">
        <v>81</v>
      </c>
      <c r="AY222" s="222" t="s">
        <v>165</v>
      </c>
    </row>
    <row r="223" s="2" customFormat="1">
      <c r="A223" s="38"/>
      <c r="B223" s="179"/>
      <c r="C223" s="180" t="s">
        <v>253</v>
      </c>
      <c r="D223" s="180" t="s">
        <v>167</v>
      </c>
      <c r="E223" s="181" t="s">
        <v>254</v>
      </c>
      <c r="F223" s="182" t="s">
        <v>255</v>
      </c>
      <c r="G223" s="183" t="s">
        <v>207</v>
      </c>
      <c r="H223" s="184">
        <v>0.38</v>
      </c>
      <c r="I223" s="185"/>
      <c r="J223" s="186">
        <f>ROUND(I223*H223,2)</f>
        <v>0</v>
      </c>
      <c r="K223" s="182" t="s">
        <v>171</v>
      </c>
      <c r="L223" s="39"/>
      <c r="M223" s="187" t="s">
        <v>1</v>
      </c>
      <c r="N223" s="188" t="s">
        <v>41</v>
      </c>
      <c r="O223" s="77"/>
      <c r="P223" s="189">
        <f>O223*H223</f>
        <v>0</v>
      </c>
      <c r="Q223" s="189">
        <v>0.17818000000000001</v>
      </c>
      <c r="R223" s="189">
        <f>Q223*H223</f>
        <v>0.067708400000000002</v>
      </c>
      <c r="S223" s="189">
        <v>0</v>
      </c>
      <c r="T223" s="190">
        <f>S223*H223</f>
        <v>0</v>
      </c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R223" s="191" t="s">
        <v>114</v>
      </c>
      <c r="AT223" s="191" t="s">
        <v>167</v>
      </c>
      <c r="AU223" s="191" t="s">
        <v>85</v>
      </c>
      <c r="AY223" s="19" t="s">
        <v>165</v>
      </c>
      <c r="BE223" s="192">
        <f>IF(N223="základní",J223,0)</f>
        <v>0</v>
      </c>
      <c r="BF223" s="192">
        <f>IF(N223="snížená",J223,0)</f>
        <v>0</v>
      </c>
      <c r="BG223" s="192">
        <f>IF(N223="zákl. přenesená",J223,0)</f>
        <v>0</v>
      </c>
      <c r="BH223" s="192">
        <f>IF(N223="sníž. přenesená",J223,0)</f>
        <v>0</v>
      </c>
      <c r="BI223" s="192">
        <f>IF(N223="nulová",J223,0)</f>
        <v>0</v>
      </c>
      <c r="BJ223" s="19" t="s">
        <v>81</v>
      </c>
      <c r="BK223" s="192">
        <f>ROUND(I223*H223,2)</f>
        <v>0</v>
      </c>
      <c r="BL223" s="19" t="s">
        <v>114</v>
      </c>
      <c r="BM223" s="191" t="s">
        <v>256</v>
      </c>
    </row>
    <row r="224" s="2" customFormat="1">
      <c r="A224" s="38"/>
      <c r="B224" s="39"/>
      <c r="C224" s="38"/>
      <c r="D224" s="193" t="s">
        <v>173</v>
      </c>
      <c r="E224" s="38"/>
      <c r="F224" s="194" t="s">
        <v>257</v>
      </c>
      <c r="G224" s="38"/>
      <c r="H224" s="38"/>
      <c r="I224" s="195"/>
      <c r="J224" s="38"/>
      <c r="K224" s="38"/>
      <c r="L224" s="39"/>
      <c r="M224" s="196"/>
      <c r="N224" s="197"/>
      <c r="O224" s="77"/>
      <c r="P224" s="77"/>
      <c r="Q224" s="77"/>
      <c r="R224" s="77"/>
      <c r="S224" s="77"/>
      <c r="T224" s="78"/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T224" s="19" t="s">
        <v>173</v>
      </c>
      <c r="AU224" s="19" t="s">
        <v>85</v>
      </c>
    </row>
    <row r="225" s="13" customFormat="1">
      <c r="A225" s="13"/>
      <c r="B225" s="198"/>
      <c r="C225" s="13"/>
      <c r="D225" s="193" t="s">
        <v>175</v>
      </c>
      <c r="E225" s="199" t="s">
        <v>1</v>
      </c>
      <c r="F225" s="200" t="s">
        <v>258</v>
      </c>
      <c r="G225" s="13"/>
      <c r="H225" s="199" t="s">
        <v>1</v>
      </c>
      <c r="I225" s="201"/>
      <c r="J225" s="13"/>
      <c r="K225" s="13"/>
      <c r="L225" s="198"/>
      <c r="M225" s="202"/>
      <c r="N225" s="203"/>
      <c r="O225" s="203"/>
      <c r="P225" s="203"/>
      <c r="Q225" s="203"/>
      <c r="R225" s="203"/>
      <c r="S225" s="203"/>
      <c r="T225" s="204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T225" s="199" t="s">
        <v>175</v>
      </c>
      <c r="AU225" s="199" t="s">
        <v>85</v>
      </c>
      <c r="AV225" s="13" t="s">
        <v>81</v>
      </c>
      <c r="AW225" s="13" t="s">
        <v>32</v>
      </c>
      <c r="AX225" s="13" t="s">
        <v>76</v>
      </c>
      <c r="AY225" s="199" t="s">
        <v>165</v>
      </c>
    </row>
    <row r="226" s="14" customFormat="1">
      <c r="A226" s="14"/>
      <c r="B226" s="205"/>
      <c r="C226" s="14"/>
      <c r="D226" s="193" t="s">
        <v>175</v>
      </c>
      <c r="E226" s="206" t="s">
        <v>1</v>
      </c>
      <c r="F226" s="207" t="s">
        <v>259</v>
      </c>
      <c r="G226" s="14"/>
      <c r="H226" s="208">
        <v>0.38</v>
      </c>
      <c r="I226" s="209"/>
      <c r="J226" s="14"/>
      <c r="K226" s="14"/>
      <c r="L226" s="205"/>
      <c r="M226" s="210"/>
      <c r="N226" s="211"/>
      <c r="O226" s="211"/>
      <c r="P226" s="211"/>
      <c r="Q226" s="211"/>
      <c r="R226" s="211"/>
      <c r="S226" s="211"/>
      <c r="T226" s="212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T226" s="206" t="s">
        <v>175</v>
      </c>
      <c r="AU226" s="206" t="s">
        <v>85</v>
      </c>
      <c r="AV226" s="14" t="s">
        <v>85</v>
      </c>
      <c r="AW226" s="14" t="s">
        <v>32</v>
      </c>
      <c r="AX226" s="14" t="s">
        <v>76</v>
      </c>
      <c r="AY226" s="206" t="s">
        <v>165</v>
      </c>
    </row>
    <row r="227" s="15" customFormat="1">
      <c r="A227" s="15"/>
      <c r="B227" s="213"/>
      <c r="C227" s="15"/>
      <c r="D227" s="193" t="s">
        <v>175</v>
      </c>
      <c r="E227" s="214" t="s">
        <v>1</v>
      </c>
      <c r="F227" s="215" t="s">
        <v>180</v>
      </c>
      <c r="G227" s="15"/>
      <c r="H227" s="216">
        <v>0.38</v>
      </c>
      <c r="I227" s="217"/>
      <c r="J227" s="15"/>
      <c r="K227" s="15"/>
      <c r="L227" s="213"/>
      <c r="M227" s="218"/>
      <c r="N227" s="219"/>
      <c r="O227" s="219"/>
      <c r="P227" s="219"/>
      <c r="Q227" s="219"/>
      <c r="R227" s="219"/>
      <c r="S227" s="219"/>
      <c r="T227" s="220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T227" s="214" t="s">
        <v>175</v>
      </c>
      <c r="AU227" s="214" t="s">
        <v>85</v>
      </c>
      <c r="AV227" s="15" t="s">
        <v>86</v>
      </c>
      <c r="AW227" s="15" t="s">
        <v>32</v>
      </c>
      <c r="AX227" s="15" t="s">
        <v>76</v>
      </c>
      <c r="AY227" s="214" t="s">
        <v>165</v>
      </c>
    </row>
    <row r="228" s="16" customFormat="1">
      <c r="A228" s="16"/>
      <c r="B228" s="221"/>
      <c r="C228" s="16"/>
      <c r="D228" s="193" t="s">
        <v>175</v>
      </c>
      <c r="E228" s="222" t="s">
        <v>1</v>
      </c>
      <c r="F228" s="223" t="s">
        <v>181</v>
      </c>
      <c r="G228" s="16"/>
      <c r="H228" s="224">
        <v>0.38</v>
      </c>
      <c r="I228" s="225"/>
      <c r="J228" s="16"/>
      <c r="K228" s="16"/>
      <c r="L228" s="221"/>
      <c r="M228" s="226"/>
      <c r="N228" s="227"/>
      <c r="O228" s="227"/>
      <c r="P228" s="227"/>
      <c r="Q228" s="227"/>
      <c r="R228" s="227"/>
      <c r="S228" s="227"/>
      <c r="T228" s="228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  <c r="AT228" s="222" t="s">
        <v>175</v>
      </c>
      <c r="AU228" s="222" t="s">
        <v>85</v>
      </c>
      <c r="AV228" s="16" t="s">
        <v>114</v>
      </c>
      <c r="AW228" s="16" t="s">
        <v>32</v>
      </c>
      <c r="AX228" s="16" t="s">
        <v>81</v>
      </c>
      <c r="AY228" s="222" t="s">
        <v>165</v>
      </c>
    </row>
    <row r="229" s="12" customFormat="1" ht="22.8" customHeight="1">
      <c r="A229" s="12"/>
      <c r="B229" s="166"/>
      <c r="C229" s="12"/>
      <c r="D229" s="167" t="s">
        <v>75</v>
      </c>
      <c r="E229" s="177" t="s">
        <v>114</v>
      </c>
      <c r="F229" s="177" t="s">
        <v>260</v>
      </c>
      <c r="G229" s="12"/>
      <c r="H229" s="12"/>
      <c r="I229" s="169"/>
      <c r="J229" s="178">
        <f>BK229</f>
        <v>0</v>
      </c>
      <c r="K229" s="12"/>
      <c r="L229" s="166"/>
      <c r="M229" s="171"/>
      <c r="N229" s="172"/>
      <c r="O229" s="172"/>
      <c r="P229" s="173">
        <f>SUM(P230:P244)</f>
        <v>0</v>
      </c>
      <c r="Q229" s="172"/>
      <c r="R229" s="173">
        <f>SUM(R230:R244)</f>
        <v>0.04282068</v>
      </c>
      <c r="S229" s="172"/>
      <c r="T229" s="174">
        <f>SUM(T230:T244)</f>
        <v>0</v>
      </c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R229" s="167" t="s">
        <v>81</v>
      </c>
      <c r="AT229" s="175" t="s">
        <v>75</v>
      </c>
      <c r="AU229" s="175" t="s">
        <v>81</v>
      </c>
      <c r="AY229" s="167" t="s">
        <v>165</v>
      </c>
      <c r="BK229" s="176">
        <f>SUM(BK230:BK244)</f>
        <v>0</v>
      </c>
    </row>
    <row r="230" s="2" customFormat="1">
      <c r="A230" s="38"/>
      <c r="B230" s="179"/>
      <c r="C230" s="180" t="s">
        <v>261</v>
      </c>
      <c r="D230" s="180" t="s">
        <v>167</v>
      </c>
      <c r="E230" s="181" t="s">
        <v>262</v>
      </c>
      <c r="F230" s="182" t="s">
        <v>263</v>
      </c>
      <c r="G230" s="183" t="s">
        <v>201</v>
      </c>
      <c r="H230" s="184">
        <v>0.042000000000000003</v>
      </c>
      <c r="I230" s="185"/>
      <c r="J230" s="186">
        <f>ROUND(I230*H230,2)</f>
        <v>0</v>
      </c>
      <c r="K230" s="182" t="s">
        <v>171</v>
      </c>
      <c r="L230" s="39"/>
      <c r="M230" s="187" t="s">
        <v>1</v>
      </c>
      <c r="N230" s="188" t="s">
        <v>41</v>
      </c>
      <c r="O230" s="77"/>
      <c r="P230" s="189">
        <f>O230*H230</f>
        <v>0</v>
      </c>
      <c r="Q230" s="189">
        <v>0.019539999999999998</v>
      </c>
      <c r="R230" s="189">
        <f>Q230*H230</f>
        <v>0.00082067999999999996</v>
      </c>
      <c r="S230" s="189">
        <v>0</v>
      </c>
      <c r="T230" s="190">
        <f>S230*H230</f>
        <v>0</v>
      </c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R230" s="191" t="s">
        <v>114</v>
      </c>
      <c r="AT230" s="191" t="s">
        <v>167</v>
      </c>
      <c r="AU230" s="191" t="s">
        <v>85</v>
      </c>
      <c r="AY230" s="19" t="s">
        <v>165</v>
      </c>
      <c r="BE230" s="192">
        <f>IF(N230="základní",J230,0)</f>
        <v>0</v>
      </c>
      <c r="BF230" s="192">
        <f>IF(N230="snížená",J230,0)</f>
        <v>0</v>
      </c>
      <c r="BG230" s="192">
        <f>IF(N230="zákl. přenesená",J230,0)</f>
        <v>0</v>
      </c>
      <c r="BH230" s="192">
        <f>IF(N230="sníž. přenesená",J230,0)</f>
        <v>0</v>
      </c>
      <c r="BI230" s="192">
        <f>IF(N230="nulová",J230,0)</f>
        <v>0</v>
      </c>
      <c r="BJ230" s="19" t="s">
        <v>81</v>
      </c>
      <c r="BK230" s="192">
        <f>ROUND(I230*H230,2)</f>
        <v>0</v>
      </c>
      <c r="BL230" s="19" t="s">
        <v>114</v>
      </c>
      <c r="BM230" s="191" t="s">
        <v>264</v>
      </c>
    </row>
    <row r="231" s="2" customFormat="1">
      <c r="A231" s="38"/>
      <c r="B231" s="39"/>
      <c r="C231" s="38"/>
      <c r="D231" s="193" t="s">
        <v>173</v>
      </c>
      <c r="E231" s="38"/>
      <c r="F231" s="194" t="s">
        <v>265</v>
      </c>
      <c r="G231" s="38"/>
      <c r="H231" s="38"/>
      <c r="I231" s="195"/>
      <c r="J231" s="38"/>
      <c r="K231" s="38"/>
      <c r="L231" s="39"/>
      <c r="M231" s="196"/>
      <c r="N231" s="197"/>
      <c r="O231" s="77"/>
      <c r="P231" s="77"/>
      <c r="Q231" s="77"/>
      <c r="R231" s="77"/>
      <c r="S231" s="77"/>
      <c r="T231" s="78"/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T231" s="19" t="s">
        <v>173</v>
      </c>
      <c r="AU231" s="19" t="s">
        <v>85</v>
      </c>
    </row>
    <row r="232" s="13" customFormat="1">
      <c r="A232" s="13"/>
      <c r="B232" s="198"/>
      <c r="C232" s="13"/>
      <c r="D232" s="193" t="s">
        <v>175</v>
      </c>
      <c r="E232" s="199" t="s">
        <v>1</v>
      </c>
      <c r="F232" s="200" t="s">
        <v>266</v>
      </c>
      <c r="G232" s="13"/>
      <c r="H232" s="199" t="s">
        <v>1</v>
      </c>
      <c r="I232" s="201"/>
      <c r="J232" s="13"/>
      <c r="K232" s="13"/>
      <c r="L232" s="198"/>
      <c r="M232" s="202"/>
      <c r="N232" s="203"/>
      <c r="O232" s="203"/>
      <c r="P232" s="203"/>
      <c r="Q232" s="203"/>
      <c r="R232" s="203"/>
      <c r="S232" s="203"/>
      <c r="T232" s="204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T232" s="199" t="s">
        <v>175</v>
      </c>
      <c r="AU232" s="199" t="s">
        <v>85</v>
      </c>
      <c r="AV232" s="13" t="s">
        <v>81</v>
      </c>
      <c r="AW232" s="13" t="s">
        <v>32</v>
      </c>
      <c r="AX232" s="13" t="s">
        <v>76</v>
      </c>
      <c r="AY232" s="199" t="s">
        <v>165</v>
      </c>
    </row>
    <row r="233" s="13" customFormat="1">
      <c r="A233" s="13"/>
      <c r="B233" s="198"/>
      <c r="C233" s="13"/>
      <c r="D233" s="193" t="s">
        <v>175</v>
      </c>
      <c r="E233" s="199" t="s">
        <v>1</v>
      </c>
      <c r="F233" s="200" t="s">
        <v>267</v>
      </c>
      <c r="G233" s="13"/>
      <c r="H233" s="199" t="s">
        <v>1</v>
      </c>
      <c r="I233" s="201"/>
      <c r="J233" s="13"/>
      <c r="K233" s="13"/>
      <c r="L233" s="198"/>
      <c r="M233" s="202"/>
      <c r="N233" s="203"/>
      <c r="O233" s="203"/>
      <c r="P233" s="203"/>
      <c r="Q233" s="203"/>
      <c r="R233" s="203"/>
      <c r="S233" s="203"/>
      <c r="T233" s="204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T233" s="199" t="s">
        <v>175</v>
      </c>
      <c r="AU233" s="199" t="s">
        <v>85</v>
      </c>
      <c r="AV233" s="13" t="s">
        <v>81</v>
      </c>
      <c r="AW233" s="13" t="s">
        <v>32</v>
      </c>
      <c r="AX233" s="13" t="s">
        <v>76</v>
      </c>
      <c r="AY233" s="199" t="s">
        <v>165</v>
      </c>
    </row>
    <row r="234" s="13" customFormat="1">
      <c r="A234" s="13"/>
      <c r="B234" s="198"/>
      <c r="C234" s="13"/>
      <c r="D234" s="193" t="s">
        <v>175</v>
      </c>
      <c r="E234" s="199" t="s">
        <v>1</v>
      </c>
      <c r="F234" s="200" t="s">
        <v>268</v>
      </c>
      <c r="G234" s="13"/>
      <c r="H234" s="199" t="s">
        <v>1</v>
      </c>
      <c r="I234" s="201"/>
      <c r="J234" s="13"/>
      <c r="K234" s="13"/>
      <c r="L234" s="198"/>
      <c r="M234" s="202"/>
      <c r="N234" s="203"/>
      <c r="O234" s="203"/>
      <c r="P234" s="203"/>
      <c r="Q234" s="203"/>
      <c r="R234" s="203"/>
      <c r="S234" s="203"/>
      <c r="T234" s="204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T234" s="199" t="s">
        <v>175</v>
      </c>
      <c r="AU234" s="199" t="s">
        <v>85</v>
      </c>
      <c r="AV234" s="13" t="s">
        <v>81</v>
      </c>
      <c r="AW234" s="13" t="s">
        <v>32</v>
      </c>
      <c r="AX234" s="13" t="s">
        <v>76</v>
      </c>
      <c r="AY234" s="199" t="s">
        <v>165</v>
      </c>
    </row>
    <row r="235" s="14" customFormat="1">
      <c r="A235" s="14"/>
      <c r="B235" s="205"/>
      <c r="C235" s="14"/>
      <c r="D235" s="193" t="s">
        <v>175</v>
      </c>
      <c r="E235" s="206" t="s">
        <v>1</v>
      </c>
      <c r="F235" s="207" t="s">
        <v>269</v>
      </c>
      <c r="G235" s="14"/>
      <c r="H235" s="208">
        <v>0.042000000000000003</v>
      </c>
      <c r="I235" s="209"/>
      <c r="J235" s="14"/>
      <c r="K235" s="14"/>
      <c r="L235" s="205"/>
      <c r="M235" s="210"/>
      <c r="N235" s="211"/>
      <c r="O235" s="211"/>
      <c r="P235" s="211"/>
      <c r="Q235" s="211"/>
      <c r="R235" s="211"/>
      <c r="S235" s="211"/>
      <c r="T235" s="212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T235" s="206" t="s">
        <v>175</v>
      </c>
      <c r="AU235" s="206" t="s">
        <v>85</v>
      </c>
      <c r="AV235" s="14" t="s">
        <v>85</v>
      </c>
      <c r="AW235" s="14" t="s">
        <v>32</v>
      </c>
      <c r="AX235" s="14" t="s">
        <v>76</v>
      </c>
      <c r="AY235" s="206" t="s">
        <v>165</v>
      </c>
    </row>
    <row r="236" s="15" customFormat="1">
      <c r="A236" s="15"/>
      <c r="B236" s="213"/>
      <c r="C236" s="15"/>
      <c r="D236" s="193" t="s">
        <v>175</v>
      </c>
      <c r="E236" s="214" t="s">
        <v>1</v>
      </c>
      <c r="F236" s="215" t="s">
        <v>180</v>
      </c>
      <c r="G236" s="15"/>
      <c r="H236" s="216">
        <v>0.042000000000000003</v>
      </c>
      <c r="I236" s="217"/>
      <c r="J236" s="15"/>
      <c r="K236" s="15"/>
      <c r="L236" s="213"/>
      <c r="M236" s="218"/>
      <c r="N236" s="219"/>
      <c r="O236" s="219"/>
      <c r="P236" s="219"/>
      <c r="Q236" s="219"/>
      <c r="R236" s="219"/>
      <c r="S236" s="219"/>
      <c r="T236" s="220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T236" s="214" t="s">
        <v>175</v>
      </c>
      <c r="AU236" s="214" t="s">
        <v>85</v>
      </c>
      <c r="AV236" s="15" t="s">
        <v>86</v>
      </c>
      <c r="AW236" s="15" t="s">
        <v>32</v>
      </c>
      <c r="AX236" s="15" t="s">
        <v>76</v>
      </c>
      <c r="AY236" s="214" t="s">
        <v>165</v>
      </c>
    </row>
    <row r="237" s="16" customFormat="1">
      <c r="A237" s="16"/>
      <c r="B237" s="221"/>
      <c r="C237" s="16"/>
      <c r="D237" s="193" t="s">
        <v>175</v>
      </c>
      <c r="E237" s="222" t="s">
        <v>1</v>
      </c>
      <c r="F237" s="223" t="s">
        <v>181</v>
      </c>
      <c r="G237" s="16"/>
      <c r="H237" s="224">
        <v>0.042000000000000003</v>
      </c>
      <c r="I237" s="225"/>
      <c r="J237" s="16"/>
      <c r="K237" s="16"/>
      <c r="L237" s="221"/>
      <c r="M237" s="226"/>
      <c r="N237" s="227"/>
      <c r="O237" s="227"/>
      <c r="P237" s="227"/>
      <c r="Q237" s="227"/>
      <c r="R237" s="227"/>
      <c r="S237" s="227"/>
      <c r="T237" s="228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T237" s="222" t="s">
        <v>175</v>
      </c>
      <c r="AU237" s="222" t="s">
        <v>85</v>
      </c>
      <c r="AV237" s="16" t="s">
        <v>114</v>
      </c>
      <c r="AW237" s="16" t="s">
        <v>32</v>
      </c>
      <c r="AX237" s="16" t="s">
        <v>81</v>
      </c>
      <c r="AY237" s="222" t="s">
        <v>165</v>
      </c>
    </row>
    <row r="238" s="2" customFormat="1" ht="16.5" customHeight="1">
      <c r="A238" s="38"/>
      <c r="B238" s="179"/>
      <c r="C238" s="229" t="s">
        <v>8</v>
      </c>
      <c r="D238" s="229" t="s">
        <v>221</v>
      </c>
      <c r="E238" s="230" t="s">
        <v>270</v>
      </c>
      <c r="F238" s="231" t="s">
        <v>271</v>
      </c>
      <c r="G238" s="232" t="s">
        <v>201</v>
      </c>
      <c r="H238" s="233">
        <v>0.042000000000000003</v>
      </c>
      <c r="I238" s="234"/>
      <c r="J238" s="235">
        <f>ROUND(I238*H238,2)</f>
        <v>0</v>
      </c>
      <c r="K238" s="231" t="s">
        <v>171</v>
      </c>
      <c r="L238" s="236"/>
      <c r="M238" s="237" t="s">
        <v>1</v>
      </c>
      <c r="N238" s="238" t="s">
        <v>41</v>
      </c>
      <c r="O238" s="77"/>
      <c r="P238" s="189">
        <f>O238*H238</f>
        <v>0</v>
      </c>
      <c r="Q238" s="189">
        <v>1</v>
      </c>
      <c r="R238" s="189">
        <f>Q238*H238</f>
        <v>0.042000000000000003</v>
      </c>
      <c r="S238" s="189">
        <v>0</v>
      </c>
      <c r="T238" s="190">
        <f>S238*H238</f>
        <v>0</v>
      </c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R238" s="191" t="s">
        <v>272</v>
      </c>
      <c r="AT238" s="191" t="s">
        <v>221</v>
      </c>
      <c r="AU238" s="191" t="s">
        <v>85</v>
      </c>
      <c r="AY238" s="19" t="s">
        <v>165</v>
      </c>
      <c r="BE238" s="192">
        <f>IF(N238="základní",J238,0)</f>
        <v>0</v>
      </c>
      <c r="BF238" s="192">
        <f>IF(N238="snížená",J238,0)</f>
        <v>0</v>
      </c>
      <c r="BG238" s="192">
        <f>IF(N238="zákl. přenesená",J238,0)</f>
        <v>0</v>
      </c>
      <c r="BH238" s="192">
        <f>IF(N238="sníž. přenesená",J238,0)</f>
        <v>0</v>
      </c>
      <c r="BI238" s="192">
        <f>IF(N238="nulová",J238,0)</f>
        <v>0</v>
      </c>
      <c r="BJ238" s="19" t="s">
        <v>81</v>
      </c>
      <c r="BK238" s="192">
        <f>ROUND(I238*H238,2)</f>
        <v>0</v>
      </c>
      <c r="BL238" s="19" t="s">
        <v>273</v>
      </c>
      <c r="BM238" s="191" t="s">
        <v>274</v>
      </c>
    </row>
    <row r="239" s="2" customFormat="1">
      <c r="A239" s="38"/>
      <c r="B239" s="39"/>
      <c r="C239" s="38"/>
      <c r="D239" s="193" t="s">
        <v>173</v>
      </c>
      <c r="E239" s="38"/>
      <c r="F239" s="194" t="s">
        <v>271</v>
      </c>
      <c r="G239" s="38"/>
      <c r="H239" s="38"/>
      <c r="I239" s="195"/>
      <c r="J239" s="38"/>
      <c r="K239" s="38"/>
      <c r="L239" s="39"/>
      <c r="M239" s="196"/>
      <c r="N239" s="197"/>
      <c r="O239" s="77"/>
      <c r="P239" s="77"/>
      <c r="Q239" s="77"/>
      <c r="R239" s="77"/>
      <c r="S239" s="77"/>
      <c r="T239" s="78"/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T239" s="19" t="s">
        <v>173</v>
      </c>
      <c r="AU239" s="19" t="s">
        <v>85</v>
      </c>
    </row>
    <row r="240" s="2" customFormat="1">
      <c r="A240" s="38"/>
      <c r="B240" s="39"/>
      <c r="C240" s="38"/>
      <c r="D240" s="193" t="s">
        <v>275</v>
      </c>
      <c r="E240" s="38"/>
      <c r="F240" s="239" t="s">
        <v>276</v>
      </c>
      <c r="G240" s="38"/>
      <c r="H240" s="38"/>
      <c r="I240" s="195"/>
      <c r="J240" s="38"/>
      <c r="K240" s="38"/>
      <c r="L240" s="39"/>
      <c r="M240" s="196"/>
      <c r="N240" s="197"/>
      <c r="O240" s="77"/>
      <c r="P240" s="77"/>
      <c r="Q240" s="77"/>
      <c r="R240" s="77"/>
      <c r="S240" s="77"/>
      <c r="T240" s="78"/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T240" s="19" t="s">
        <v>275</v>
      </c>
      <c r="AU240" s="19" t="s">
        <v>85</v>
      </c>
    </row>
    <row r="241" s="13" customFormat="1">
      <c r="A241" s="13"/>
      <c r="B241" s="198"/>
      <c r="C241" s="13"/>
      <c r="D241" s="193" t="s">
        <v>175</v>
      </c>
      <c r="E241" s="199" t="s">
        <v>1</v>
      </c>
      <c r="F241" s="200" t="s">
        <v>268</v>
      </c>
      <c r="G241" s="13"/>
      <c r="H241" s="199" t="s">
        <v>1</v>
      </c>
      <c r="I241" s="201"/>
      <c r="J241" s="13"/>
      <c r="K241" s="13"/>
      <c r="L241" s="198"/>
      <c r="M241" s="202"/>
      <c r="N241" s="203"/>
      <c r="O241" s="203"/>
      <c r="P241" s="203"/>
      <c r="Q241" s="203"/>
      <c r="R241" s="203"/>
      <c r="S241" s="203"/>
      <c r="T241" s="204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T241" s="199" t="s">
        <v>175</v>
      </c>
      <c r="AU241" s="199" t="s">
        <v>85</v>
      </c>
      <c r="AV241" s="13" t="s">
        <v>81</v>
      </c>
      <c r="AW241" s="13" t="s">
        <v>32</v>
      </c>
      <c r="AX241" s="13" t="s">
        <v>76</v>
      </c>
      <c r="AY241" s="199" t="s">
        <v>165</v>
      </c>
    </row>
    <row r="242" s="14" customFormat="1">
      <c r="A242" s="14"/>
      <c r="B242" s="205"/>
      <c r="C242" s="14"/>
      <c r="D242" s="193" t="s">
        <v>175</v>
      </c>
      <c r="E242" s="206" t="s">
        <v>1</v>
      </c>
      <c r="F242" s="207" t="s">
        <v>269</v>
      </c>
      <c r="G242" s="14"/>
      <c r="H242" s="208">
        <v>0.042000000000000003</v>
      </c>
      <c r="I242" s="209"/>
      <c r="J242" s="14"/>
      <c r="K242" s="14"/>
      <c r="L242" s="205"/>
      <c r="M242" s="210"/>
      <c r="N242" s="211"/>
      <c r="O242" s="211"/>
      <c r="P242" s="211"/>
      <c r="Q242" s="211"/>
      <c r="R242" s="211"/>
      <c r="S242" s="211"/>
      <c r="T242" s="212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T242" s="206" t="s">
        <v>175</v>
      </c>
      <c r="AU242" s="206" t="s">
        <v>85</v>
      </c>
      <c r="AV242" s="14" t="s">
        <v>85</v>
      </c>
      <c r="AW242" s="14" t="s">
        <v>32</v>
      </c>
      <c r="AX242" s="14" t="s">
        <v>76</v>
      </c>
      <c r="AY242" s="206" t="s">
        <v>165</v>
      </c>
    </row>
    <row r="243" s="15" customFormat="1">
      <c r="A243" s="15"/>
      <c r="B243" s="213"/>
      <c r="C243" s="15"/>
      <c r="D243" s="193" t="s">
        <v>175</v>
      </c>
      <c r="E243" s="214" t="s">
        <v>1</v>
      </c>
      <c r="F243" s="215" t="s">
        <v>180</v>
      </c>
      <c r="G243" s="15"/>
      <c r="H243" s="216">
        <v>0.042000000000000003</v>
      </c>
      <c r="I243" s="217"/>
      <c r="J243" s="15"/>
      <c r="K243" s="15"/>
      <c r="L243" s="213"/>
      <c r="M243" s="218"/>
      <c r="N243" s="219"/>
      <c r="O243" s="219"/>
      <c r="P243" s="219"/>
      <c r="Q243" s="219"/>
      <c r="R243" s="219"/>
      <c r="S243" s="219"/>
      <c r="T243" s="220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T243" s="214" t="s">
        <v>175</v>
      </c>
      <c r="AU243" s="214" t="s">
        <v>85</v>
      </c>
      <c r="AV243" s="15" t="s">
        <v>86</v>
      </c>
      <c r="AW243" s="15" t="s">
        <v>32</v>
      </c>
      <c r="AX243" s="15" t="s">
        <v>76</v>
      </c>
      <c r="AY243" s="214" t="s">
        <v>165</v>
      </c>
    </row>
    <row r="244" s="16" customFormat="1">
      <c r="A244" s="16"/>
      <c r="B244" s="221"/>
      <c r="C244" s="16"/>
      <c r="D244" s="193" t="s">
        <v>175</v>
      </c>
      <c r="E244" s="222" t="s">
        <v>1</v>
      </c>
      <c r="F244" s="223" t="s">
        <v>181</v>
      </c>
      <c r="G244" s="16"/>
      <c r="H244" s="224">
        <v>0.042000000000000003</v>
      </c>
      <c r="I244" s="225"/>
      <c r="J244" s="16"/>
      <c r="K244" s="16"/>
      <c r="L244" s="221"/>
      <c r="M244" s="226"/>
      <c r="N244" s="227"/>
      <c r="O244" s="227"/>
      <c r="P244" s="227"/>
      <c r="Q244" s="227"/>
      <c r="R244" s="227"/>
      <c r="S244" s="227"/>
      <c r="T244" s="228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  <c r="AT244" s="222" t="s">
        <v>175</v>
      </c>
      <c r="AU244" s="222" t="s">
        <v>85</v>
      </c>
      <c r="AV244" s="16" t="s">
        <v>114</v>
      </c>
      <c r="AW244" s="16" t="s">
        <v>32</v>
      </c>
      <c r="AX244" s="16" t="s">
        <v>81</v>
      </c>
      <c r="AY244" s="222" t="s">
        <v>165</v>
      </c>
    </row>
    <row r="245" s="12" customFormat="1" ht="22.8" customHeight="1">
      <c r="A245" s="12"/>
      <c r="B245" s="166"/>
      <c r="C245" s="12"/>
      <c r="D245" s="167" t="s">
        <v>75</v>
      </c>
      <c r="E245" s="177" t="s">
        <v>117</v>
      </c>
      <c r="F245" s="177" t="s">
        <v>277</v>
      </c>
      <c r="G245" s="12"/>
      <c r="H245" s="12"/>
      <c r="I245" s="169"/>
      <c r="J245" s="178">
        <f>BK245</f>
        <v>0</v>
      </c>
      <c r="K245" s="12"/>
      <c r="L245" s="166"/>
      <c r="M245" s="171"/>
      <c r="N245" s="172"/>
      <c r="O245" s="172"/>
      <c r="P245" s="173">
        <f>SUM(P246:P300)</f>
        <v>0</v>
      </c>
      <c r="Q245" s="172"/>
      <c r="R245" s="173">
        <f>SUM(R246:R300)</f>
        <v>18.771249620000003</v>
      </c>
      <c r="S245" s="172"/>
      <c r="T245" s="174">
        <f>SUM(T246:T300)</f>
        <v>0</v>
      </c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R245" s="167" t="s">
        <v>81</v>
      </c>
      <c r="AT245" s="175" t="s">
        <v>75</v>
      </c>
      <c r="AU245" s="175" t="s">
        <v>81</v>
      </c>
      <c r="AY245" s="167" t="s">
        <v>165</v>
      </c>
      <c r="BK245" s="176">
        <f>SUM(BK246:BK300)</f>
        <v>0</v>
      </c>
    </row>
    <row r="246" s="2" customFormat="1">
      <c r="A246" s="38"/>
      <c r="B246" s="179"/>
      <c r="C246" s="180" t="s">
        <v>273</v>
      </c>
      <c r="D246" s="180" t="s">
        <v>167</v>
      </c>
      <c r="E246" s="181" t="s">
        <v>278</v>
      </c>
      <c r="F246" s="182" t="s">
        <v>279</v>
      </c>
      <c r="G246" s="183" t="s">
        <v>207</v>
      </c>
      <c r="H246" s="184">
        <v>27.027999999999999</v>
      </c>
      <c r="I246" s="185"/>
      <c r="J246" s="186">
        <f>ROUND(I246*H246,2)</f>
        <v>0</v>
      </c>
      <c r="K246" s="182" t="s">
        <v>171</v>
      </c>
      <c r="L246" s="39"/>
      <c r="M246" s="187" t="s">
        <v>1</v>
      </c>
      <c r="N246" s="188" t="s">
        <v>41</v>
      </c>
      <c r="O246" s="77"/>
      <c r="P246" s="189">
        <f>O246*H246</f>
        <v>0</v>
      </c>
      <c r="Q246" s="189">
        <v>0.0073499999999999998</v>
      </c>
      <c r="R246" s="189">
        <f>Q246*H246</f>
        <v>0.19865579999999999</v>
      </c>
      <c r="S246" s="189">
        <v>0</v>
      </c>
      <c r="T246" s="190">
        <f>S246*H246</f>
        <v>0</v>
      </c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R246" s="191" t="s">
        <v>114</v>
      </c>
      <c r="AT246" s="191" t="s">
        <v>167</v>
      </c>
      <c r="AU246" s="191" t="s">
        <v>85</v>
      </c>
      <c r="AY246" s="19" t="s">
        <v>165</v>
      </c>
      <c r="BE246" s="192">
        <f>IF(N246="základní",J246,0)</f>
        <v>0</v>
      </c>
      <c r="BF246" s="192">
        <f>IF(N246="snížená",J246,0)</f>
        <v>0</v>
      </c>
      <c r="BG246" s="192">
        <f>IF(N246="zákl. přenesená",J246,0)</f>
        <v>0</v>
      </c>
      <c r="BH246" s="192">
        <f>IF(N246="sníž. přenesená",J246,0)</f>
        <v>0</v>
      </c>
      <c r="BI246" s="192">
        <f>IF(N246="nulová",J246,0)</f>
        <v>0</v>
      </c>
      <c r="BJ246" s="19" t="s">
        <v>81</v>
      </c>
      <c r="BK246" s="192">
        <f>ROUND(I246*H246,2)</f>
        <v>0</v>
      </c>
      <c r="BL246" s="19" t="s">
        <v>114</v>
      </c>
      <c r="BM246" s="191" t="s">
        <v>280</v>
      </c>
    </row>
    <row r="247" s="2" customFormat="1">
      <c r="A247" s="38"/>
      <c r="B247" s="39"/>
      <c r="C247" s="38"/>
      <c r="D247" s="193" t="s">
        <v>173</v>
      </c>
      <c r="E247" s="38"/>
      <c r="F247" s="194" t="s">
        <v>281</v>
      </c>
      <c r="G247" s="38"/>
      <c r="H247" s="38"/>
      <c r="I247" s="195"/>
      <c r="J247" s="38"/>
      <c r="K247" s="38"/>
      <c r="L247" s="39"/>
      <c r="M247" s="196"/>
      <c r="N247" s="197"/>
      <c r="O247" s="77"/>
      <c r="P247" s="77"/>
      <c r="Q247" s="77"/>
      <c r="R247" s="77"/>
      <c r="S247" s="77"/>
      <c r="T247" s="7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T247" s="19" t="s">
        <v>173</v>
      </c>
      <c r="AU247" s="19" t="s">
        <v>85</v>
      </c>
    </row>
    <row r="248" s="13" customFormat="1">
      <c r="A248" s="13"/>
      <c r="B248" s="198"/>
      <c r="C248" s="13"/>
      <c r="D248" s="193" t="s">
        <v>175</v>
      </c>
      <c r="E248" s="199" t="s">
        <v>1</v>
      </c>
      <c r="F248" s="200" t="s">
        <v>282</v>
      </c>
      <c r="G248" s="13"/>
      <c r="H248" s="199" t="s">
        <v>1</v>
      </c>
      <c r="I248" s="201"/>
      <c r="J248" s="13"/>
      <c r="K248" s="13"/>
      <c r="L248" s="198"/>
      <c r="M248" s="202"/>
      <c r="N248" s="203"/>
      <c r="O248" s="203"/>
      <c r="P248" s="203"/>
      <c r="Q248" s="203"/>
      <c r="R248" s="203"/>
      <c r="S248" s="203"/>
      <c r="T248" s="204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T248" s="199" t="s">
        <v>175</v>
      </c>
      <c r="AU248" s="199" t="s">
        <v>85</v>
      </c>
      <c r="AV248" s="13" t="s">
        <v>81</v>
      </c>
      <c r="AW248" s="13" t="s">
        <v>32</v>
      </c>
      <c r="AX248" s="13" t="s">
        <v>76</v>
      </c>
      <c r="AY248" s="199" t="s">
        <v>165</v>
      </c>
    </row>
    <row r="249" s="14" customFormat="1">
      <c r="A249" s="14"/>
      <c r="B249" s="205"/>
      <c r="C249" s="14"/>
      <c r="D249" s="193" t="s">
        <v>175</v>
      </c>
      <c r="E249" s="206" t="s">
        <v>1</v>
      </c>
      <c r="F249" s="207" t="s">
        <v>283</v>
      </c>
      <c r="G249" s="14"/>
      <c r="H249" s="208">
        <v>27.027999999999999</v>
      </c>
      <c r="I249" s="209"/>
      <c r="J249" s="14"/>
      <c r="K249" s="14"/>
      <c r="L249" s="205"/>
      <c r="M249" s="210"/>
      <c r="N249" s="211"/>
      <c r="O249" s="211"/>
      <c r="P249" s="211"/>
      <c r="Q249" s="211"/>
      <c r="R249" s="211"/>
      <c r="S249" s="211"/>
      <c r="T249" s="212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T249" s="206" t="s">
        <v>175</v>
      </c>
      <c r="AU249" s="206" t="s">
        <v>85</v>
      </c>
      <c r="AV249" s="14" t="s">
        <v>85</v>
      </c>
      <c r="AW249" s="14" t="s">
        <v>32</v>
      </c>
      <c r="AX249" s="14" t="s">
        <v>76</v>
      </c>
      <c r="AY249" s="206" t="s">
        <v>165</v>
      </c>
    </row>
    <row r="250" s="15" customFormat="1">
      <c r="A250" s="15"/>
      <c r="B250" s="213"/>
      <c r="C250" s="15"/>
      <c r="D250" s="193" t="s">
        <v>175</v>
      </c>
      <c r="E250" s="214" t="s">
        <v>1</v>
      </c>
      <c r="F250" s="215" t="s">
        <v>180</v>
      </c>
      <c r="G250" s="15"/>
      <c r="H250" s="216">
        <v>27.027999999999999</v>
      </c>
      <c r="I250" s="217"/>
      <c r="J250" s="15"/>
      <c r="K250" s="15"/>
      <c r="L250" s="213"/>
      <c r="M250" s="218"/>
      <c r="N250" s="219"/>
      <c r="O250" s="219"/>
      <c r="P250" s="219"/>
      <c r="Q250" s="219"/>
      <c r="R250" s="219"/>
      <c r="S250" s="219"/>
      <c r="T250" s="220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T250" s="214" t="s">
        <v>175</v>
      </c>
      <c r="AU250" s="214" t="s">
        <v>85</v>
      </c>
      <c r="AV250" s="15" t="s">
        <v>86</v>
      </c>
      <c r="AW250" s="15" t="s">
        <v>32</v>
      </c>
      <c r="AX250" s="15" t="s">
        <v>76</v>
      </c>
      <c r="AY250" s="214" t="s">
        <v>165</v>
      </c>
    </row>
    <row r="251" s="16" customFormat="1">
      <c r="A251" s="16"/>
      <c r="B251" s="221"/>
      <c r="C251" s="16"/>
      <c r="D251" s="193" t="s">
        <v>175</v>
      </c>
      <c r="E251" s="222" t="s">
        <v>1</v>
      </c>
      <c r="F251" s="223" t="s">
        <v>181</v>
      </c>
      <c r="G251" s="16"/>
      <c r="H251" s="224">
        <v>27.027999999999999</v>
      </c>
      <c r="I251" s="225"/>
      <c r="J251" s="16"/>
      <c r="K251" s="16"/>
      <c r="L251" s="221"/>
      <c r="M251" s="226"/>
      <c r="N251" s="227"/>
      <c r="O251" s="227"/>
      <c r="P251" s="227"/>
      <c r="Q251" s="227"/>
      <c r="R251" s="227"/>
      <c r="S251" s="227"/>
      <c r="T251" s="228"/>
      <c r="U251" s="16"/>
      <c r="V251" s="16"/>
      <c r="W251" s="16"/>
      <c r="X251" s="16"/>
      <c r="Y251" s="16"/>
      <c r="Z251" s="16"/>
      <c r="AA251" s="16"/>
      <c r="AB251" s="16"/>
      <c r="AC251" s="16"/>
      <c r="AD251" s="16"/>
      <c r="AE251" s="16"/>
      <c r="AT251" s="222" t="s">
        <v>175</v>
      </c>
      <c r="AU251" s="222" t="s">
        <v>85</v>
      </c>
      <c r="AV251" s="16" t="s">
        <v>114</v>
      </c>
      <c r="AW251" s="16" t="s">
        <v>32</v>
      </c>
      <c r="AX251" s="16" t="s">
        <v>81</v>
      </c>
      <c r="AY251" s="222" t="s">
        <v>165</v>
      </c>
    </row>
    <row r="252" s="2" customFormat="1">
      <c r="A252" s="38"/>
      <c r="B252" s="179"/>
      <c r="C252" s="180" t="s">
        <v>284</v>
      </c>
      <c r="D252" s="180" t="s">
        <v>167</v>
      </c>
      <c r="E252" s="181" t="s">
        <v>285</v>
      </c>
      <c r="F252" s="182" t="s">
        <v>286</v>
      </c>
      <c r="G252" s="183" t="s">
        <v>207</v>
      </c>
      <c r="H252" s="184">
        <v>27.027999999999999</v>
      </c>
      <c r="I252" s="185"/>
      <c r="J252" s="186">
        <f>ROUND(I252*H252,2)</f>
        <v>0</v>
      </c>
      <c r="K252" s="182" t="s">
        <v>171</v>
      </c>
      <c r="L252" s="39"/>
      <c r="M252" s="187" t="s">
        <v>1</v>
      </c>
      <c r="N252" s="188" t="s">
        <v>41</v>
      </c>
      <c r="O252" s="77"/>
      <c r="P252" s="189">
        <f>O252*H252</f>
        <v>0</v>
      </c>
      <c r="Q252" s="189">
        <v>0.00025999999999999998</v>
      </c>
      <c r="R252" s="189">
        <f>Q252*H252</f>
        <v>0.0070272799999999995</v>
      </c>
      <c r="S252" s="189">
        <v>0</v>
      </c>
      <c r="T252" s="190">
        <f>S252*H252</f>
        <v>0</v>
      </c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R252" s="191" t="s">
        <v>114</v>
      </c>
      <c r="AT252" s="191" t="s">
        <v>167</v>
      </c>
      <c r="AU252" s="191" t="s">
        <v>85</v>
      </c>
      <c r="AY252" s="19" t="s">
        <v>165</v>
      </c>
      <c r="BE252" s="192">
        <f>IF(N252="základní",J252,0)</f>
        <v>0</v>
      </c>
      <c r="BF252" s="192">
        <f>IF(N252="snížená",J252,0)</f>
        <v>0</v>
      </c>
      <c r="BG252" s="192">
        <f>IF(N252="zákl. přenesená",J252,0)</f>
        <v>0</v>
      </c>
      <c r="BH252" s="192">
        <f>IF(N252="sníž. přenesená",J252,0)</f>
        <v>0</v>
      </c>
      <c r="BI252" s="192">
        <f>IF(N252="nulová",J252,0)</f>
        <v>0</v>
      </c>
      <c r="BJ252" s="19" t="s">
        <v>81</v>
      </c>
      <c r="BK252" s="192">
        <f>ROUND(I252*H252,2)</f>
        <v>0</v>
      </c>
      <c r="BL252" s="19" t="s">
        <v>114</v>
      </c>
      <c r="BM252" s="191" t="s">
        <v>287</v>
      </c>
    </row>
    <row r="253" s="2" customFormat="1">
      <c r="A253" s="38"/>
      <c r="B253" s="39"/>
      <c r="C253" s="38"/>
      <c r="D253" s="193" t="s">
        <v>173</v>
      </c>
      <c r="E253" s="38"/>
      <c r="F253" s="194" t="s">
        <v>288</v>
      </c>
      <c r="G253" s="38"/>
      <c r="H253" s="38"/>
      <c r="I253" s="195"/>
      <c r="J253" s="38"/>
      <c r="K253" s="38"/>
      <c r="L253" s="39"/>
      <c r="M253" s="196"/>
      <c r="N253" s="197"/>
      <c r="O253" s="77"/>
      <c r="P253" s="77"/>
      <c r="Q253" s="77"/>
      <c r="R253" s="77"/>
      <c r="S253" s="77"/>
      <c r="T253" s="78"/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  <c r="AT253" s="19" t="s">
        <v>173</v>
      </c>
      <c r="AU253" s="19" t="s">
        <v>85</v>
      </c>
    </row>
    <row r="254" s="2" customFormat="1">
      <c r="A254" s="38"/>
      <c r="B254" s="179"/>
      <c r="C254" s="180" t="s">
        <v>289</v>
      </c>
      <c r="D254" s="180" t="s">
        <v>167</v>
      </c>
      <c r="E254" s="181" t="s">
        <v>290</v>
      </c>
      <c r="F254" s="182" t="s">
        <v>291</v>
      </c>
      <c r="G254" s="183" t="s">
        <v>207</v>
      </c>
      <c r="H254" s="184">
        <v>27.027999999999999</v>
      </c>
      <c r="I254" s="185"/>
      <c r="J254" s="186">
        <f>ROUND(I254*H254,2)</f>
        <v>0</v>
      </c>
      <c r="K254" s="182" t="s">
        <v>171</v>
      </c>
      <c r="L254" s="39"/>
      <c r="M254" s="187" t="s">
        <v>1</v>
      </c>
      <c r="N254" s="188" t="s">
        <v>41</v>
      </c>
      <c r="O254" s="77"/>
      <c r="P254" s="189">
        <f>O254*H254</f>
        <v>0</v>
      </c>
      <c r="Q254" s="189">
        <v>0.018380000000000001</v>
      </c>
      <c r="R254" s="189">
        <f>Q254*H254</f>
        <v>0.49677463999999999</v>
      </c>
      <c r="S254" s="189">
        <v>0</v>
      </c>
      <c r="T254" s="190">
        <f>S254*H254</f>
        <v>0</v>
      </c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R254" s="191" t="s">
        <v>114</v>
      </c>
      <c r="AT254" s="191" t="s">
        <v>167</v>
      </c>
      <c r="AU254" s="191" t="s">
        <v>85</v>
      </c>
      <c r="AY254" s="19" t="s">
        <v>165</v>
      </c>
      <c r="BE254" s="192">
        <f>IF(N254="základní",J254,0)</f>
        <v>0</v>
      </c>
      <c r="BF254" s="192">
        <f>IF(N254="snížená",J254,0)</f>
        <v>0</v>
      </c>
      <c r="BG254" s="192">
        <f>IF(N254="zákl. přenesená",J254,0)</f>
        <v>0</v>
      </c>
      <c r="BH254" s="192">
        <f>IF(N254="sníž. přenesená",J254,0)</f>
        <v>0</v>
      </c>
      <c r="BI254" s="192">
        <f>IF(N254="nulová",J254,0)</f>
        <v>0</v>
      </c>
      <c r="BJ254" s="19" t="s">
        <v>81</v>
      </c>
      <c r="BK254" s="192">
        <f>ROUND(I254*H254,2)</f>
        <v>0</v>
      </c>
      <c r="BL254" s="19" t="s">
        <v>114</v>
      </c>
      <c r="BM254" s="191" t="s">
        <v>292</v>
      </c>
    </row>
    <row r="255" s="2" customFormat="1">
      <c r="A255" s="38"/>
      <c r="B255" s="39"/>
      <c r="C255" s="38"/>
      <c r="D255" s="193" t="s">
        <v>173</v>
      </c>
      <c r="E255" s="38"/>
      <c r="F255" s="194" t="s">
        <v>293</v>
      </c>
      <c r="G255" s="38"/>
      <c r="H255" s="38"/>
      <c r="I255" s="195"/>
      <c r="J255" s="38"/>
      <c r="K255" s="38"/>
      <c r="L255" s="39"/>
      <c r="M255" s="196"/>
      <c r="N255" s="197"/>
      <c r="O255" s="77"/>
      <c r="P255" s="77"/>
      <c r="Q255" s="77"/>
      <c r="R255" s="77"/>
      <c r="S255" s="77"/>
      <c r="T255" s="78"/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T255" s="19" t="s">
        <v>173</v>
      </c>
      <c r="AU255" s="19" t="s">
        <v>85</v>
      </c>
    </row>
    <row r="256" s="13" customFormat="1">
      <c r="A256" s="13"/>
      <c r="B256" s="198"/>
      <c r="C256" s="13"/>
      <c r="D256" s="193" t="s">
        <v>175</v>
      </c>
      <c r="E256" s="199" t="s">
        <v>1</v>
      </c>
      <c r="F256" s="200" t="s">
        <v>294</v>
      </c>
      <c r="G256" s="13"/>
      <c r="H256" s="199" t="s">
        <v>1</v>
      </c>
      <c r="I256" s="201"/>
      <c r="J256" s="13"/>
      <c r="K256" s="13"/>
      <c r="L256" s="198"/>
      <c r="M256" s="202"/>
      <c r="N256" s="203"/>
      <c r="O256" s="203"/>
      <c r="P256" s="203"/>
      <c r="Q256" s="203"/>
      <c r="R256" s="203"/>
      <c r="S256" s="203"/>
      <c r="T256" s="204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T256" s="199" t="s">
        <v>175</v>
      </c>
      <c r="AU256" s="199" t="s">
        <v>85</v>
      </c>
      <c r="AV256" s="13" t="s">
        <v>81</v>
      </c>
      <c r="AW256" s="13" t="s">
        <v>32</v>
      </c>
      <c r="AX256" s="13" t="s">
        <v>76</v>
      </c>
      <c r="AY256" s="199" t="s">
        <v>165</v>
      </c>
    </row>
    <row r="257" s="13" customFormat="1">
      <c r="A257" s="13"/>
      <c r="B257" s="198"/>
      <c r="C257" s="13"/>
      <c r="D257" s="193" t="s">
        <v>175</v>
      </c>
      <c r="E257" s="199" t="s">
        <v>1</v>
      </c>
      <c r="F257" s="200" t="s">
        <v>295</v>
      </c>
      <c r="G257" s="13"/>
      <c r="H257" s="199" t="s">
        <v>1</v>
      </c>
      <c r="I257" s="201"/>
      <c r="J257" s="13"/>
      <c r="K257" s="13"/>
      <c r="L257" s="198"/>
      <c r="M257" s="202"/>
      <c r="N257" s="203"/>
      <c r="O257" s="203"/>
      <c r="P257" s="203"/>
      <c r="Q257" s="203"/>
      <c r="R257" s="203"/>
      <c r="S257" s="203"/>
      <c r="T257" s="204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T257" s="199" t="s">
        <v>175</v>
      </c>
      <c r="AU257" s="199" t="s">
        <v>85</v>
      </c>
      <c r="AV257" s="13" t="s">
        <v>81</v>
      </c>
      <c r="AW257" s="13" t="s">
        <v>32</v>
      </c>
      <c r="AX257" s="13" t="s">
        <v>76</v>
      </c>
      <c r="AY257" s="199" t="s">
        <v>165</v>
      </c>
    </row>
    <row r="258" s="13" customFormat="1">
      <c r="A258" s="13"/>
      <c r="B258" s="198"/>
      <c r="C258" s="13"/>
      <c r="D258" s="193" t="s">
        <v>175</v>
      </c>
      <c r="E258" s="199" t="s">
        <v>1</v>
      </c>
      <c r="F258" s="200" t="s">
        <v>296</v>
      </c>
      <c r="G258" s="13"/>
      <c r="H258" s="199" t="s">
        <v>1</v>
      </c>
      <c r="I258" s="201"/>
      <c r="J258" s="13"/>
      <c r="K258" s="13"/>
      <c r="L258" s="198"/>
      <c r="M258" s="202"/>
      <c r="N258" s="203"/>
      <c r="O258" s="203"/>
      <c r="P258" s="203"/>
      <c r="Q258" s="203"/>
      <c r="R258" s="203"/>
      <c r="S258" s="203"/>
      <c r="T258" s="204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T258" s="199" t="s">
        <v>175</v>
      </c>
      <c r="AU258" s="199" t="s">
        <v>85</v>
      </c>
      <c r="AV258" s="13" t="s">
        <v>81</v>
      </c>
      <c r="AW258" s="13" t="s">
        <v>32</v>
      </c>
      <c r="AX258" s="13" t="s">
        <v>76</v>
      </c>
      <c r="AY258" s="199" t="s">
        <v>165</v>
      </c>
    </row>
    <row r="259" s="13" customFormat="1">
      <c r="A259" s="13"/>
      <c r="B259" s="198"/>
      <c r="C259" s="13"/>
      <c r="D259" s="193" t="s">
        <v>175</v>
      </c>
      <c r="E259" s="199" t="s">
        <v>1</v>
      </c>
      <c r="F259" s="200" t="s">
        <v>297</v>
      </c>
      <c r="G259" s="13"/>
      <c r="H259" s="199" t="s">
        <v>1</v>
      </c>
      <c r="I259" s="201"/>
      <c r="J259" s="13"/>
      <c r="K259" s="13"/>
      <c r="L259" s="198"/>
      <c r="M259" s="202"/>
      <c r="N259" s="203"/>
      <c r="O259" s="203"/>
      <c r="P259" s="203"/>
      <c r="Q259" s="203"/>
      <c r="R259" s="203"/>
      <c r="S259" s="203"/>
      <c r="T259" s="204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T259" s="199" t="s">
        <v>175</v>
      </c>
      <c r="AU259" s="199" t="s">
        <v>85</v>
      </c>
      <c r="AV259" s="13" t="s">
        <v>81</v>
      </c>
      <c r="AW259" s="13" t="s">
        <v>32</v>
      </c>
      <c r="AX259" s="13" t="s">
        <v>76</v>
      </c>
      <c r="AY259" s="199" t="s">
        <v>165</v>
      </c>
    </row>
    <row r="260" s="14" customFormat="1">
      <c r="A260" s="14"/>
      <c r="B260" s="205"/>
      <c r="C260" s="14"/>
      <c r="D260" s="193" t="s">
        <v>175</v>
      </c>
      <c r="E260" s="206" t="s">
        <v>1</v>
      </c>
      <c r="F260" s="207" t="s">
        <v>298</v>
      </c>
      <c r="G260" s="14"/>
      <c r="H260" s="208">
        <v>5.0499999999999998</v>
      </c>
      <c r="I260" s="209"/>
      <c r="J260" s="14"/>
      <c r="K260" s="14"/>
      <c r="L260" s="205"/>
      <c r="M260" s="210"/>
      <c r="N260" s="211"/>
      <c r="O260" s="211"/>
      <c r="P260" s="211"/>
      <c r="Q260" s="211"/>
      <c r="R260" s="211"/>
      <c r="S260" s="211"/>
      <c r="T260" s="212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T260" s="206" t="s">
        <v>175</v>
      </c>
      <c r="AU260" s="206" t="s">
        <v>85</v>
      </c>
      <c r="AV260" s="14" t="s">
        <v>85</v>
      </c>
      <c r="AW260" s="14" t="s">
        <v>32</v>
      </c>
      <c r="AX260" s="14" t="s">
        <v>76</v>
      </c>
      <c r="AY260" s="206" t="s">
        <v>165</v>
      </c>
    </row>
    <row r="261" s="13" customFormat="1">
      <c r="A261" s="13"/>
      <c r="B261" s="198"/>
      <c r="C261" s="13"/>
      <c r="D261" s="193" t="s">
        <v>175</v>
      </c>
      <c r="E261" s="199" t="s">
        <v>1</v>
      </c>
      <c r="F261" s="200" t="s">
        <v>299</v>
      </c>
      <c r="G261" s="13"/>
      <c r="H261" s="199" t="s">
        <v>1</v>
      </c>
      <c r="I261" s="201"/>
      <c r="J261" s="13"/>
      <c r="K261" s="13"/>
      <c r="L261" s="198"/>
      <c r="M261" s="202"/>
      <c r="N261" s="203"/>
      <c r="O261" s="203"/>
      <c r="P261" s="203"/>
      <c r="Q261" s="203"/>
      <c r="R261" s="203"/>
      <c r="S261" s="203"/>
      <c r="T261" s="204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T261" s="199" t="s">
        <v>175</v>
      </c>
      <c r="AU261" s="199" t="s">
        <v>85</v>
      </c>
      <c r="AV261" s="13" t="s">
        <v>81</v>
      </c>
      <c r="AW261" s="13" t="s">
        <v>32</v>
      </c>
      <c r="AX261" s="13" t="s">
        <v>76</v>
      </c>
      <c r="AY261" s="199" t="s">
        <v>165</v>
      </c>
    </row>
    <row r="262" s="13" customFormat="1">
      <c r="A262" s="13"/>
      <c r="B262" s="198"/>
      <c r="C262" s="13"/>
      <c r="D262" s="193" t="s">
        <v>175</v>
      </c>
      <c r="E262" s="199" t="s">
        <v>1</v>
      </c>
      <c r="F262" s="200" t="s">
        <v>300</v>
      </c>
      <c r="G262" s="13"/>
      <c r="H262" s="199" t="s">
        <v>1</v>
      </c>
      <c r="I262" s="201"/>
      <c r="J262" s="13"/>
      <c r="K262" s="13"/>
      <c r="L262" s="198"/>
      <c r="M262" s="202"/>
      <c r="N262" s="203"/>
      <c r="O262" s="203"/>
      <c r="P262" s="203"/>
      <c r="Q262" s="203"/>
      <c r="R262" s="203"/>
      <c r="S262" s="203"/>
      <c r="T262" s="204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T262" s="199" t="s">
        <v>175</v>
      </c>
      <c r="AU262" s="199" t="s">
        <v>85</v>
      </c>
      <c r="AV262" s="13" t="s">
        <v>81</v>
      </c>
      <c r="AW262" s="13" t="s">
        <v>32</v>
      </c>
      <c r="AX262" s="13" t="s">
        <v>76</v>
      </c>
      <c r="AY262" s="199" t="s">
        <v>165</v>
      </c>
    </row>
    <row r="263" s="14" customFormat="1">
      <c r="A263" s="14"/>
      <c r="B263" s="205"/>
      <c r="C263" s="14"/>
      <c r="D263" s="193" t="s">
        <v>175</v>
      </c>
      <c r="E263" s="206" t="s">
        <v>1</v>
      </c>
      <c r="F263" s="207" t="s">
        <v>301</v>
      </c>
      <c r="G263" s="14"/>
      <c r="H263" s="208">
        <v>21.978000000000002</v>
      </c>
      <c r="I263" s="209"/>
      <c r="J263" s="14"/>
      <c r="K263" s="14"/>
      <c r="L263" s="205"/>
      <c r="M263" s="210"/>
      <c r="N263" s="211"/>
      <c r="O263" s="211"/>
      <c r="P263" s="211"/>
      <c r="Q263" s="211"/>
      <c r="R263" s="211"/>
      <c r="S263" s="211"/>
      <c r="T263" s="212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T263" s="206" t="s">
        <v>175</v>
      </c>
      <c r="AU263" s="206" t="s">
        <v>85</v>
      </c>
      <c r="AV263" s="14" t="s">
        <v>85</v>
      </c>
      <c r="AW263" s="14" t="s">
        <v>32</v>
      </c>
      <c r="AX263" s="14" t="s">
        <v>76</v>
      </c>
      <c r="AY263" s="206" t="s">
        <v>165</v>
      </c>
    </row>
    <row r="264" s="15" customFormat="1">
      <c r="A264" s="15"/>
      <c r="B264" s="213"/>
      <c r="C264" s="15"/>
      <c r="D264" s="193" t="s">
        <v>175</v>
      </c>
      <c r="E264" s="214" t="s">
        <v>1</v>
      </c>
      <c r="F264" s="215" t="s">
        <v>180</v>
      </c>
      <c r="G264" s="15"/>
      <c r="H264" s="216">
        <v>27.028000000000002</v>
      </c>
      <c r="I264" s="217"/>
      <c r="J264" s="15"/>
      <c r="K264" s="15"/>
      <c r="L264" s="213"/>
      <c r="M264" s="218"/>
      <c r="N264" s="219"/>
      <c r="O264" s="219"/>
      <c r="P264" s="219"/>
      <c r="Q264" s="219"/>
      <c r="R264" s="219"/>
      <c r="S264" s="219"/>
      <c r="T264" s="220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T264" s="214" t="s">
        <v>175</v>
      </c>
      <c r="AU264" s="214" t="s">
        <v>85</v>
      </c>
      <c r="AV264" s="15" t="s">
        <v>86</v>
      </c>
      <c r="AW264" s="15" t="s">
        <v>32</v>
      </c>
      <c r="AX264" s="15" t="s">
        <v>76</v>
      </c>
      <c r="AY264" s="214" t="s">
        <v>165</v>
      </c>
    </row>
    <row r="265" s="16" customFormat="1">
      <c r="A265" s="16"/>
      <c r="B265" s="221"/>
      <c r="C265" s="16"/>
      <c r="D265" s="193" t="s">
        <v>175</v>
      </c>
      <c r="E265" s="222" t="s">
        <v>1</v>
      </c>
      <c r="F265" s="223" t="s">
        <v>181</v>
      </c>
      <c r="G265" s="16"/>
      <c r="H265" s="224">
        <v>27.028000000000002</v>
      </c>
      <c r="I265" s="225"/>
      <c r="J265" s="16"/>
      <c r="K265" s="16"/>
      <c r="L265" s="221"/>
      <c r="M265" s="226"/>
      <c r="N265" s="227"/>
      <c r="O265" s="227"/>
      <c r="P265" s="227"/>
      <c r="Q265" s="227"/>
      <c r="R265" s="227"/>
      <c r="S265" s="227"/>
      <c r="T265" s="228"/>
      <c r="U265" s="16"/>
      <c r="V265" s="16"/>
      <c r="W265" s="16"/>
      <c r="X265" s="16"/>
      <c r="Y265" s="16"/>
      <c r="Z265" s="16"/>
      <c r="AA265" s="16"/>
      <c r="AB265" s="16"/>
      <c r="AC265" s="16"/>
      <c r="AD265" s="16"/>
      <c r="AE265" s="16"/>
      <c r="AT265" s="222" t="s">
        <v>175</v>
      </c>
      <c r="AU265" s="222" t="s">
        <v>85</v>
      </c>
      <c r="AV265" s="16" t="s">
        <v>114</v>
      </c>
      <c r="AW265" s="16" t="s">
        <v>32</v>
      </c>
      <c r="AX265" s="16" t="s">
        <v>81</v>
      </c>
      <c r="AY265" s="222" t="s">
        <v>165</v>
      </c>
    </row>
    <row r="266" s="2" customFormat="1" ht="16.5" customHeight="1">
      <c r="A266" s="38"/>
      <c r="B266" s="179"/>
      <c r="C266" s="229" t="s">
        <v>302</v>
      </c>
      <c r="D266" s="229" t="s">
        <v>221</v>
      </c>
      <c r="E266" s="230" t="s">
        <v>303</v>
      </c>
      <c r="F266" s="231" t="s">
        <v>304</v>
      </c>
      <c r="G266" s="232" t="s">
        <v>305</v>
      </c>
      <c r="H266" s="233">
        <v>20</v>
      </c>
      <c r="I266" s="234"/>
      <c r="J266" s="235">
        <f>ROUND(I266*H266,2)</f>
        <v>0</v>
      </c>
      <c r="K266" s="231" t="s">
        <v>171</v>
      </c>
      <c r="L266" s="236"/>
      <c r="M266" s="237" t="s">
        <v>1</v>
      </c>
      <c r="N266" s="238" t="s">
        <v>41</v>
      </c>
      <c r="O266" s="77"/>
      <c r="P266" s="189">
        <f>O266*H266</f>
        <v>0</v>
      </c>
      <c r="Q266" s="189">
        <v>0.00010000000000000001</v>
      </c>
      <c r="R266" s="189">
        <f>Q266*H266</f>
        <v>0.002</v>
      </c>
      <c r="S266" s="189">
        <v>0</v>
      </c>
      <c r="T266" s="190">
        <f>S266*H266</f>
        <v>0</v>
      </c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R266" s="191" t="s">
        <v>220</v>
      </c>
      <c r="AT266" s="191" t="s">
        <v>221</v>
      </c>
      <c r="AU266" s="191" t="s">
        <v>85</v>
      </c>
      <c r="AY266" s="19" t="s">
        <v>165</v>
      </c>
      <c r="BE266" s="192">
        <f>IF(N266="základní",J266,0)</f>
        <v>0</v>
      </c>
      <c r="BF266" s="192">
        <f>IF(N266="snížená",J266,0)</f>
        <v>0</v>
      </c>
      <c r="BG266" s="192">
        <f>IF(N266="zákl. přenesená",J266,0)</f>
        <v>0</v>
      </c>
      <c r="BH266" s="192">
        <f>IF(N266="sníž. přenesená",J266,0)</f>
        <v>0</v>
      </c>
      <c r="BI266" s="192">
        <f>IF(N266="nulová",J266,0)</f>
        <v>0</v>
      </c>
      <c r="BJ266" s="19" t="s">
        <v>81</v>
      </c>
      <c r="BK266" s="192">
        <f>ROUND(I266*H266,2)</f>
        <v>0</v>
      </c>
      <c r="BL266" s="19" t="s">
        <v>114</v>
      </c>
      <c r="BM266" s="191" t="s">
        <v>306</v>
      </c>
    </row>
    <row r="267" s="2" customFormat="1">
      <c r="A267" s="38"/>
      <c r="B267" s="39"/>
      <c r="C267" s="38"/>
      <c r="D267" s="193" t="s">
        <v>173</v>
      </c>
      <c r="E267" s="38"/>
      <c r="F267" s="194" t="s">
        <v>304</v>
      </c>
      <c r="G267" s="38"/>
      <c r="H267" s="38"/>
      <c r="I267" s="195"/>
      <c r="J267" s="38"/>
      <c r="K267" s="38"/>
      <c r="L267" s="39"/>
      <c r="M267" s="196"/>
      <c r="N267" s="197"/>
      <c r="O267" s="77"/>
      <c r="P267" s="77"/>
      <c r="Q267" s="77"/>
      <c r="R267" s="77"/>
      <c r="S267" s="77"/>
      <c r="T267" s="78"/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  <c r="AT267" s="19" t="s">
        <v>173</v>
      </c>
      <c r="AU267" s="19" t="s">
        <v>85</v>
      </c>
    </row>
    <row r="268" s="2" customFormat="1">
      <c r="A268" s="38"/>
      <c r="B268" s="179"/>
      <c r="C268" s="229" t="s">
        <v>307</v>
      </c>
      <c r="D268" s="229" t="s">
        <v>221</v>
      </c>
      <c r="E268" s="230" t="s">
        <v>308</v>
      </c>
      <c r="F268" s="231" t="s">
        <v>309</v>
      </c>
      <c r="G268" s="232" t="s">
        <v>305</v>
      </c>
      <c r="H268" s="233">
        <v>15</v>
      </c>
      <c r="I268" s="234"/>
      <c r="J268" s="235">
        <f>ROUND(I268*H268,2)</f>
        <v>0</v>
      </c>
      <c r="K268" s="231" t="s">
        <v>171</v>
      </c>
      <c r="L268" s="236"/>
      <c r="M268" s="237" t="s">
        <v>1</v>
      </c>
      <c r="N268" s="238" t="s">
        <v>41</v>
      </c>
      <c r="O268" s="77"/>
      <c r="P268" s="189">
        <f>O268*H268</f>
        <v>0</v>
      </c>
      <c r="Q268" s="189">
        <v>0.00010000000000000001</v>
      </c>
      <c r="R268" s="189">
        <f>Q268*H268</f>
        <v>0.0015</v>
      </c>
      <c r="S268" s="189">
        <v>0</v>
      </c>
      <c r="T268" s="190">
        <f>S268*H268</f>
        <v>0</v>
      </c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  <c r="AR268" s="191" t="s">
        <v>220</v>
      </c>
      <c r="AT268" s="191" t="s">
        <v>221</v>
      </c>
      <c r="AU268" s="191" t="s">
        <v>85</v>
      </c>
      <c r="AY268" s="19" t="s">
        <v>165</v>
      </c>
      <c r="BE268" s="192">
        <f>IF(N268="základní",J268,0)</f>
        <v>0</v>
      </c>
      <c r="BF268" s="192">
        <f>IF(N268="snížená",J268,0)</f>
        <v>0</v>
      </c>
      <c r="BG268" s="192">
        <f>IF(N268="zákl. přenesená",J268,0)</f>
        <v>0</v>
      </c>
      <c r="BH268" s="192">
        <f>IF(N268="sníž. přenesená",J268,0)</f>
        <v>0</v>
      </c>
      <c r="BI268" s="192">
        <f>IF(N268="nulová",J268,0)</f>
        <v>0</v>
      </c>
      <c r="BJ268" s="19" t="s">
        <v>81</v>
      </c>
      <c r="BK268" s="192">
        <f>ROUND(I268*H268,2)</f>
        <v>0</v>
      </c>
      <c r="BL268" s="19" t="s">
        <v>114</v>
      </c>
      <c r="BM268" s="191" t="s">
        <v>310</v>
      </c>
    </row>
    <row r="269" s="2" customFormat="1">
      <c r="A269" s="38"/>
      <c r="B269" s="39"/>
      <c r="C269" s="38"/>
      <c r="D269" s="193" t="s">
        <v>173</v>
      </c>
      <c r="E269" s="38"/>
      <c r="F269" s="194" t="s">
        <v>309</v>
      </c>
      <c r="G269" s="38"/>
      <c r="H269" s="38"/>
      <c r="I269" s="195"/>
      <c r="J269" s="38"/>
      <c r="K269" s="38"/>
      <c r="L269" s="39"/>
      <c r="M269" s="196"/>
      <c r="N269" s="197"/>
      <c r="O269" s="77"/>
      <c r="P269" s="77"/>
      <c r="Q269" s="77"/>
      <c r="R269" s="77"/>
      <c r="S269" s="77"/>
      <c r="T269" s="78"/>
      <c r="U269" s="38"/>
      <c r="V269" s="38"/>
      <c r="W269" s="38"/>
      <c r="X269" s="38"/>
      <c r="Y269" s="38"/>
      <c r="Z269" s="38"/>
      <c r="AA269" s="38"/>
      <c r="AB269" s="38"/>
      <c r="AC269" s="38"/>
      <c r="AD269" s="38"/>
      <c r="AE269" s="38"/>
      <c r="AT269" s="19" t="s">
        <v>173</v>
      </c>
      <c r="AU269" s="19" t="s">
        <v>85</v>
      </c>
    </row>
    <row r="270" s="2" customFormat="1">
      <c r="A270" s="38"/>
      <c r="B270" s="179"/>
      <c r="C270" s="180" t="s">
        <v>7</v>
      </c>
      <c r="D270" s="180" t="s">
        <v>167</v>
      </c>
      <c r="E270" s="181" t="s">
        <v>311</v>
      </c>
      <c r="F270" s="182" t="s">
        <v>312</v>
      </c>
      <c r="G270" s="183" t="s">
        <v>207</v>
      </c>
      <c r="H270" s="184">
        <v>444.74000000000001</v>
      </c>
      <c r="I270" s="185"/>
      <c r="J270" s="186">
        <f>ROUND(I270*H270,2)</f>
        <v>0</v>
      </c>
      <c r="K270" s="182" t="s">
        <v>171</v>
      </c>
      <c r="L270" s="39"/>
      <c r="M270" s="187" t="s">
        <v>1</v>
      </c>
      <c r="N270" s="188" t="s">
        <v>41</v>
      </c>
      <c r="O270" s="77"/>
      <c r="P270" s="189">
        <f>O270*H270</f>
        <v>0</v>
      </c>
      <c r="Q270" s="189">
        <v>0.0079000000000000008</v>
      </c>
      <c r="R270" s="189">
        <f>Q270*H270</f>
        <v>3.5134460000000005</v>
      </c>
      <c r="S270" s="189">
        <v>0</v>
      </c>
      <c r="T270" s="190">
        <f>S270*H270</f>
        <v>0</v>
      </c>
      <c r="U270" s="38"/>
      <c r="V270" s="38"/>
      <c r="W270" s="38"/>
      <c r="X270" s="38"/>
      <c r="Y270" s="38"/>
      <c r="Z270" s="38"/>
      <c r="AA270" s="38"/>
      <c r="AB270" s="38"/>
      <c r="AC270" s="38"/>
      <c r="AD270" s="38"/>
      <c r="AE270" s="38"/>
      <c r="AR270" s="191" t="s">
        <v>114</v>
      </c>
      <c r="AT270" s="191" t="s">
        <v>167</v>
      </c>
      <c r="AU270" s="191" t="s">
        <v>85</v>
      </c>
      <c r="AY270" s="19" t="s">
        <v>165</v>
      </c>
      <c r="BE270" s="192">
        <f>IF(N270="základní",J270,0)</f>
        <v>0</v>
      </c>
      <c r="BF270" s="192">
        <f>IF(N270="snížená",J270,0)</f>
        <v>0</v>
      </c>
      <c r="BG270" s="192">
        <f>IF(N270="zákl. přenesená",J270,0)</f>
        <v>0</v>
      </c>
      <c r="BH270" s="192">
        <f>IF(N270="sníž. přenesená",J270,0)</f>
        <v>0</v>
      </c>
      <c r="BI270" s="192">
        <f>IF(N270="nulová",J270,0)</f>
        <v>0</v>
      </c>
      <c r="BJ270" s="19" t="s">
        <v>81</v>
      </c>
      <c r="BK270" s="192">
        <f>ROUND(I270*H270,2)</f>
        <v>0</v>
      </c>
      <c r="BL270" s="19" t="s">
        <v>114</v>
      </c>
      <c r="BM270" s="191" t="s">
        <v>313</v>
      </c>
    </row>
    <row r="271" s="2" customFormat="1">
      <c r="A271" s="38"/>
      <c r="B271" s="39"/>
      <c r="C271" s="38"/>
      <c r="D271" s="193" t="s">
        <v>173</v>
      </c>
      <c r="E271" s="38"/>
      <c r="F271" s="194" t="s">
        <v>314</v>
      </c>
      <c r="G271" s="38"/>
      <c r="H271" s="38"/>
      <c r="I271" s="195"/>
      <c r="J271" s="38"/>
      <c r="K271" s="38"/>
      <c r="L271" s="39"/>
      <c r="M271" s="196"/>
      <c r="N271" s="197"/>
      <c r="O271" s="77"/>
      <c r="P271" s="77"/>
      <c r="Q271" s="77"/>
      <c r="R271" s="77"/>
      <c r="S271" s="77"/>
      <c r="T271" s="78"/>
      <c r="U271" s="38"/>
      <c r="V271" s="38"/>
      <c r="W271" s="38"/>
      <c r="X271" s="38"/>
      <c r="Y271" s="38"/>
      <c r="Z271" s="38"/>
      <c r="AA271" s="38"/>
      <c r="AB271" s="38"/>
      <c r="AC271" s="38"/>
      <c r="AD271" s="38"/>
      <c r="AE271" s="38"/>
      <c r="AT271" s="19" t="s">
        <v>173</v>
      </c>
      <c r="AU271" s="19" t="s">
        <v>85</v>
      </c>
    </row>
    <row r="272" s="13" customFormat="1">
      <c r="A272" s="13"/>
      <c r="B272" s="198"/>
      <c r="C272" s="13"/>
      <c r="D272" s="193" t="s">
        <v>175</v>
      </c>
      <c r="E272" s="199" t="s">
        <v>1</v>
      </c>
      <c r="F272" s="200" t="s">
        <v>315</v>
      </c>
      <c r="G272" s="13"/>
      <c r="H272" s="199" t="s">
        <v>1</v>
      </c>
      <c r="I272" s="201"/>
      <c r="J272" s="13"/>
      <c r="K272" s="13"/>
      <c r="L272" s="198"/>
      <c r="M272" s="202"/>
      <c r="N272" s="203"/>
      <c r="O272" s="203"/>
      <c r="P272" s="203"/>
      <c r="Q272" s="203"/>
      <c r="R272" s="203"/>
      <c r="S272" s="203"/>
      <c r="T272" s="204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T272" s="199" t="s">
        <v>175</v>
      </c>
      <c r="AU272" s="199" t="s">
        <v>85</v>
      </c>
      <c r="AV272" s="13" t="s">
        <v>81</v>
      </c>
      <c r="AW272" s="13" t="s">
        <v>32</v>
      </c>
      <c r="AX272" s="13" t="s">
        <v>76</v>
      </c>
      <c r="AY272" s="199" t="s">
        <v>165</v>
      </c>
    </row>
    <row r="273" s="14" customFormat="1">
      <c r="A273" s="14"/>
      <c r="B273" s="205"/>
      <c r="C273" s="14"/>
      <c r="D273" s="193" t="s">
        <v>175</v>
      </c>
      <c r="E273" s="206" t="s">
        <v>1</v>
      </c>
      <c r="F273" s="207" t="s">
        <v>316</v>
      </c>
      <c r="G273" s="14"/>
      <c r="H273" s="208">
        <v>126.54000000000001</v>
      </c>
      <c r="I273" s="209"/>
      <c r="J273" s="14"/>
      <c r="K273" s="14"/>
      <c r="L273" s="205"/>
      <c r="M273" s="210"/>
      <c r="N273" s="211"/>
      <c r="O273" s="211"/>
      <c r="P273" s="211"/>
      <c r="Q273" s="211"/>
      <c r="R273" s="211"/>
      <c r="S273" s="211"/>
      <c r="T273" s="212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T273" s="206" t="s">
        <v>175</v>
      </c>
      <c r="AU273" s="206" t="s">
        <v>85</v>
      </c>
      <c r="AV273" s="14" t="s">
        <v>85</v>
      </c>
      <c r="AW273" s="14" t="s">
        <v>32</v>
      </c>
      <c r="AX273" s="14" t="s">
        <v>76</v>
      </c>
      <c r="AY273" s="206" t="s">
        <v>165</v>
      </c>
    </row>
    <row r="274" s="14" customFormat="1">
      <c r="A274" s="14"/>
      <c r="B274" s="205"/>
      <c r="C274" s="14"/>
      <c r="D274" s="193" t="s">
        <v>175</v>
      </c>
      <c r="E274" s="206" t="s">
        <v>1</v>
      </c>
      <c r="F274" s="207" t="s">
        <v>317</v>
      </c>
      <c r="G274" s="14"/>
      <c r="H274" s="208">
        <v>318.19999999999999</v>
      </c>
      <c r="I274" s="209"/>
      <c r="J274" s="14"/>
      <c r="K274" s="14"/>
      <c r="L274" s="205"/>
      <c r="M274" s="210"/>
      <c r="N274" s="211"/>
      <c r="O274" s="211"/>
      <c r="P274" s="211"/>
      <c r="Q274" s="211"/>
      <c r="R274" s="211"/>
      <c r="S274" s="211"/>
      <c r="T274" s="212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T274" s="206" t="s">
        <v>175</v>
      </c>
      <c r="AU274" s="206" t="s">
        <v>85</v>
      </c>
      <c r="AV274" s="14" t="s">
        <v>85</v>
      </c>
      <c r="AW274" s="14" t="s">
        <v>32</v>
      </c>
      <c r="AX274" s="14" t="s">
        <v>76</v>
      </c>
      <c r="AY274" s="206" t="s">
        <v>165</v>
      </c>
    </row>
    <row r="275" s="15" customFormat="1">
      <c r="A275" s="15"/>
      <c r="B275" s="213"/>
      <c r="C275" s="15"/>
      <c r="D275" s="193" t="s">
        <v>175</v>
      </c>
      <c r="E275" s="214" t="s">
        <v>1</v>
      </c>
      <c r="F275" s="215" t="s">
        <v>180</v>
      </c>
      <c r="G275" s="15"/>
      <c r="H275" s="216">
        <v>444.74000000000001</v>
      </c>
      <c r="I275" s="217"/>
      <c r="J275" s="15"/>
      <c r="K275" s="15"/>
      <c r="L275" s="213"/>
      <c r="M275" s="218"/>
      <c r="N275" s="219"/>
      <c r="O275" s="219"/>
      <c r="P275" s="219"/>
      <c r="Q275" s="219"/>
      <c r="R275" s="219"/>
      <c r="S275" s="219"/>
      <c r="T275" s="220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T275" s="214" t="s">
        <v>175</v>
      </c>
      <c r="AU275" s="214" t="s">
        <v>85</v>
      </c>
      <c r="AV275" s="15" t="s">
        <v>86</v>
      </c>
      <c r="AW275" s="15" t="s">
        <v>32</v>
      </c>
      <c r="AX275" s="15" t="s">
        <v>76</v>
      </c>
      <c r="AY275" s="214" t="s">
        <v>165</v>
      </c>
    </row>
    <row r="276" s="16" customFormat="1">
      <c r="A276" s="16"/>
      <c r="B276" s="221"/>
      <c r="C276" s="16"/>
      <c r="D276" s="193" t="s">
        <v>175</v>
      </c>
      <c r="E276" s="222" t="s">
        <v>1</v>
      </c>
      <c r="F276" s="223" t="s">
        <v>181</v>
      </c>
      <c r="G276" s="16"/>
      <c r="H276" s="224">
        <v>444.74000000000001</v>
      </c>
      <c r="I276" s="225"/>
      <c r="J276" s="16"/>
      <c r="K276" s="16"/>
      <c r="L276" s="221"/>
      <c r="M276" s="226"/>
      <c r="N276" s="227"/>
      <c r="O276" s="227"/>
      <c r="P276" s="227"/>
      <c r="Q276" s="227"/>
      <c r="R276" s="227"/>
      <c r="S276" s="227"/>
      <c r="T276" s="228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  <c r="AT276" s="222" t="s">
        <v>175</v>
      </c>
      <c r="AU276" s="222" t="s">
        <v>85</v>
      </c>
      <c r="AV276" s="16" t="s">
        <v>114</v>
      </c>
      <c r="AW276" s="16" t="s">
        <v>32</v>
      </c>
      <c r="AX276" s="16" t="s">
        <v>81</v>
      </c>
      <c r="AY276" s="222" t="s">
        <v>165</v>
      </c>
    </row>
    <row r="277" s="2" customFormat="1">
      <c r="A277" s="38"/>
      <c r="B277" s="179"/>
      <c r="C277" s="180" t="s">
        <v>318</v>
      </c>
      <c r="D277" s="180" t="s">
        <v>167</v>
      </c>
      <c r="E277" s="181" t="s">
        <v>319</v>
      </c>
      <c r="F277" s="182" t="s">
        <v>320</v>
      </c>
      <c r="G277" s="183" t="s">
        <v>207</v>
      </c>
      <c r="H277" s="184">
        <v>2.5</v>
      </c>
      <c r="I277" s="185"/>
      <c r="J277" s="186">
        <f>ROUND(I277*H277,2)</f>
        <v>0</v>
      </c>
      <c r="K277" s="182" t="s">
        <v>171</v>
      </c>
      <c r="L277" s="39"/>
      <c r="M277" s="187" t="s">
        <v>1</v>
      </c>
      <c r="N277" s="188" t="s">
        <v>41</v>
      </c>
      <c r="O277" s="77"/>
      <c r="P277" s="189">
        <f>O277*H277</f>
        <v>0</v>
      </c>
      <c r="Q277" s="189">
        <v>0.030450000000000001</v>
      </c>
      <c r="R277" s="189">
        <f>Q277*H277</f>
        <v>0.076124999999999998</v>
      </c>
      <c r="S277" s="189">
        <v>0</v>
      </c>
      <c r="T277" s="190">
        <f>S277*H277</f>
        <v>0</v>
      </c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R277" s="191" t="s">
        <v>114</v>
      </c>
      <c r="AT277" s="191" t="s">
        <v>167</v>
      </c>
      <c r="AU277" s="191" t="s">
        <v>85</v>
      </c>
      <c r="AY277" s="19" t="s">
        <v>165</v>
      </c>
      <c r="BE277" s="192">
        <f>IF(N277="základní",J277,0)</f>
        <v>0</v>
      </c>
      <c r="BF277" s="192">
        <f>IF(N277="snížená",J277,0)</f>
        <v>0</v>
      </c>
      <c r="BG277" s="192">
        <f>IF(N277="zákl. přenesená",J277,0)</f>
        <v>0</v>
      </c>
      <c r="BH277" s="192">
        <f>IF(N277="sníž. přenesená",J277,0)</f>
        <v>0</v>
      </c>
      <c r="BI277" s="192">
        <f>IF(N277="nulová",J277,0)</f>
        <v>0</v>
      </c>
      <c r="BJ277" s="19" t="s">
        <v>81</v>
      </c>
      <c r="BK277" s="192">
        <f>ROUND(I277*H277,2)</f>
        <v>0</v>
      </c>
      <c r="BL277" s="19" t="s">
        <v>114</v>
      </c>
      <c r="BM277" s="191" t="s">
        <v>321</v>
      </c>
    </row>
    <row r="278" s="2" customFormat="1">
      <c r="A278" s="38"/>
      <c r="B278" s="39"/>
      <c r="C278" s="38"/>
      <c r="D278" s="193" t="s">
        <v>173</v>
      </c>
      <c r="E278" s="38"/>
      <c r="F278" s="194" t="s">
        <v>322</v>
      </c>
      <c r="G278" s="38"/>
      <c r="H278" s="38"/>
      <c r="I278" s="195"/>
      <c r="J278" s="38"/>
      <c r="K278" s="38"/>
      <c r="L278" s="39"/>
      <c r="M278" s="196"/>
      <c r="N278" s="197"/>
      <c r="O278" s="77"/>
      <c r="P278" s="77"/>
      <c r="Q278" s="77"/>
      <c r="R278" s="77"/>
      <c r="S278" s="77"/>
      <c r="T278" s="78"/>
      <c r="U278" s="38"/>
      <c r="V278" s="38"/>
      <c r="W278" s="38"/>
      <c r="X278" s="38"/>
      <c r="Y278" s="38"/>
      <c r="Z278" s="38"/>
      <c r="AA278" s="38"/>
      <c r="AB278" s="38"/>
      <c r="AC278" s="38"/>
      <c r="AD278" s="38"/>
      <c r="AE278" s="38"/>
      <c r="AT278" s="19" t="s">
        <v>173</v>
      </c>
      <c r="AU278" s="19" t="s">
        <v>85</v>
      </c>
    </row>
    <row r="279" s="2" customFormat="1">
      <c r="A279" s="38"/>
      <c r="B279" s="179"/>
      <c r="C279" s="180" t="s">
        <v>323</v>
      </c>
      <c r="D279" s="180" t="s">
        <v>167</v>
      </c>
      <c r="E279" s="181" t="s">
        <v>324</v>
      </c>
      <c r="F279" s="182" t="s">
        <v>325</v>
      </c>
      <c r="G279" s="183" t="s">
        <v>207</v>
      </c>
      <c r="H279" s="184">
        <v>2.5</v>
      </c>
      <c r="I279" s="185"/>
      <c r="J279" s="186">
        <f>ROUND(I279*H279,2)</f>
        <v>0</v>
      </c>
      <c r="K279" s="182" t="s">
        <v>171</v>
      </c>
      <c r="L279" s="39"/>
      <c r="M279" s="187" t="s">
        <v>1</v>
      </c>
      <c r="N279" s="188" t="s">
        <v>41</v>
      </c>
      <c r="O279" s="77"/>
      <c r="P279" s="189">
        <f>O279*H279</f>
        <v>0</v>
      </c>
      <c r="Q279" s="189">
        <v>0.033579999999999999</v>
      </c>
      <c r="R279" s="189">
        <f>Q279*H279</f>
        <v>0.083949999999999997</v>
      </c>
      <c r="S279" s="189">
        <v>0</v>
      </c>
      <c r="T279" s="190">
        <f>S279*H279</f>
        <v>0</v>
      </c>
      <c r="U279" s="38"/>
      <c r="V279" s="38"/>
      <c r="W279" s="38"/>
      <c r="X279" s="38"/>
      <c r="Y279" s="38"/>
      <c r="Z279" s="38"/>
      <c r="AA279" s="38"/>
      <c r="AB279" s="38"/>
      <c r="AC279" s="38"/>
      <c r="AD279" s="38"/>
      <c r="AE279" s="38"/>
      <c r="AR279" s="191" t="s">
        <v>114</v>
      </c>
      <c r="AT279" s="191" t="s">
        <v>167</v>
      </c>
      <c r="AU279" s="191" t="s">
        <v>85</v>
      </c>
      <c r="AY279" s="19" t="s">
        <v>165</v>
      </c>
      <c r="BE279" s="192">
        <f>IF(N279="základní",J279,0)</f>
        <v>0</v>
      </c>
      <c r="BF279" s="192">
        <f>IF(N279="snížená",J279,0)</f>
        <v>0</v>
      </c>
      <c r="BG279" s="192">
        <f>IF(N279="zákl. přenesená",J279,0)</f>
        <v>0</v>
      </c>
      <c r="BH279" s="192">
        <f>IF(N279="sníž. přenesená",J279,0)</f>
        <v>0</v>
      </c>
      <c r="BI279" s="192">
        <f>IF(N279="nulová",J279,0)</f>
        <v>0</v>
      </c>
      <c r="BJ279" s="19" t="s">
        <v>81</v>
      </c>
      <c r="BK279" s="192">
        <f>ROUND(I279*H279,2)</f>
        <v>0</v>
      </c>
      <c r="BL279" s="19" t="s">
        <v>114</v>
      </c>
      <c r="BM279" s="191" t="s">
        <v>326</v>
      </c>
    </row>
    <row r="280" s="2" customFormat="1">
      <c r="A280" s="38"/>
      <c r="B280" s="39"/>
      <c r="C280" s="38"/>
      <c r="D280" s="193" t="s">
        <v>173</v>
      </c>
      <c r="E280" s="38"/>
      <c r="F280" s="194" t="s">
        <v>327</v>
      </c>
      <c r="G280" s="38"/>
      <c r="H280" s="38"/>
      <c r="I280" s="195"/>
      <c r="J280" s="38"/>
      <c r="K280" s="38"/>
      <c r="L280" s="39"/>
      <c r="M280" s="196"/>
      <c r="N280" s="197"/>
      <c r="O280" s="77"/>
      <c r="P280" s="77"/>
      <c r="Q280" s="77"/>
      <c r="R280" s="77"/>
      <c r="S280" s="77"/>
      <c r="T280" s="78"/>
      <c r="U280" s="38"/>
      <c r="V280" s="38"/>
      <c r="W280" s="38"/>
      <c r="X280" s="38"/>
      <c r="Y280" s="38"/>
      <c r="Z280" s="38"/>
      <c r="AA280" s="38"/>
      <c r="AB280" s="38"/>
      <c r="AC280" s="38"/>
      <c r="AD280" s="38"/>
      <c r="AE280" s="38"/>
      <c r="AT280" s="19" t="s">
        <v>173</v>
      </c>
      <c r="AU280" s="19" t="s">
        <v>85</v>
      </c>
    </row>
    <row r="281" s="2" customFormat="1">
      <c r="A281" s="38"/>
      <c r="B281" s="179"/>
      <c r="C281" s="180" t="s">
        <v>328</v>
      </c>
      <c r="D281" s="180" t="s">
        <v>167</v>
      </c>
      <c r="E281" s="181" t="s">
        <v>329</v>
      </c>
      <c r="F281" s="182" t="s">
        <v>330</v>
      </c>
      <c r="G281" s="183" t="s">
        <v>207</v>
      </c>
      <c r="H281" s="184">
        <v>2333</v>
      </c>
      <c r="I281" s="185"/>
      <c r="J281" s="186">
        <f>ROUND(I281*H281,2)</f>
        <v>0</v>
      </c>
      <c r="K281" s="182" t="s">
        <v>171</v>
      </c>
      <c r="L281" s="39"/>
      <c r="M281" s="187" t="s">
        <v>1</v>
      </c>
      <c r="N281" s="188" t="s">
        <v>41</v>
      </c>
      <c r="O281" s="77"/>
      <c r="P281" s="189">
        <f>O281*H281</f>
        <v>0</v>
      </c>
      <c r="Q281" s="189">
        <v>0.0057000000000000002</v>
      </c>
      <c r="R281" s="189">
        <f>Q281*H281</f>
        <v>13.2981</v>
      </c>
      <c r="S281" s="189">
        <v>0</v>
      </c>
      <c r="T281" s="190">
        <f>S281*H281</f>
        <v>0</v>
      </c>
      <c r="U281" s="38"/>
      <c r="V281" s="38"/>
      <c r="W281" s="38"/>
      <c r="X281" s="38"/>
      <c r="Y281" s="38"/>
      <c r="Z281" s="38"/>
      <c r="AA281" s="38"/>
      <c r="AB281" s="38"/>
      <c r="AC281" s="38"/>
      <c r="AD281" s="38"/>
      <c r="AE281" s="38"/>
      <c r="AR281" s="191" t="s">
        <v>114</v>
      </c>
      <c r="AT281" s="191" t="s">
        <v>167</v>
      </c>
      <c r="AU281" s="191" t="s">
        <v>85</v>
      </c>
      <c r="AY281" s="19" t="s">
        <v>165</v>
      </c>
      <c r="BE281" s="192">
        <f>IF(N281="základní",J281,0)</f>
        <v>0</v>
      </c>
      <c r="BF281" s="192">
        <f>IF(N281="snížená",J281,0)</f>
        <v>0</v>
      </c>
      <c r="BG281" s="192">
        <f>IF(N281="zákl. přenesená",J281,0)</f>
        <v>0</v>
      </c>
      <c r="BH281" s="192">
        <f>IF(N281="sníž. přenesená",J281,0)</f>
        <v>0</v>
      </c>
      <c r="BI281" s="192">
        <f>IF(N281="nulová",J281,0)</f>
        <v>0</v>
      </c>
      <c r="BJ281" s="19" t="s">
        <v>81</v>
      </c>
      <c r="BK281" s="192">
        <f>ROUND(I281*H281,2)</f>
        <v>0</v>
      </c>
      <c r="BL281" s="19" t="s">
        <v>114</v>
      </c>
      <c r="BM281" s="191" t="s">
        <v>331</v>
      </c>
    </row>
    <row r="282" s="2" customFormat="1">
      <c r="A282" s="38"/>
      <c r="B282" s="39"/>
      <c r="C282" s="38"/>
      <c r="D282" s="193" t="s">
        <v>173</v>
      </c>
      <c r="E282" s="38"/>
      <c r="F282" s="194" t="s">
        <v>332</v>
      </c>
      <c r="G282" s="38"/>
      <c r="H282" s="38"/>
      <c r="I282" s="195"/>
      <c r="J282" s="38"/>
      <c r="K282" s="38"/>
      <c r="L282" s="39"/>
      <c r="M282" s="196"/>
      <c r="N282" s="197"/>
      <c r="O282" s="77"/>
      <c r="P282" s="77"/>
      <c r="Q282" s="77"/>
      <c r="R282" s="77"/>
      <c r="S282" s="77"/>
      <c r="T282" s="78"/>
      <c r="U282" s="38"/>
      <c r="V282" s="38"/>
      <c r="W282" s="38"/>
      <c r="X282" s="38"/>
      <c r="Y282" s="38"/>
      <c r="Z282" s="38"/>
      <c r="AA282" s="38"/>
      <c r="AB282" s="38"/>
      <c r="AC282" s="38"/>
      <c r="AD282" s="38"/>
      <c r="AE282" s="38"/>
      <c r="AT282" s="19" t="s">
        <v>173</v>
      </c>
      <c r="AU282" s="19" t="s">
        <v>85</v>
      </c>
    </row>
    <row r="283" s="2" customFormat="1" ht="16.5" customHeight="1">
      <c r="A283" s="38"/>
      <c r="B283" s="179"/>
      <c r="C283" s="180" t="s">
        <v>333</v>
      </c>
      <c r="D283" s="180" t="s">
        <v>167</v>
      </c>
      <c r="E283" s="181" t="s">
        <v>334</v>
      </c>
      <c r="F283" s="182" t="s">
        <v>335</v>
      </c>
      <c r="G283" s="183" t="s">
        <v>207</v>
      </c>
      <c r="H283" s="184">
        <v>302</v>
      </c>
      <c r="I283" s="185"/>
      <c r="J283" s="186">
        <f>ROUND(I283*H283,2)</f>
        <v>0</v>
      </c>
      <c r="K283" s="182" t="s">
        <v>171</v>
      </c>
      <c r="L283" s="39"/>
      <c r="M283" s="187" t="s">
        <v>1</v>
      </c>
      <c r="N283" s="188" t="s">
        <v>41</v>
      </c>
      <c r="O283" s="77"/>
      <c r="P283" s="189">
        <f>O283*H283</f>
        <v>0</v>
      </c>
      <c r="Q283" s="189">
        <v>0</v>
      </c>
      <c r="R283" s="189">
        <f>Q283*H283</f>
        <v>0</v>
      </c>
      <c r="S283" s="189">
        <v>0</v>
      </c>
      <c r="T283" s="190">
        <f>S283*H283</f>
        <v>0</v>
      </c>
      <c r="U283" s="38"/>
      <c r="V283" s="38"/>
      <c r="W283" s="38"/>
      <c r="X283" s="38"/>
      <c r="Y283" s="38"/>
      <c r="Z283" s="38"/>
      <c r="AA283" s="38"/>
      <c r="AB283" s="38"/>
      <c r="AC283" s="38"/>
      <c r="AD283" s="38"/>
      <c r="AE283" s="38"/>
      <c r="AR283" s="191" t="s">
        <v>114</v>
      </c>
      <c r="AT283" s="191" t="s">
        <v>167</v>
      </c>
      <c r="AU283" s="191" t="s">
        <v>85</v>
      </c>
      <c r="AY283" s="19" t="s">
        <v>165</v>
      </c>
      <c r="BE283" s="192">
        <f>IF(N283="základní",J283,0)</f>
        <v>0</v>
      </c>
      <c r="BF283" s="192">
        <f>IF(N283="snížená",J283,0)</f>
        <v>0</v>
      </c>
      <c r="BG283" s="192">
        <f>IF(N283="zákl. přenesená",J283,0)</f>
        <v>0</v>
      </c>
      <c r="BH283" s="192">
        <f>IF(N283="sníž. přenesená",J283,0)</f>
        <v>0</v>
      </c>
      <c r="BI283" s="192">
        <f>IF(N283="nulová",J283,0)</f>
        <v>0</v>
      </c>
      <c r="BJ283" s="19" t="s">
        <v>81</v>
      </c>
      <c r="BK283" s="192">
        <f>ROUND(I283*H283,2)</f>
        <v>0</v>
      </c>
      <c r="BL283" s="19" t="s">
        <v>114</v>
      </c>
      <c r="BM283" s="191" t="s">
        <v>336</v>
      </c>
    </row>
    <row r="284" s="2" customFormat="1">
      <c r="A284" s="38"/>
      <c r="B284" s="39"/>
      <c r="C284" s="38"/>
      <c r="D284" s="193" t="s">
        <v>173</v>
      </c>
      <c r="E284" s="38"/>
      <c r="F284" s="194" t="s">
        <v>337</v>
      </c>
      <c r="G284" s="38"/>
      <c r="H284" s="38"/>
      <c r="I284" s="195"/>
      <c r="J284" s="38"/>
      <c r="K284" s="38"/>
      <c r="L284" s="39"/>
      <c r="M284" s="196"/>
      <c r="N284" s="197"/>
      <c r="O284" s="77"/>
      <c r="P284" s="77"/>
      <c r="Q284" s="77"/>
      <c r="R284" s="77"/>
      <c r="S284" s="77"/>
      <c r="T284" s="78"/>
      <c r="U284" s="38"/>
      <c r="V284" s="38"/>
      <c r="W284" s="38"/>
      <c r="X284" s="38"/>
      <c r="Y284" s="38"/>
      <c r="Z284" s="38"/>
      <c r="AA284" s="38"/>
      <c r="AB284" s="38"/>
      <c r="AC284" s="38"/>
      <c r="AD284" s="38"/>
      <c r="AE284" s="38"/>
      <c r="AT284" s="19" t="s">
        <v>173</v>
      </c>
      <c r="AU284" s="19" t="s">
        <v>85</v>
      </c>
    </row>
    <row r="285" s="2" customFormat="1">
      <c r="A285" s="38"/>
      <c r="B285" s="179"/>
      <c r="C285" s="180" t="s">
        <v>338</v>
      </c>
      <c r="D285" s="180" t="s">
        <v>167</v>
      </c>
      <c r="E285" s="181" t="s">
        <v>339</v>
      </c>
      <c r="F285" s="182" t="s">
        <v>340</v>
      </c>
      <c r="G285" s="183" t="s">
        <v>207</v>
      </c>
      <c r="H285" s="184">
        <v>50</v>
      </c>
      <c r="I285" s="185"/>
      <c r="J285" s="186">
        <f>ROUND(I285*H285,2)</f>
        <v>0</v>
      </c>
      <c r="K285" s="182" t="s">
        <v>171</v>
      </c>
      <c r="L285" s="39"/>
      <c r="M285" s="187" t="s">
        <v>1</v>
      </c>
      <c r="N285" s="188" t="s">
        <v>41</v>
      </c>
      <c r="O285" s="77"/>
      <c r="P285" s="189">
        <f>O285*H285</f>
        <v>0</v>
      </c>
      <c r="Q285" s="189">
        <v>0</v>
      </c>
      <c r="R285" s="189">
        <f>Q285*H285</f>
        <v>0</v>
      </c>
      <c r="S285" s="189">
        <v>0</v>
      </c>
      <c r="T285" s="190">
        <f>S285*H285</f>
        <v>0</v>
      </c>
      <c r="U285" s="38"/>
      <c r="V285" s="38"/>
      <c r="W285" s="38"/>
      <c r="X285" s="38"/>
      <c r="Y285" s="38"/>
      <c r="Z285" s="38"/>
      <c r="AA285" s="38"/>
      <c r="AB285" s="38"/>
      <c r="AC285" s="38"/>
      <c r="AD285" s="38"/>
      <c r="AE285" s="38"/>
      <c r="AR285" s="191" t="s">
        <v>114</v>
      </c>
      <c r="AT285" s="191" t="s">
        <v>167</v>
      </c>
      <c r="AU285" s="191" t="s">
        <v>85</v>
      </c>
      <c r="AY285" s="19" t="s">
        <v>165</v>
      </c>
      <c r="BE285" s="192">
        <f>IF(N285="základní",J285,0)</f>
        <v>0</v>
      </c>
      <c r="BF285" s="192">
        <f>IF(N285="snížená",J285,0)</f>
        <v>0</v>
      </c>
      <c r="BG285" s="192">
        <f>IF(N285="zákl. přenesená",J285,0)</f>
        <v>0</v>
      </c>
      <c r="BH285" s="192">
        <f>IF(N285="sníž. přenesená",J285,0)</f>
        <v>0</v>
      </c>
      <c r="BI285" s="192">
        <f>IF(N285="nulová",J285,0)</f>
        <v>0</v>
      </c>
      <c r="BJ285" s="19" t="s">
        <v>81</v>
      </c>
      <c r="BK285" s="192">
        <f>ROUND(I285*H285,2)</f>
        <v>0</v>
      </c>
      <c r="BL285" s="19" t="s">
        <v>114</v>
      </c>
      <c r="BM285" s="191" t="s">
        <v>341</v>
      </c>
    </row>
    <row r="286" s="2" customFormat="1">
      <c r="A286" s="38"/>
      <c r="B286" s="39"/>
      <c r="C286" s="38"/>
      <c r="D286" s="193" t="s">
        <v>173</v>
      </c>
      <c r="E286" s="38"/>
      <c r="F286" s="194" t="s">
        <v>342</v>
      </c>
      <c r="G286" s="38"/>
      <c r="H286" s="38"/>
      <c r="I286" s="195"/>
      <c r="J286" s="38"/>
      <c r="K286" s="38"/>
      <c r="L286" s="39"/>
      <c r="M286" s="196"/>
      <c r="N286" s="197"/>
      <c r="O286" s="77"/>
      <c r="P286" s="77"/>
      <c r="Q286" s="77"/>
      <c r="R286" s="77"/>
      <c r="S286" s="77"/>
      <c r="T286" s="78"/>
      <c r="U286" s="38"/>
      <c r="V286" s="38"/>
      <c r="W286" s="38"/>
      <c r="X286" s="38"/>
      <c r="Y286" s="38"/>
      <c r="Z286" s="38"/>
      <c r="AA286" s="38"/>
      <c r="AB286" s="38"/>
      <c r="AC286" s="38"/>
      <c r="AD286" s="38"/>
      <c r="AE286" s="38"/>
      <c r="AT286" s="19" t="s">
        <v>173</v>
      </c>
      <c r="AU286" s="19" t="s">
        <v>85</v>
      </c>
    </row>
    <row r="287" s="2" customFormat="1">
      <c r="A287" s="38"/>
      <c r="B287" s="179"/>
      <c r="C287" s="180" t="s">
        <v>343</v>
      </c>
      <c r="D287" s="180" t="s">
        <v>167</v>
      </c>
      <c r="E287" s="181" t="s">
        <v>344</v>
      </c>
      <c r="F287" s="182" t="s">
        <v>345</v>
      </c>
      <c r="G287" s="183" t="s">
        <v>170</v>
      </c>
      <c r="H287" s="184">
        <v>0.47999999999999998</v>
      </c>
      <c r="I287" s="185"/>
      <c r="J287" s="186">
        <f>ROUND(I287*H287,2)</f>
        <v>0</v>
      </c>
      <c r="K287" s="182" t="s">
        <v>171</v>
      </c>
      <c r="L287" s="39"/>
      <c r="M287" s="187" t="s">
        <v>1</v>
      </c>
      <c r="N287" s="188" t="s">
        <v>41</v>
      </c>
      <c r="O287" s="77"/>
      <c r="P287" s="189">
        <f>O287*H287</f>
        <v>0</v>
      </c>
      <c r="Q287" s="189">
        <v>2.2563399999999998</v>
      </c>
      <c r="R287" s="189">
        <f>Q287*H287</f>
        <v>1.0830431999999999</v>
      </c>
      <c r="S287" s="189">
        <v>0</v>
      </c>
      <c r="T287" s="190">
        <f>S287*H287</f>
        <v>0</v>
      </c>
      <c r="U287" s="38"/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  <c r="AR287" s="191" t="s">
        <v>114</v>
      </c>
      <c r="AT287" s="191" t="s">
        <v>167</v>
      </c>
      <c r="AU287" s="191" t="s">
        <v>85</v>
      </c>
      <c r="AY287" s="19" t="s">
        <v>165</v>
      </c>
      <c r="BE287" s="192">
        <f>IF(N287="základní",J287,0)</f>
        <v>0</v>
      </c>
      <c r="BF287" s="192">
        <f>IF(N287="snížená",J287,0)</f>
        <v>0</v>
      </c>
      <c r="BG287" s="192">
        <f>IF(N287="zákl. přenesená",J287,0)</f>
        <v>0</v>
      </c>
      <c r="BH287" s="192">
        <f>IF(N287="sníž. přenesená",J287,0)</f>
        <v>0</v>
      </c>
      <c r="BI287" s="192">
        <f>IF(N287="nulová",J287,0)</f>
        <v>0</v>
      </c>
      <c r="BJ287" s="19" t="s">
        <v>81</v>
      </c>
      <c r="BK287" s="192">
        <f>ROUND(I287*H287,2)</f>
        <v>0</v>
      </c>
      <c r="BL287" s="19" t="s">
        <v>114</v>
      </c>
      <c r="BM287" s="191" t="s">
        <v>346</v>
      </c>
    </row>
    <row r="288" s="2" customFormat="1">
      <c r="A288" s="38"/>
      <c r="B288" s="39"/>
      <c r="C288" s="38"/>
      <c r="D288" s="193" t="s">
        <v>173</v>
      </c>
      <c r="E288" s="38"/>
      <c r="F288" s="194" t="s">
        <v>347</v>
      </c>
      <c r="G288" s="38"/>
      <c r="H288" s="38"/>
      <c r="I288" s="195"/>
      <c r="J288" s="38"/>
      <c r="K288" s="38"/>
      <c r="L288" s="39"/>
      <c r="M288" s="196"/>
      <c r="N288" s="197"/>
      <c r="O288" s="77"/>
      <c r="P288" s="77"/>
      <c r="Q288" s="77"/>
      <c r="R288" s="77"/>
      <c r="S288" s="77"/>
      <c r="T288" s="78"/>
      <c r="U288" s="38"/>
      <c r="V288" s="38"/>
      <c r="W288" s="38"/>
      <c r="X288" s="38"/>
      <c r="Y288" s="38"/>
      <c r="Z288" s="38"/>
      <c r="AA288" s="38"/>
      <c r="AB288" s="38"/>
      <c r="AC288" s="38"/>
      <c r="AD288" s="38"/>
      <c r="AE288" s="38"/>
      <c r="AT288" s="19" t="s">
        <v>173</v>
      </c>
      <c r="AU288" s="19" t="s">
        <v>85</v>
      </c>
    </row>
    <row r="289" s="13" customFormat="1">
      <c r="A289" s="13"/>
      <c r="B289" s="198"/>
      <c r="C289" s="13"/>
      <c r="D289" s="193" t="s">
        <v>175</v>
      </c>
      <c r="E289" s="199" t="s">
        <v>1</v>
      </c>
      <c r="F289" s="200" t="s">
        <v>348</v>
      </c>
      <c r="G289" s="13"/>
      <c r="H289" s="199" t="s">
        <v>1</v>
      </c>
      <c r="I289" s="201"/>
      <c r="J289" s="13"/>
      <c r="K289" s="13"/>
      <c r="L289" s="198"/>
      <c r="M289" s="202"/>
      <c r="N289" s="203"/>
      <c r="O289" s="203"/>
      <c r="P289" s="203"/>
      <c r="Q289" s="203"/>
      <c r="R289" s="203"/>
      <c r="S289" s="203"/>
      <c r="T289" s="204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T289" s="199" t="s">
        <v>175</v>
      </c>
      <c r="AU289" s="199" t="s">
        <v>85</v>
      </c>
      <c r="AV289" s="13" t="s">
        <v>81</v>
      </c>
      <c r="AW289" s="13" t="s">
        <v>32</v>
      </c>
      <c r="AX289" s="13" t="s">
        <v>76</v>
      </c>
      <c r="AY289" s="199" t="s">
        <v>165</v>
      </c>
    </row>
    <row r="290" s="13" customFormat="1">
      <c r="A290" s="13"/>
      <c r="B290" s="198"/>
      <c r="C290" s="13"/>
      <c r="D290" s="193" t="s">
        <v>175</v>
      </c>
      <c r="E290" s="199" t="s">
        <v>1</v>
      </c>
      <c r="F290" s="200" t="s">
        <v>295</v>
      </c>
      <c r="G290" s="13"/>
      <c r="H290" s="199" t="s">
        <v>1</v>
      </c>
      <c r="I290" s="201"/>
      <c r="J290" s="13"/>
      <c r="K290" s="13"/>
      <c r="L290" s="198"/>
      <c r="M290" s="202"/>
      <c r="N290" s="203"/>
      <c r="O290" s="203"/>
      <c r="P290" s="203"/>
      <c r="Q290" s="203"/>
      <c r="R290" s="203"/>
      <c r="S290" s="203"/>
      <c r="T290" s="204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T290" s="199" t="s">
        <v>175</v>
      </c>
      <c r="AU290" s="199" t="s">
        <v>85</v>
      </c>
      <c r="AV290" s="13" t="s">
        <v>81</v>
      </c>
      <c r="AW290" s="13" t="s">
        <v>32</v>
      </c>
      <c r="AX290" s="13" t="s">
        <v>76</v>
      </c>
      <c r="AY290" s="199" t="s">
        <v>165</v>
      </c>
    </row>
    <row r="291" s="14" customFormat="1">
      <c r="A291" s="14"/>
      <c r="B291" s="205"/>
      <c r="C291" s="14"/>
      <c r="D291" s="193" t="s">
        <v>175</v>
      </c>
      <c r="E291" s="206" t="s">
        <v>1</v>
      </c>
      <c r="F291" s="207" t="s">
        <v>239</v>
      </c>
      <c r="G291" s="14"/>
      <c r="H291" s="208">
        <v>0.47999999999999998</v>
      </c>
      <c r="I291" s="209"/>
      <c r="J291" s="14"/>
      <c r="K291" s="14"/>
      <c r="L291" s="205"/>
      <c r="M291" s="210"/>
      <c r="N291" s="211"/>
      <c r="O291" s="211"/>
      <c r="P291" s="211"/>
      <c r="Q291" s="211"/>
      <c r="R291" s="211"/>
      <c r="S291" s="211"/>
      <c r="T291" s="212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T291" s="206" t="s">
        <v>175</v>
      </c>
      <c r="AU291" s="206" t="s">
        <v>85</v>
      </c>
      <c r="AV291" s="14" t="s">
        <v>85</v>
      </c>
      <c r="AW291" s="14" t="s">
        <v>32</v>
      </c>
      <c r="AX291" s="14" t="s">
        <v>76</v>
      </c>
      <c r="AY291" s="206" t="s">
        <v>165</v>
      </c>
    </row>
    <row r="292" s="15" customFormat="1">
      <c r="A292" s="15"/>
      <c r="B292" s="213"/>
      <c r="C292" s="15"/>
      <c r="D292" s="193" t="s">
        <v>175</v>
      </c>
      <c r="E292" s="214" t="s">
        <v>1</v>
      </c>
      <c r="F292" s="215" t="s">
        <v>180</v>
      </c>
      <c r="G292" s="15"/>
      <c r="H292" s="216">
        <v>0.47999999999999998</v>
      </c>
      <c r="I292" s="217"/>
      <c r="J292" s="15"/>
      <c r="K292" s="15"/>
      <c r="L292" s="213"/>
      <c r="M292" s="218"/>
      <c r="N292" s="219"/>
      <c r="O292" s="219"/>
      <c r="P292" s="219"/>
      <c r="Q292" s="219"/>
      <c r="R292" s="219"/>
      <c r="S292" s="219"/>
      <c r="T292" s="220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T292" s="214" t="s">
        <v>175</v>
      </c>
      <c r="AU292" s="214" t="s">
        <v>85</v>
      </c>
      <c r="AV292" s="15" t="s">
        <v>86</v>
      </c>
      <c r="AW292" s="15" t="s">
        <v>32</v>
      </c>
      <c r="AX292" s="15" t="s">
        <v>76</v>
      </c>
      <c r="AY292" s="214" t="s">
        <v>165</v>
      </c>
    </row>
    <row r="293" s="16" customFormat="1">
      <c r="A293" s="16"/>
      <c r="B293" s="221"/>
      <c r="C293" s="16"/>
      <c r="D293" s="193" t="s">
        <v>175</v>
      </c>
      <c r="E293" s="222" t="s">
        <v>1</v>
      </c>
      <c r="F293" s="223" t="s">
        <v>181</v>
      </c>
      <c r="G293" s="16"/>
      <c r="H293" s="224">
        <v>0.47999999999999998</v>
      </c>
      <c r="I293" s="225"/>
      <c r="J293" s="16"/>
      <c r="K293" s="16"/>
      <c r="L293" s="221"/>
      <c r="M293" s="226"/>
      <c r="N293" s="227"/>
      <c r="O293" s="227"/>
      <c r="P293" s="227"/>
      <c r="Q293" s="227"/>
      <c r="R293" s="227"/>
      <c r="S293" s="227"/>
      <c r="T293" s="228"/>
      <c r="U293" s="16"/>
      <c r="V293" s="16"/>
      <c r="W293" s="16"/>
      <c r="X293" s="16"/>
      <c r="Y293" s="16"/>
      <c r="Z293" s="16"/>
      <c r="AA293" s="16"/>
      <c r="AB293" s="16"/>
      <c r="AC293" s="16"/>
      <c r="AD293" s="16"/>
      <c r="AE293" s="16"/>
      <c r="AT293" s="222" t="s">
        <v>175</v>
      </c>
      <c r="AU293" s="222" t="s">
        <v>85</v>
      </c>
      <c r="AV293" s="16" t="s">
        <v>114</v>
      </c>
      <c r="AW293" s="16" t="s">
        <v>32</v>
      </c>
      <c r="AX293" s="16" t="s">
        <v>81</v>
      </c>
      <c r="AY293" s="222" t="s">
        <v>165</v>
      </c>
    </row>
    <row r="294" s="2" customFormat="1" ht="16.5" customHeight="1">
      <c r="A294" s="38"/>
      <c r="B294" s="179"/>
      <c r="C294" s="180" t="s">
        <v>349</v>
      </c>
      <c r="D294" s="180" t="s">
        <v>167</v>
      </c>
      <c r="E294" s="181" t="s">
        <v>350</v>
      </c>
      <c r="F294" s="182" t="s">
        <v>351</v>
      </c>
      <c r="G294" s="183" t="s">
        <v>201</v>
      </c>
      <c r="H294" s="184">
        <v>0.01</v>
      </c>
      <c r="I294" s="185"/>
      <c r="J294" s="186">
        <f>ROUND(I294*H294,2)</f>
        <v>0</v>
      </c>
      <c r="K294" s="182" t="s">
        <v>171</v>
      </c>
      <c r="L294" s="39"/>
      <c r="M294" s="187" t="s">
        <v>1</v>
      </c>
      <c r="N294" s="188" t="s">
        <v>41</v>
      </c>
      <c r="O294" s="77"/>
      <c r="P294" s="189">
        <f>O294*H294</f>
        <v>0</v>
      </c>
      <c r="Q294" s="189">
        <v>1.06277</v>
      </c>
      <c r="R294" s="189">
        <f>Q294*H294</f>
        <v>0.0106277</v>
      </c>
      <c r="S294" s="189">
        <v>0</v>
      </c>
      <c r="T294" s="190">
        <f>S294*H294</f>
        <v>0</v>
      </c>
      <c r="U294" s="38"/>
      <c r="V294" s="38"/>
      <c r="W294" s="38"/>
      <c r="X294" s="38"/>
      <c r="Y294" s="38"/>
      <c r="Z294" s="38"/>
      <c r="AA294" s="38"/>
      <c r="AB294" s="38"/>
      <c r="AC294" s="38"/>
      <c r="AD294" s="38"/>
      <c r="AE294" s="38"/>
      <c r="AR294" s="191" t="s">
        <v>114</v>
      </c>
      <c r="AT294" s="191" t="s">
        <v>167</v>
      </c>
      <c r="AU294" s="191" t="s">
        <v>85</v>
      </c>
      <c r="AY294" s="19" t="s">
        <v>165</v>
      </c>
      <c r="BE294" s="192">
        <f>IF(N294="základní",J294,0)</f>
        <v>0</v>
      </c>
      <c r="BF294" s="192">
        <f>IF(N294="snížená",J294,0)</f>
        <v>0</v>
      </c>
      <c r="BG294" s="192">
        <f>IF(N294="zákl. přenesená",J294,0)</f>
        <v>0</v>
      </c>
      <c r="BH294" s="192">
        <f>IF(N294="sníž. přenesená",J294,0)</f>
        <v>0</v>
      </c>
      <c r="BI294" s="192">
        <f>IF(N294="nulová",J294,0)</f>
        <v>0</v>
      </c>
      <c r="BJ294" s="19" t="s">
        <v>81</v>
      </c>
      <c r="BK294" s="192">
        <f>ROUND(I294*H294,2)</f>
        <v>0</v>
      </c>
      <c r="BL294" s="19" t="s">
        <v>114</v>
      </c>
      <c r="BM294" s="191" t="s">
        <v>352</v>
      </c>
    </row>
    <row r="295" s="2" customFormat="1">
      <c r="A295" s="38"/>
      <c r="B295" s="39"/>
      <c r="C295" s="38"/>
      <c r="D295" s="193" t="s">
        <v>173</v>
      </c>
      <c r="E295" s="38"/>
      <c r="F295" s="194" t="s">
        <v>353</v>
      </c>
      <c r="G295" s="38"/>
      <c r="H295" s="38"/>
      <c r="I295" s="195"/>
      <c r="J295" s="38"/>
      <c r="K295" s="38"/>
      <c r="L295" s="39"/>
      <c r="M295" s="196"/>
      <c r="N295" s="197"/>
      <c r="O295" s="77"/>
      <c r="P295" s="77"/>
      <c r="Q295" s="77"/>
      <c r="R295" s="77"/>
      <c r="S295" s="77"/>
      <c r="T295" s="78"/>
      <c r="U295" s="38"/>
      <c r="V295" s="38"/>
      <c r="W295" s="38"/>
      <c r="X295" s="38"/>
      <c r="Y295" s="38"/>
      <c r="Z295" s="38"/>
      <c r="AA295" s="38"/>
      <c r="AB295" s="38"/>
      <c r="AC295" s="38"/>
      <c r="AD295" s="38"/>
      <c r="AE295" s="38"/>
      <c r="AT295" s="19" t="s">
        <v>173</v>
      </c>
      <c r="AU295" s="19" t="s">
        <v>85</v>
      </c>
    </row>
    <row r="296" s="13" customFormat="1">
      <c r="A296" s="13"/>
      <c r="B296" s="198"/>
      <c r="C296" s="13"/>
      <c r="D296" s="193" t="s">
        <v>175</v>
      </c>
      <c r="E296" s="199" t="s">
        <v>1</v>
      </c>
      <c r="F296" s="200" t="s">
        <v>354</v>
      </c>
      <c r="G296" s="13"/>
      <c r="H296" s="199" t="s">
        <v>1</v>
      </c>
      <c r="I296" s="201"/>
      <c r="J296" s="13"/>
      <c r="K296" s="13"/>
      <c r="L296" s="198"/>
      <c r="M296" s="202"/>
      <c r="N296" s="203"/>
      <c r="O296" s="203"/>
      <c r="P296" s="203"/>
      <c r="Q296" s="203"/>
      <c r="R296" s="203"/>
      <c r="S296" s="203"/>
      <c r="T296" s="204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T296" s="199" t="s">
        <v>175</v>
      </c>
      <c r="AU296" s="199" t="s">
        <v>85</v>
      </c>
      <c r="AV296" s="13" t="s">
        <v>81</v>
      </c>
      <c r="AW296" s="13" t="s">
        <v>32</v>
      </c>
      <c r="AX296" s="13" t="s">
        <v>76</v>
      </c>
      <c r="AY296" s="199" t="s">
        <v>165</v>
      </c>
    </row>
    <row r="297" s="13" customFormat="1">
      <c r="A297" s="13"/>
      <c r="B297" s="198"/>
      <c r="C297" s="13"/>
      <c r="D297" s="193" t="s">
        <v>175</v>
      </c>
      <c r="E297" s="199" t="s">
        <v>1</v>
      </c>
      <c r="F297" s="200" t="s">
        <v>295</v>
      </c>
      <c r="G297" s="13"/>
      <c r="H297" s="199" t="s">
        <v>1</v>
      </c>
      <c r="I297" s="201"/>
      <c r="J297" s="13"/>
      <c r="K297" s="13"/>
      <c r="L297" s="198"/>
      <c r="M297" s="202"/>
      <c r="N297" s="203"/>
      <c r="O297" s="203"/>
      <c r="P297" s="203"/>
      <c r="Q297" s="203"/>
      <c r="R297" s="203"/>
      <c r="S297" s="203"/>
      <c r="T297" s="204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T297" s="199" t="s">
        <v>175</v>
      </c>
      <c r="AU297" s="199" t="s">
        <v>85</v>
      </c>
      <c r="AV297" s="13" t="s">
        <v>81</v>
      </c>
      <c r="AW297" s="13" t="s">
        <v>32</v>
      </c>
      <c r="AX297" s="13" t="s">
        <v>76</v>
      </c>
      <c r="AY297" s="199" t="s">
        <v>165</v>
      </c>
    </row>
    <row r="298" s="14" customFormat="1">
      <c r="A298" s="14"/>
      <c r="B298" s="205"/>
      <c r="C298" s="14"/>
      <c r="D298" s="193" t="s">
        <v>175</v>
      </c>
      <c r="E298" s="206" t="s">
        <v>1</v>
      </c>
      <c r="F298" s="207" t="s">
        <v>355</v>
      </c>
      <c r="G298" s="14"/>
      <c r="H298" s="208">
        <v>0.01</v>
      </c>
      <c r="I298" s="209"/>
      <c r="J298" s="14"/>
      <c r="K298" s="14"/>
      <c r="L298" s="205"/>
      <c r="M298" s="210"/>
      <c r="N298" s="211"/>
      <c r="O298" s="211"/>
      <c r="P298" s="211"/>
      <c r="Q298" s="211"/>
      <c r="R298" s="211"/>
      <c r="S298" s="211"/>
      <c r="T298" s="212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T298" s="206" t="s">
        <v>175</v>
      </c>
      <c r="AU298" s="206" t="s">
        <v>85</v>
      </c>
      <c r="AV298" s="14" t="s">
        <v>85</v>
      </c>
      <c r="AW298" s="14" t="s">
        <v>32</v>
      </c>
      <c r="AX298" s="14" t="s">
        <v>76</v>
      </c>
      <c r="AY298" s="206" t="s">
        <v>165</v>
      </c>
    </row>
    <row r="299" s="15" customFormat="1">
      <c r="A299" s="15"/>
      <c r="B299" s="213"/>
      <c r="C299" s="15"/>
      <c r="D299" s="193" t="s">
        <v>175</v>
      </c>
      <c r="E299" s="214" t="s">
        <v>1</v>
      </c>
      <c r="F299" s="215" t="s">
        <v>180</v>
      </c>
      <c r="G299" s="15"/>
      <c r="H299" s="216">
        <v>0.01</v>
      </c>
      <c r="I299" s="217"/>
      <c r="J299" s="15"/>
      <c r="K299" s="15"/>
      <c r="L299" s="213"/>
      <c r="M299" s="218"/>
      <c r="N299" s="219"/>
      <c r="O299" s="219"/>
      <c r="P299" s="219"/>
      <c r="Q299" s="219"/>
      <c r="R299" s="219"/>
      <c r="S299" s="219"/>
      <c r="T299" s="220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T299" s="214" t="s">
        <v>175</v>
      </c>
      <c r="AU299" s="214" t="s">
        <v>85</v>
      </c>
      <c r="AV299" s="15" t="s">
        <v>86</v>
      </c>
      <c r="AW299" s="15" t="s">
        <v>32</v>
      </c>
      <c r="AX299" s="15" t="s">
        <v>76</v>
      </c>
      <c r="AY299" s="214" t="s">
        <v>165</v>
      </c>
    </row>
    <row r="300" s="16" customFormat="1">
      <c r="A300" s="16"/>
      <c r="B300" s="221"/>
      <c r="C300" s="16"/>
      <c r="D300" s="193" t="s">
        <v>175</v>
      </c>
      <c r="E300" s="222" t="s">
        <v>1</v>
      </c>
      <c r="F300" s="223" t="s">
        <v>181</v>
      </c>
      <c r="G300" s="16"/>
      <c r="H300" s="224">
        <v>0.01</v>
      </c>
      <c r="I300" s="225"/>
      <c r="J300" s="16"/>
      <c r="K300" s="16"/>
      <c r="L300" s="221"/>
      <c r="M300" s="226"/>
      <c r="N300" s="227"/>
      <c r="O300" s="227"/>
      <c r="P300" s="227"/>
      <c r="Q300" s="227"/>
      <c r="R300" s="227"/>
      <c r="S300" s="227"/>
      <c r="T300" s="228"/>
      <c r="U300" s="16"/>
      <c r="V300" s="16"/>
      <c r="W300" s="16"/>
      <c r="X300" s="16"/>
      <c r="Y300" s="16"/>
      <c r="Z300" s="16"/>
      <c r="AA300" s="16"/>
      <c r="AB300" s="16"/>
      <c r="AC300" s="16"/>
      <c r="AD300" s="16"/>
      <c r="AE300" s="16"/>
      <c r="AT300" s="222" t="s">
        <v>175</v>
      </c>
      <c r="AU300" s="222" t="s">
        <v>85</v>
      </c>
      <c r="AV300" s="16" t="s">
        <v>114</v>
      </c>
      <c r="AW300" s="16" t="s">
        <v>32</v>
      </c>
      <c r="AX300" s="16" t="s">
        <v>81</v>
      </c>
      <c r="AY300" s="222" t="s">
        <v>165</v>
      </c>
    </row>
    <row r="301" s="12" customFormat="1" ht="22.8" customHeight="1">
      <c r="A301" s="12"/>
      <c r="B301" s="166"/>
      <c r="C301" s="12"/>
      <c r="D301" s="167" t="s">
        <v>75</v>
      </c>
      <c r="E301" s="177" t="s">
        <v>226</v>
      </c>
      <c r="F301" s="177" t="s">
        <v>356</v>
      </c>
      <c r="G301" s="12"/>
      <c r="H301" s="12"/>
      <c r="I301" s="169"/>
      <c r="J301" s="178">
        <f>BK301</f>
        <v>0</v>
      </c>
      <c r="K301" s="12"/>
      <c r="L301" s="166"/>
      <c r="M301" s="171"/>
      <c r="N301" s="172"/>
      <c r="O301" s="172"/>
      <c r="P301" s="173">
        <f>SUM(P302:P379)</f>
        <v>0</v>
      </c>
      <c r="Q301" s="172"/>
      <c r="R301" s="173">
        <f>SUM(R302:R379)</f>
        <v>0.054141700000000001</v>
      </c>
      <c r="S301" s="172"/>
      <c r="T301" s="174">
        <f>SUM(T302:T379)</f>
        <v>15.509810000000002</v>
      </c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R301" s="167" t="s">
        <v>81</v>
      </c>
      <c r="AT301" s="175" t="s">
        <v>75</v>
      </c>
      <c r="AU301" s="175" t="s">
        <v>81</v>
      </c>
      <c r="AY301" s="167" t="s">
        <v>165</v>
      </c>
      <c r="BK301" s="176">
        <f>SUM(BK302:BK379)</f>
        <v>0</v>
      </c>
    </row>
    <row r="302" s="2" customFormat="1">
      <c r="A302" s="38"/>
      <c r="B302" s="179"/>
      <c r="C302" s="180" t="s">
        <v>357</v>
      </c>
      <c r="D302" s="180" t="s">
        <v>167</v>
      </c>
      <c r="E302" s="181" t="s">
        <v>358</v>
      </c>
      <c r="F302" s="182" t="s">
        <v>359</v>
      </c>
      <c r="G302" s="183" t="s">
        <v>170</v>
      </c>
      <c r="H302" s="184">
        <v>1802.9400000000001</v>
      </c>
      <c r="I302" s="185"/>
      <c r="J302" s="186">
        <f>ROUND(I302*H302,2)</f>
        <v>0</v>
      </c>
      <c r="K302" s="182" t="s">
        <v>171</v>
      </c>
      <c r="L302" s="39"/>
      <c r="M302" s="187" t="s">
        <v>1</v>
      </c>
      <c r="N302" s="188" t="s">
        <v>41</v>
      </c>
      <c r="O302" s="77"/>
      <c r="P302" s="189">
        <f>O302*H302</f>
        <v>0</v>
      </c>
      <c r="Q302" s="189">
        <v>0</v>
      </c>
      <c r="R302" s="189">
        <f>Q302*H302</f>
        <v>0</v>
      </c>
      <c r="S302" s="189">
        <v>0</v>
      </c>
      <c r="T302" s="190">
        <f>S302*H302</f>
        <v>0</v>
      </c>
      <c r="U302" s="38"/>
      <c r="V302" s="38"/>
      <c r="W302" s="38"/>
      <c r="X302" s="38"/>
      <c r="Y302" s="38"/>
      <c r="Z302" s="38"/>
      <c r="AA302" s="38"/>
      <c r="AB302" s="38"/>
      <c r="AC302" s="38"/>
      <c r="AD302" s="38"/>
      <c r="AE302" s="38"/>
      <c r="AR302" s="191" t="s">
        <v>114</v>
      </c>
      <c r="AT302" s="191" t="s">
        <v>167</v>
      </c>
      <c r="AU302" s="191" t="s">
        <v>85</v>
      </c>
      <c r="AY302" s="19" t="s">
        <v>165</v>
      </c>
      <c r="BE302" s="192">
        <f>IF(N302="základní",J302,0)</f>
        <v>0</v>
      </c>
      <c r="BF302" s="192">
        <f>IF(N302="snížená",J302,0)</f>
        <v>0</v>
      </c>
      <c r="BG302" s="192">
        <f>IF(N302="zákl. přenesená",J302,0)</f>
        <v>0</v>
      </c>
      <c r="BH302" s="192">
        <f>IF(N302="sníž. přenesená",J302,0)</f>
        <v>0</v>
      </c>
      <c r="BI302" s="192">
        <f>IF(N302="nulová",J302,0)</f>
        <v>0</v>
      </c>
      <c r="BJ302" s="19" t="s">
        <v>81</v>
      </c>
      <c r="BK302" s="192">
        <f>ROUND(I302*H302,2)</f>
        <v>0</v>
      </c>
      <c r="BL302" s="19" t="s">
        <v>114</v>
      </c>
      <c r="BM302" s="191" t="s">
        <v>360</v>
      </c>
    </row>
    <row r="303" s="2" customFormat="1">
      <c r="A303" s="38"/>
      <c r="B303" s="39"/>
      <c r="C303" s="38"/>
      <c r="D303" s="193" t="s">
        <v>173</v>
      </c>
      <c r="E303" s="38"/>
      <c r="F303" s="194" t="s">
        <v>361</v>
      </c>
      <c r="G303" s="38"/>
      <c r="H303" s="38"/>
      <c r="I303" s="195"/>
      <c r="J303" s="38"/>
      <c r="K303" s="38"/>
      <c r="L303" s="39"/>
      <c r="M303" s="196"/>
      <c r="N303" s="197"/>
      <c r="O303" s="77"/>
      <c r="P303" s="77"/>
      <c r="Q303" s="77"/>
      <c r="R303" s="77"/>
      <c r="S303" s="77"/>
      <c r="T303" s="78"/>
      <c r="U303" s="38"/>
      <c r="V303" s="38"/>
      <c r="W303" s="38"/>
      <c r="X303" s="38"/>
      <c r="Y303" s="38"/>
      <c r="Z303" s="38"/>
      <c r="AA303" s="38"/>
      <c r="AB303" s="38"/>
      <c r="AC303" s="38"/>
      <c r="AD303" s="38"/>
      <c r="AE303" s="38"/>
      <c r="AT303" s="19" t="s">
        <v>173</v>
      </c>
      <c r="AU303" s="19" t="s">
        <v>85</v>
      </c>
    </row>
    <row r="304" s="13" customFormat="1">
      <c r="A304" s="13"/>
      <c r="B304" s="198"/>
      <c r="C304" s="13"/>
      <c r="D304" s="193" t="s">
        <v>175</v>
      </c>
      <c r="E304" s="199" t="s">
        <v>1</v>
      </c>
      <c r="F304" s="200" t="s">
        <v>362</v>
      </c>
      <c r="G304" s="13"/>
      <c r="H304" s="199" t="s">
        <v>1</v>
      </c>
      <c r="I304" s="201"/>
      <c r="J304" s="13"/>
      <c r="K304" s="13"/>
      <c r="L304" s="198"/>
      <c r="M304" s="202"/>
      <c r="N304" s="203"/>
      <c r="O304" s="203"/>
      <c r="P304" s="203"/>
      <c r="Q304" s="203"/>
      <c r="R304" s="203"/>
      <c r="S304" s="203"/>
      <c r="T304" s="204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T304" s="199" t="s">
        <v>175</v>
      </c>
      <c r="AU304" s="199" t="s">
        <v>85</v>
      </c>
      <c r="AV304" s="13" t="s">
        <v>81</v>
      </c>
      <c r="AW304" s="13" t="s">
        <v>32</v>
      </c>
      <c r="AX304" s="13" t="s">
        <v>76</v>
      </c>
      <c r="AY304" s="199" t="s">
        <v>165</v>
      </c>
    </row>
    <row r="305" s="14" customFormat="1">
      <c r="A305" s="14"/>
      <c r="B305" s="205"/>
      <c r="C305" s="14"/>
      <c r="D305" s="193" t="s">
        <v>175</v>
      </c>
      <c r="E305" s="206" t="s">
        <v>1</v>
      </c>
      <c r="F305" s="207" t="s">
        <v>363</v>
      </c>
      <c r="G305" s="14"/>
      <c r="H305" s="208">
        <v>1802.9400000000001</v>
      </c>
      <c r="I305" s="209"/>
      <c r="J305" s="14"/>
      <c r="K305" s="14"/>
      <c r="L305" s="205"/>
      <c r="M305" s="210"/>
      <c r="N305" s="211"/>
      <c r="O305" s="211"/>
      <c r="P305" s="211"/>
      <c r="Q305" s="211"/>
      <c r="R305" s="211"/>
      <c r="S305" s="211"/>
      <c r="T305" s="212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T305" s="206" t="s">
        <v>175</v>
      </c>
      <c r="AU305" s="206" t="s">
        <v>85</v>
      </c>
      <c r="AV305" s="14" t="s">
        <v>85</v>
      </c>
      <c r="AW305" s="14" t="s">
        <v>32</v>
      </c>
      <c r="AX305" s="14" t="s">
        <v>76</v>
      </c>
      <c r="AY305" s="206" t="s">
        <v>165</v>
      </c>
    </row>
    <row r="306" s="15" customFormat="1">
      <c r="A306" s="15"/>
      <c r="B306" s="213"/>
      <c r="C306" s="15"/>
      <c r="D306" s="193" t="s">
        <v>175</v>
      </c>
      <c r="E306" s="214" t="s">
        <v>1</v>
      </c>
      <c r="F306" s="215" t="s">
        <v>180</v>
      </c>
      <c r="G306" s="15"/>
      <c r="H306" s="216">
        <v>1802.9400000000001</v>
      </c>
      <c r="I306" s="217"/>
      <c r="J306" s="15"/>
      <c r="K306" s="15"/>
      <c r="L306" s="213"/>
      <c r="M306" s="218"/>
      <c r="N306" s="219"/>
      <c r="O306" s="219"/>
      <c r="P306" s="219"/>
      <c r="Q306" s="219"/>
      <c r="R306" s="219"/>
      <c r="S306" s="219"/>
      <c r="T306" s="220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T306" s="214" t="s">
        <v>175</v>
      </c>
      <c r="AU306" s="214" t="s">
        <v>85</v>
      </c>
      <c r="AV306" s="15" t="s">
        <v>86</v>
      </c>
      <c r="AW306" s="15" t="s">
        <v>32</v>
      </c>
      <c r="AX306" s="15" t="s">
        <v>76</v>
      </c>
      <c r="AY306" s="214" t="s">
        <v>165</v>
      </c>
    </row>
    <row r="307" s="16" customFormat="1">
      <c r="A307" s="16"/>
      <c r="B307" s="221"/>
      <c r="C307" s="16"/>
      <c r="D307" s="193" t="s">
        <v>175</v>
      </c>
      <c r="E307" s="222" t="s">
        <v>1</v>
      </c>
      <c r="F307" s="223" t="s">
        <v>181</v>
      </c>
      <c r="G307" s="16"/>
      <c r="H307" s="224">
        <v>1802.9400000000001</v>
      </c>
      <c r="I307" s="225"/>
      <c r="J307" s="16"/>
      <c r="K307" s="16"/>
      <c r="L307" s="221"/>
      <c r="M307" s="226"/>
      <c r="N307" s="227"/>
      <c r="O307" s="227"/>
      <c r="P307" s="227"/>
      <c r="Q307" s="227"/>
      <c r="R307" s="227"/>
      <c r="S307" s="227"/>
      <c r="T307" s="228"/>
      <c r="U307" s="16"/>
      <c r="V307" s="16"/>
      <c r="W307" s="16"/>
      <c r="X307" s="16"/>
      <c r="Y307" s="16"/>
      <c r="Z307" s="16"/>
      <c r="AA307" s="16"/>
      <c r="AB307" s="16"/>
      <c r="AC307" s="16"/>
      <c r="AD307" s="16"/>
      <c r="AE307" s="16"/>
      <c r="AT307" s="222" t="s">
        <v>175</v>
      </c>
      <c r="AU307" s="222" t="s">
        <v>85</v>
      </c>
      <c r="AV307" s="16" t="s">
        <v>114</v>
      </c>
      <c r="AW307" s="16" t="s">
        <v>32</v>
      </c>
      <c r="AX307" s="16" t="s">
        <v>81</v>
      </c>
      <c r="AY307" s="222" t="s">
        <v>165</v>
      </c>
    </row>
    <row r="308" s="2" customFormat="1" ht="33" customHeight="1">
      <c r="A308" s="38"/>
      <c r="B308" s="179"/>
      <c r="C308" s="180" t="s">
        <v>364</v>
      </c>
      <c r="D308" s="180" t="s">
        <v>167</v>
      </c>
      <c r="E308" s="181" t="s">
        <v>365</v>
      </c>
      <c r="F308" s="182" t="s">
        <v>366</v>
      </c>
      <c r="G308" s="183" t="s">
        <v>170</v>
      </c>
      <c r="H308" s="184">
        <v>54088.199999999997</v>
      </c>
      <c r="I308" s="185"/>
      <c r="J308" s="186">
        <f>ROUND(I308*H308,2)</f>
        <v>0</v>
      </c>
      <c r="K308" s="182" t="s">
        <v>171</v>
      </c>
      <c r="L308" s="39"/>
      <c r="M308" s="187" t="s">
        <v>1</v>
      </c>
      <c r="N308" s="188" t="s">
        <v>41</v>
      </c>
      <c r="O308" s="77"/>
      <c r="P308" s="189">
        <f>O308*H308</f>
        <v>0</v>
      </c>
      <c r="Q308" s="189">
        <v>0</v>
      </c>
      <c r="R308" s="189">
        <f>Q308*H308</f>
        <v>0</v>
      </c>
      <c r="S308" s="189">
        <v>0</v>
      </c>
      <c r="T308" s="190">
        <f>S308*H308</f>
        <v>0</v>
      </c>
      <c r="U308" s="38"/>
      <c r="V308" s="38"/>
      <c r="W308" s="38"/>
      <c r="X308" s="38"/>
      <c r="Y308" s="38"/>
      <c r="Z308" s="38"/>
      <c r="AA308" s="38"/>
      <c r="AB308" s="38"/>
      <c r="AC308" s="38"/>
      <c r="AD308" s="38"/>
      <c r="AE308" s="38"/>
      <c r="AR308" s="191" t="s">
        <v>114</v>
      </c>
      <c r="AT308" s="191" t="s">
        <v>167</v>
      </c>
      <c r="AU308" s="191" t="s">
        <v>85</v>
      </c>
      <c r="AY308" s="19" t="s">
        <v>165</v>
      </c>
      <c r="BE308" s="192">
        <f>IF(N308="základní",J308,0)</f>
        <v>0</v>
      </c>
      <c r="BF308" s="192">
        <f>IF(N308="snížená",J308,0)</f>
        <v>0</v>
      </c>
      <c r="BG308" s="192">
        <f>IF(N308="zákl. přenesená",J308,0)</f>
        <v>0</v>
      </c>
      <c r="BH308" s="192">
        <f>IF(N308="sníž. přenesená",J308,0)</f>
        <v>0</v>
      </c>
      <c r="BI308" s="192">
        <f>IF(N308="nulová",J308,0)</f>
        <v>0</v>
      </c>
      <c r="BJ308" s="19" t="s">
        <v>81</v>
      </c>
      <c r="BK308" s="192">
        <f>ROUND(I308*H308,2)</f>
        <v>0</v>
      </c>
      <c r="BL308" s="19" t="s">
        <v>114</v>
      </c>
      <c r="BM308" s="191" t="s">
        <v>367</v>
      </c>
    </row>
    <row r="309" s="2" customFormat="1">
      <c r="A309" s="38"/>
      <c r="B309" s="39"/>
      <c r="C309" s="38"/>
      <c r="D309" s="193" t="s">
        <v>173</v>
      </c>
      <c r="E309" s="38"/>
      <c r="F309" s="194" t="s">
        <v>368</v>
      </c>
      <c r="G309" s="38"/>
      <c r="H309" s="38"/>
      <c r="I309" s="195"/>
      <c r="J309" s="38"/>
      <c r="K309" s="38"/>
      <c r="L309" s="39"/>
      <c r="M309" s="196"/>
      <c r="N309" s="197"/>
      <c r="O309" s="77"/>
      <c r="P309" s="77"/>
      <c r="Q309" s="77"/>
      <c r="R309" s="77"/>
      <c r="S309" s="77"/>
      <c r="T309" s="78"/>
      <c r="U309" s="38"/>
      <c r="V309" s="38"/>
      <c r="W309" s="38"/>
      <c r="X309" s="38"/>
      <c r="Y309" s="38"/>
      <c r="Z309" s="38"/>
      <c r="AA309" s="38"/>
      <c r="AB309" s="38"/>
      <c r="AC309" s="38"/>
      <c r="AD309" s="38"/>
      <c r="AE309" s="38"/>
      <c r="AT309" s="19" t="s">
        <v>173</v>
      </c>
      <c r="AU309" s="19" t="s">
        <v>85</v>
      </c>
    </row>
    <row r="310" s="13" customFormat="1">
      <c r="A310" s="13"/>
      <c r="B310" s="198"/>
      <c r="C310" s="13"/>
      <c r="D310" s="193" t="s">
        <v>175</v>
      </c>
      <c r="E310" s="199" t="s">
        <v>1</v>
      </c>
      <c r="F310" s="200" t="s">
        <v>369</v>
      </c>
      <c r="G310" s="13"/>
      <c r="H310" s="199" t="s">
        <v>1</v>
      </c>
      <c r="I310" s="201"/>
      <c r="J310" s="13"/>
      <c r="K310" s="13"/>
      <c r="L310" s="198"/>
      <c r="M310" s="202"/>
      <c r="N310" s="203"/>
      <c r="O310" s="203"/>
      <c r="P310" s="203"/>
      <c r="Q310" s="203"/>
      <c r="R310" s="203"/>
      <c r="S310" s="203"/>
      <c r="T310" s="204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T310" s="199" t="s">
        <v>175</v>
      </c>
      <c r="AU310" s="199" t="s">
        <v>85</v>
      </c>
      <c r="AV310" s="13" t="s">
        <v>81</v>
      </c>
      <c r="AW310" s="13" t="s">
        <v>32</v>
      </c>
      <c r="AX310" s="13" t="s">
        <v>76</v>
      </c>
      <c r="AY310" s="199" t="s">
        <v>165</v>
      </c>
    </row>
    <row r="311" s="14" customFormat="1">
      <c r="A311" s="14"/>
      <c r="B311" s="205"/>
      <c r="C311" s="14"/>
      <c r="D311" s="193" t="s">
        <v>175</v>
      </c>
      <c r="E311" s="206" t="s">
        <v>1</v>
      </c>
      <c r="F311" s="207" t="s">
        <v>370</v>
      </c>
      <c r="G311" s="14"/>
      <c r="H311" s="208">
        <v>54088.199999999997</v>
      </c>
      <c r="I311" s="209"/>
      <c r="J311" s="14"/>
      <c r="K311" s="14"/>
      <c r="L311" s="205"/>
      <c r="M311" s="210"/>
      <c r="N311" s="211"/>
      <c r="O311" s="211"/>
      <c r="P311" s="211"/>
      <c r="Q311" s="211"/>
      <c r="R311" s="211"/>
      <c r="S311" s="211"/>
      <c r="T311" s="212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T311" s="206" t="s">
        <v>175</v>
      </c>
      <c r="AU311" s="206" t="s">
        <v>85</v>
      </c>
      <c r="AV311" s="14" t="s">
        <v>85</v>
      </c>
      <c r="AW311" s="14" t="s">
        <v>32</v>
      </c>
      <c r="AX311" s="14" t="s">
        <v>76</v>
      </c>
      <c r="AY311" s="206" t="s">
        <v>165</v>
      </c>
    </row>
    <row r="312" s="15" customFormat="1">
      <c r="A312" s="15"/>
      <c r="B312" s="213"/>
      <c r="C312" s="15"/>
      <c r="D312" s="193" t="s">
        <v>175</v>
      </c>
      <c r="E312" s="214" t="s">
        <v>1</v>
      </c>
      <c r="F312" s="215" t="s">
        <v>180</v>
      </c>
      <c r="G312" s="15"/>
      <c r="H312" s="216">
        <v>54088.199999999997</v>
      </c>
      <c r="I312" s="217"/>
      <c r="J312" s="15"/>
      <c r="K312" s="15"/>
      <c r="L312" s="213"/>
      <c r="M312" s="218"/>
      <c r="N312" s="219"/>
      <c r="O312" s="219"/>
      <c r="P312" s="219"/>
      <c r="Q312" s="219"/>
      <c r="R312" s="219"/>
      <c r="S312" s="219"/>
      <c r="T312" s="220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T312" s="214" t="s">
        <v>175</v>
      </c>
      <c r="AU312" s="214" t="s">
        <v>85</v>
      </c>
      <c r="AV312" s="15" t="s">
        <v>86</v>
      </c>
      <c r="AW312" s="15" t="s">
        <v>32</v>
      </c>
      <c r="AX312" s="15" t="s">
        <v>76</v>
      </c>
      <c r="AY312" s="214" t="s">
        <v>165</v>
      </c>
    </row>
    <row r="313" s="16" customFormat="1">
      <c r="A313" s="16"/>
      <c r="B313" s="221"/>
      <c r="C313" s="16"/>
      <c r="D313" s="193" t="s">
        <v>175</v>
      </c>
      <c r="E313" s="222" t="s">
        <v>1</v>
      </c>
      <c r="F313" s="223" t="s">
        <v>181</v>
      </c>
      <c r="G313" s="16"/>
      <c r="H313" s="224">
        <v>54088.199999999997</v>
      </c>
      <c r="I313" s="225"/>
      <c r="J313" s="16"/>
      <c r="K313" s="16"/>
      <c r="L313" s="221"/>
      <c r="M313" s="226"/>
      <c r="N313" s="227"/>
      <c r="O313" s="227"/>
      <c r="P313" s="227"/>
      <c r="Q313" s="227"/>
      <c r="R313" s="227"/>
      <c r="S313" s="227"/>
      <c r="T313" s="228"/>
      <c r="U313" s="16"/>
      <c r="V313" s="16"/>
      <c r="W313" s="16"/>
      <c r="X313" s="16"/>
      <c r="Y313" s="16"/>
      <c r="Z313" s="16"/>
      <c r="AA313" s="16"/>
      <c r="AB313" s="16"/>
      <c r="AC313" s="16"/>
      <c r="AD313" s="16"/>
      <c r="AE313" s="16"/>
      <c r="AT313" s="222" t="s">
        <v>175</v>
      </c>
      <c r="AU313" s="222" t="s">
        <v>85</v>
      </c>
      <c r="AV313" s="16" t="s">
        <v>114</v>
      </c>
      <c r="AW313" s="16" t="s">
        <v>32</v>
      </c>
      <c r="AX313" s="16" t="s">
        <v>81</v>
      </c>
      <c r="AY313" s="222" t="s">
        <v>165</v>
      </c>
    </row>
    <row r="314" s="2" customFormat="1" ht="33" customHeight="1">
      <c r="A314" s="38"/>
      <c r="B314" s="179"/>
      <c r="C314" s="180" t="s">
        <v>371</v>
      </c>
      <c r="D314" s="180" t="s">
        <v>167</v>
      </c>
      <c r="E314" s="181" t="s">
        <v>372</v>
      </c>
      <c r="F314" s="182" t="s">
        <v>373</v>
      </c>
      <c r="G314" s="183" t="s">
        <v>170</v>
      </c>
      <c r="H314" s="184">
        <v>1802.9400000000001</v>
      </c>
      <c r="I314" s="185"/>
      <c r="J314" s="186">
        <f>ROUND(I314*H314,2)</f>
        <v>0</v>
      </c>
      <c r="K314" s="182" t="s">
        <v>171</v>
      </c>
      <c r="L314" s="39"/>
      <c r="M314" s="187" t="s">
        <v>1</v>
      </c>
      <c r="N314" s="188" t="s">
        <v>41</v>
      </c>
      <c r="O314" s="77"/>
      <c r="P314" s="189">
        <f>O314*H314</f>
        <v>0</v>
      </c>
      <c r="Q314" s="189">
        <v>0</v>
      </c>
      <c r="R314" s="189">
        <f>Q314*H314</f>
        <v>0</v>
      </c>
      <c r="S314" s="189">
        <v>0</v>
      </c>
      <c r="T314" s="190">
        <f>S314*H314</f>
        <v>0</v>
      </c>
      <c r="U314" s="38"/>
      <c r="V314" s="38"/>
      <c r="W314" s="38"/>
      <c r="X314" s="38"/>
      <c r="Y314" s="38"/>
      <c r="Z314" s="38"/>
      <c r="AA314" s="38"/>
      <c r="AB314" s="38"/>
      <c r="AC314" s="38"/>
      <c r="AD314" s="38"/>
      <c r="AE314" s="38"/>
      <c r="AR314" s="191" t="s">
        <v>114</v>
      </c>
      <c r="AT314" s="191" t="s">
        <v>167</v>
      </c>
      <c r="AU314" s="191" t="s">
        <v>85</v>
      </c>
      <c r="AY314" s="19" t="s">
        <v>165</v>
      </c>
      <c r="BE314" s="192">
        <f>IF(N314="základní",J314,0)</f>
        <v>0</v>
      </c>
      <c r="BF314" s="192">
        <f>IF(N314="snížená",J314,0)</f>
        <v>0</v>
      </c>
      <c r="BG314" s="192">
        <f>IF(N314="zákl. přenesená",J314,0)</f>
        <v>0</v>
      </c>
      <c r="BH314" s="192">
        <f>IF(N314="sníž. přenesená",J314,0)</f>
        <v>0</v>
      </c>
      <c r="BI314" s="192">
        <f>IF(N314="nulová",J314,0)</f>
        <v>0</v>
      </c>
      <c r="BJ314" s="19" t="s">
        <v>81</v>
      </c>
      <c r="BK314" s="192">
        <f>ROUND(I314*H314,2)</f>
        <v>0</v>
      </c>
      <c r="BL314" s="19" t="s">
        <v>114</v>
      </c>
      <c r="BM314" s="191" t="s">
        <v>374</v>
      </c>
    </row>
    <row r="315" s="2" customFormat="1">
      <c r="A315" s="38"/>
      <c r="B315" s="39"/>
      <c r="C315" s="38"/>
      <c r="D315" s="193" t="s">
        <v>173</v>
      </c>
      <c r="E315" s="38"/>
      <c r="F315" s="194" t="s">
        <v>375</v>
      </c>
      <c r="G315" s="38"/>
      <c r="H315" s="38"/>
      <c r="I315" s="195"/>
      <c r="J315" s="38"/>
      <c r="K315" s="38"/>
      <c r="L315" s="39"/>
      <c r="M315" s="196"/>
      <c r="N315" s="197"/>
      <c r="O315" s="77"/>
      <c r="P315" s="77"/>
      <c r="Q315" s="77"/>
      <c r="R315" s="77"/>
      <c r="S315" s="77"/>
      <c r="T315" s="78"/>
      <c r="U315" s="38"/>
      <c r="V315" s="38"/>
      <c r="W315" s="38"/>
      <c r="X315" s="38"/>
      <c r="Y315" s="38"/>
      <c r="Z315" s="38"/>
      <c r="AA315" s="38"/>
      <c r="AB315" s="38"/>
      <c r="AC315" s="38"/>
      <c r="AD315" s="38"/>
      <c r="AE315" s="38"/>
      <c r="AT315" s="19" t="s">
        <v>173</v>
      </c>
      <c r="AU315" s="19" t="s">
        <v>85</v>
      </c>
    </row>
    <row r="316" s="2" customFormat="1">
      <c r="A316" s="38"/>
      <c r="B316" s="179"/>
      <c r="C316" s="180" t="s">
        <v>272</v>
      </c>
      <c r="D316" s="180" t="s">
        <v>167</v>
      </c>
      <c r="E316" s="181" t="s">
        <v>376</v>
      </c>
      <c r="F316" s="182" t="s">
        <v>377</v>
      </c>
      <c r="G316" s="183" t="s">
        <v>378</v>
      </c>
      <c r="H316" s="184">
        <v>1</v>
      </c>
      <c r="I316" s="185"/>
      <c r="J316" s="186">
        <f>ROUND(I316*H316,2)</f>
        <v>0</v>
      </c>
      <c r="K316" s="182" t="s">
        <v>171</v>
      </c>
      <c r="L316" s="39"/>
      <c r="M316" s="187" t="s">
        <v>1</v>
      </c>
      <c r="N316" s="188" t="s">
        <v>41</v>
      </c>
      <c r="O316" s="77"/>
      <c r="P316" s="189">
        <f>O316*H316</f>
        <v>0</v>
      </c>
      <c r="Q316" s="189">
        <v>0</v>
      </c>
      <c r="R316" s="189">
        <f>Q316*H316</f>
        <v>0</v>
      </c>
      <c r="S316" s="189">
        <v>0</v>
      </c>
      <c r="T316" s="190">
        <f>S316*H316</f>
        <v>0</v>
      </c>
      <c r="U316" s="38"/>
      <c r="V316" s="38"/>
      <c r="W316" s="38"/>
      <c r="X316" s="38"/>
      <c r="Y316" s="38"/>
      <c r="Z316" s="38"/>
      <c r="AA316" s="38"/>
      <c r="AB316" s="38"/>
      <c r="AC316" s="38"/>
      <c r="AD316" s="38"/>
      <c r="AE316" s="38"/>
      <c r="AR316" s="191" t="s">
        <v>114</v>
      </c>
      <c r="AT316" s="191" t="s">
        <v>167</v>
      </c>
      <c r="AU316" s="191" t="s">
        <v>85</v>
      </c>
      <c r="AY316" s="19" t="s">
        <v>165</v>
      </c>
      <c r="BE316" s="192">
        <f>IF(N316="základní",J316,0)</f>
        <v>0</v>
      </c>
      <c r="BF316" s="192">
        <f>IF(N316="snížená",J316,0)</f>
        <v>0</v>
      </c>
      <c r="BG316" s="192">
        <f>IF(N316="zákl. přenesená",J316,0)</f>
        <v>0</v>
      </c>
      <c r="BH316" s="192">
        <f>IF(N316="sníž. přenesená",J316,0)</f>
        <v>0</v>
      </c>
      <c r="BI316" s="192">
        <f>IF(N316="nulová",J316,0)</f>
        <v>0</v>
      </c>
      <c r="BJ316" s="19" t="s">
        <v>81</v>
      </c>
      <c r="BK316" s="192">
        <f>ROUND(I316*H316,2)</f>
        <v>0</v>
      </c>
      <c r="BL316" s="19" t="s">
        <v>114</v>
      </c>
      <c r="BM316" s="191" t="s">
        <v>379</v>
      </c>
    </row>
    <row r="317" s="2" customFormat="1">
      <c r="A317" s="38"/>
      <c r="B317" s="39"/>
      <c r="C317" s="38"/>
      <c r="D317" s="193" t="s">
        <v>173</v>
      </c>
      <c r="E317" s="38"/>
      <c r="F317" s="194" t="s">
        <v>380</v>
      </c>
      <c r="G317" s="38"/>
      <c r="H317" s="38"/>
      <c r="I317" s="195"/>
      <c r="J317" s="38"/>
      <c r="K317" s="38"/>
      <c r="L317" s="39"/>
      <c r="M317" s="196"/>
      <c r="N317" s="197"/>
      <c r="O317" s="77"/>
      <c r="P317" s="77"/>
      <c r="Q317" s="77"/>
      <c r="R317" s="77"/>
      <c r="S317" s="77"/>
      <c r="T317" s="78"/>
      <c r="U317" s="38"/>
      <c r="V317" s="38"/>
      <c r="W317" s="38"/>
      <c r="X317" s="38"/>
      <c r="Y317" s="38"/>
      <c r="Z317" s="38"/>
      <c r="AA317" s="38"/>
      <c r="AB317" s="38"/>
      <c r="AC317" s="38"/>
      <c r="AD317" s="38"/>
      <c r="AE317" s="38"/>
      <c r="AT317" s="19" t="s">
        <v>173</v>
      </c>
      <c r="AU317" s="19" t="s">
        <v>85</v>
      </c>
    </row>
    <row r="318" s="2" customFormat="1">
      <c r="A318" s="38"/>
      <c r="B318" s="179"/>
      <c r="C318" s="180" t="s">
        <v>381</v>
      </c>
      <c r="D318" s="180" t="s">
        <v>167</v>
      </c>
      <c r="E318" s="181" t="s">
        <v>382</v>
      </c>
      <c r="F318" s="182" t="s">
        <v>383</v>
      </c>
      <c r="G318" s="183" t="s">
        <v>378</v>
      </c>
      <c r="H318" s="184">
        <v>20</v>
      </c>
      <c r="I318" s="185"/>
      <c r="J318" s="186">
        <f>ROUND(I318*H318,2)</f>
        <v>0</v>
      </c>
      <c r="K318" s="182" t="s">
        <v>171</v>
      </c>
      <c r="L318" s="39"/>
      <c r="M318" s="187" t="s">
        <v>1</v>
      </c>
      <c r="N318" s="188" t="s">
        <v>41</v>
      </c>
      <c r="O318" s="77"/>
      <c r="P318" s="189">
        <f>O318*H318</f>
        <v>0</v>
      </c>
      <c r="Q318" s="189">
        <v>0</v>
      </c>
      <c r="R318" s="189">
        <f>Q318*H318</f>
        <v>0</v>
      </c>
      <c r="S318" s="189">
        <v>0</v>
      </c>
      <c r="T318" s="190">
        <f>S318*H318</f>
        <v>0</v>
      </c>
      <c r="U318" s="38"/>
      <c r="V318" s="38"/>
      <c r="W318" s="38"/>
      <c r="X318" s="38"/>
      <c r="Y318" s="38"/>
      <c r="Z318" s="38"/>
      <c r="AA318" s="38"/>
      <c r="AB318" s="38"/>
      <c r="AC318" s="38"/>
      <c r="AD318" s="38"/>
      <c r="AE318" s="38"/>
      <c r="AR318" s="191" t="s">
        <v>114</v>
      </c>
      <c r="AT318" s="191" t="s">
        <v>167</v>
      </c>
      <c r="AU318" s="191" t="s">
        <v>85</v>
      </c>
      <c r="AY318" s="19" t="s">
        <v>165</v>
      </c>
      <c r="BE318" s="192">
        <f>IF(N318="základní",J318,0)</f>
        <v>0</v>
      </c>
      <c r="BF318" s="192">
        <f>IF(N318="snížená",J318,0)</f>
        <v>0</v>
      </c>
      <c r="BG318" s="192">
        <f>IF(N318="zákl. přenesená",J318,0)</f>
        <v>0</v>
      </c>
      <c r="BH318" s="192">
        <f>IF(N318="sníž. přenesená",J318,0)</f>
        <v>0</v>
      </c>
      <c r="BI318" s="192">
        <f>IF(N318="nulová",J318,0)</f>
        <v>0</v>
      </c>
      <c r="BJ318" s="19" t="s">
        <v>81</v>
      </c>
      <c r="BK318" s="192">
        <f>ROUND(I318*H318,2)</f>
        <v>0</v>
      </c>
      <c r="BL318" s="19" t="s">
        <v>114</v>
      </c>
      <c r="BM318" s="191" t="s">
        <v>384</v>
      </c>
    </row>
    <row r="319" s="2" customFormat="1">
      <c r="A319" s="38"/>
      <c r="B319" s="39"/>
      <c r="C319" s="38"/>
      <c r="D319" s="193" t="s">
        <v>173</v>
      </c>
      <c r="E319" s="38"/>
      <c r="F319" s="194" t="s">
        <v>385</v>
      </c>
      <c r="G319" s="38"/>
      <c r="H319" s="38"/>
      <c r="I319" s="195"/>
      <c r="J319" s="38"/>
      <c r="K319" s="38"/>
      <c r="L319" s="39"/>
      <c r="M319" s="196"/>
      <c r="N319" s="197"/>
      <c r="O319" s="77"/>
      <c r="P319" s="77"/>
      <c r="Q319" s="77"/>
      <c r="R319" s="77"/>
      <c r="S319" s="77"/>
      <c r="T319" s="78"/>
      <c r="U319" s="38"/>
      <c r="V319" s="38"/>
      <c r="W319" s="38"/>
      <c r="X319" s="38"/>
      <c r="Y319" s="38"/>
      <c r="Z319" s="38"/>
      <c r="AA319" s="38"/>
      <c r="AB319" s="38"/>
      <c r="AC319" s="38"/>
      <c r="AD319" s="38"/>
      <c r="AE319" s="38"/>
      <c r="AT319" s="19" t="s">
        <v>173</v>
      </c>
      <c r="AU319" s="19" t="s">
        <v>85</v>
      </c>
    </row>
    <row r="320" s="13" customFormat="1">
      <c r="A320" s="13"/>
      <c r="B320" s="198"/>
      <c r="C320" s="13"/>
      <c r="D320" s="193" t="s">
        <v>175</v>
      </c>
      <c r="E320" s="199" t="s">
        <v>1</v>
      </c>
      <c r="F320" s="200" t="s">
        <v>386</v>
      </c>
      <c r="G320" s="13"/>
      <c r="H320" s="199" t="s">
        <v>1</v>
      </c>
      <c r="I320" s="201"/>
      <c r="J320" s="13"/>
      <c r="K320" s="13"/>
      <c r="L320" s="198"/>
      <c r="M320" s="202"/>
      <c r="N320" s="203"/>
      <c r="O320" s="203"/>
      <c r="P320" s="203"/>
      <c r="Q320" s="203"/>
      <c r="R320" s="203"/>
      <c r="S320" s="203"/>
      <c r="T320" s="204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T320" s="199" t="s">
        <v>175</v>
      </c>
      <c r="AU320" s="199" t="s">
        <v>85</v>
      </c>
      <c r="AV320" s="13" t="s">
        <v>81</v>
      </c>
      <c r="AW320" s="13" t="s">
        <v>32</v>
      </c>
      <c r="AX320" s="13" t="s">
        <v>76</v>
      </c>
      <c r="AY320" s="199" t="s">
        <v>165</v>
      </c>
    </row>
    <row r="321" s="14" customFormat="1">
      <c r="A321" s="14"/>
      <c r="B321" s="205"/>
      <c r="C321" s="14"/>
      <c r="D321" s="193" t="s">
        <v>175</v>
      </c>
      <c r="E321" s="206" t="s">
        <v>1</v>
      </c>
      <c r="F321" s="207" t="s">
        <v>387</v>
      </c>
      <c r="G321" s="14"/>
      <c r="H321" s="208">
        <v>20</v>
      </c>
      <c r="I321" s="209"/>
      <c r="J321" s="14"/>
      <c r="K321" s="14"/>
      <c r="L321" s="205"/>
      <c r="M321" s="210"/>
      <c r="N321" s="211"/>
      <c r="O321" s="211"/>
      <c r="P321" s="211"/>
      <c r="Q321" s="211"/>
      <c r="R321" s="211"/>
      <c r="S321" s="211"/>
      <c r="T321" s="212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T321" s="206" t="s">
        <v>175</v>
      </c>
      <c r="AU321" s="206" t="s">
        <v>85</v>
      </c>
      <c r="AV321" s="14" t="s">
        <v>85</v>
      </c>
      <c r="AW321" s="14" t="s">
        <v>32</v>
      </c>
      <c r="AX321" s="14" t="s">
        <v>76</v>
      </c>
      <c r="AY321" s="206" t="s">
        <v>165</v>
      </c>
    </row>
    <row r="322" s="15" customFormat="1">
      <c r="A322" s="15"/>
      <c r="B322" s="213"/>
      <c r="C322" s="15"/>
      <c r="D322" s="193" t="s">
        <v>175</v>
      </c>
      <c r="E322" s="214" t="s">
        <v>1</v>
      </c>
      <c r="F322" s="215" t="s">
        <v>180</v>
      </c>
      <c r="G322" s="15"/>
      <c r="H322" s="216">
        <v>20</v>
      </c>
      <c r="I322" s="217"/>
      <c r="J322" s="15"/>
      <c r="K322" s="15"/>
      <c r="L322" s="213"/>
      <c r="M322" s="218"/>
      <c r="N322" s="219"/>
      <c r="O322" s="219"/>
      <c r="P322" s="219"/>
      <c r="Q322" s="219"/>
      <c r="R322" s="219"/>
      <c r="S322" s="219"/>
      <c r="T322" s="220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T322" s="214" t="s">
        <v>175</v>
      </c>
      <c r="AU322" s="214" t="s">
        <v>85</v>
      </c>
      <c r="AV322" s="15" t="s">
        <v>86</v>
      </c>
      <c r="AW322" s="15" t="s">
        <v>32</v>
      </c>
      <c r="AX322" s="15" t="s">
        <v>76</v>
      </c>
      <c r="AY322" s="214" t="s">
        <v>165</v>
      </c>
    </row>
    <row r="323" s="16" customFormat="1">
      <c r="A323" s="16"/>
      <c r="B323" s="221"/>
      <c r="C323" s="16"/>
      <c r="D323" s="193" t="s">
        <v>175</v>
      </c>
      <c r="E323" s="222" t="s">
        <v>1</v>
      </c>
      <c r="F323" s="223" t="s">
        <v>181</v>
      </c>
      <c r="G323" s="16"/>
      <c r="H323" s="224">
        <v>20</v>
      </c>
      <c r="I323" s="225"/>
      <c r="J323" s="16"/>
      <c r="K323" s="16"/>
      <c r="L323" s="221"/>
      <c r="M323" s="226"/>
      <c r="N323" s="227"/>
      <c r="O323" s="227"/>
      <c r="P323" s="227"/>
      <c r="Q323" s="227"/>
      <c r="R323" s="227"/>
      <c r="S323" s="227"/>
      <c r="T323" s="228"/>
      <c r="U323" s="16"/>
      <c r="V323" s="16"/>
      <c r="W323" s="16"/>
      <c r="X323" s="16"/>
      <c r="Y323" s="16"/>
      <c r="Z323" s="16"/>
      <c r="AA323" s="16"/>
      <c r="AB323" s="16"/>
      <c r="AC323" s="16"/>
      <c r="AD323" s="16"/>
      <c r="AE323" s="16"/>
      <c r="AT323" s="222" t="s">
        <v>175</v>
      </c>
      <c r="AU323" s="222" t="s">
        <v>85</v>
      </c>
      <c r="AV323" s="16" t="s">
        <v>114</v>
      </c>
      <c r="AW323" s="16" t="s">
        <v>32</v>
      </c>
      <c r="AX323" s="16" t="s">
        <v>81</v>
      </c>
      <c r="AY323" s="222" t="s">
        <v>165</v>
      </c>
    </row>
    <row r="324" s="2" customFormat="1">
      <c r="A324" s="38"/>
      <c r="B324" s="179"/>
      <c r="C324" s="180" t="s">
        <v>388</v>
      </c>
      <c r="D324" s="180" t="s">
        <v>167</v>
      </c>
      <c r="E324" s="181" t="s">
        <v>389</v>
      </c>
      <c r="F324" s="182" t="s">
        <v>390</v>
      </c>
      <c r="G324" s="183" t="s">
        <v>378</v>
      </c>
      <c r="H324" s="184">
        <v>1</v>
      </c>
      <c r="I324" s="185"/>
      <c r="J324" s="186">
        <f>ROUND(I324*H324,2)</f>
        <v>0</v>
      </c>
      <c r="K324" s="182" t="s">
        <v>171</v>
      </c>
      <c r="L324" s="39"/>
      <c r="M324" s="187" t="s">
        <v>1</v>
      </c>
      <c r="N324" s="188" t="s">
        <v>41</v>
      </c>
      <c r="O324" s="77"/>
      <c r="P324" s="189">
        <f>O324*H324</f>
        <v>0</v>
      </c>
      <c r="Q324" s="189">
        <v>0</v>
      </c>
      <c r="R324" s="189">
        <f>Q324*H324</f>
        <v>0</v>
      </c>
      <c r="S324" s="189">
        <v>0</v>
      </c>
      <c r="T324" s="190">
        <f>S324*H324</f>
        <v>0</v>
      </c>
      <c r="U324" s="38"/>
      <c r="V324" s="38"/>
      <c r="W324" s="38"/>
      <c r="X324" s="38"/>
      <c r="Y324" s="38"/>
      <c r="Z324" s="38"/>
      <c r="AA324" s="38"/>
      <c r="AB324" s="38"/>
      <c r="AC324" s="38"/>
      <c r="AD324" s="38"/>
      <c r="AE324" s="38"/>
      <c r="AR324" s="191" t="s">
        <v>114</v>
      </c>
      <c r="AT324" s="191" t="s">
        <v>167</v>
      </c>
      <c r="AU324" s="191" t="s">
        <v>85</v>
      </c>
      <c r="AY324" s="19" t="s">
        <v>165</v>
      </c>
      <c r="BE324" s="192">
        <f>IF(N324="základní",J324,0)</f>
        <v>0</v>
      </c>
      <c r="BF324" s="192">
        <f>IF(N324="snížená",J324,0)</f>
        <v>0</v>
      </c>
      <c r="BG324" s="192">
        <f>IF(N324="zákl. přenesená",J324,0)</f>
        <v>0</v>
      </c>
      <c r="BH324" s="192">
        <f>IF(N324="sníž. přenesená",J324,0)</f>
        <v>0</v>
      </c>
      <c r="BI324" s="192">
        <f>IF(N324="nulová",J324,0)</f>
        <v>0</v>
      </c>
      <c r="BJ324" s="19" t="s">
        <v>81</v>
      </c>
      <c r="BK324" s="192">
        <f>ROUND(I324*H324,2)</f>
        <v>0</v>
      </c>
      <c r="BL324" s="19" t="s">
        <v>114</v>
      </c>
      <c r="BM324" s="191" t="s">
        <v>391</v>
      </c>
    </row>
    <row r="325" s="2" customFormat="1">
      <c r="A325" s="38"/>
      <c r="B325" s="39"/>
      <c r="C325" s="38"/>
      <c r="D325" s="193" t="s">
        <v>173</v>
      </c>
      <c r="E325" s="38"/>
      <c r="F325" s="194" t="s">
        <v>392</v>
      </c>
      <c r="G325" s="38"/>
      <c r="H325" s="38"/>
      <c r="I325" s="195"/>
      <c r="J325" s="38"/>
      <c r="K325" s="38"/>
      <c r="L325" s="39"/>
      <c r="M325" s="196"/>
      <c r="N325" s="197"/>
      <c r="O325" s="77"/>
      <c r="P325" s="77"/>
      <c r="Q325" s="77"/>
      <c r="R325" s="77"/>
      <c r="S325" s="77"/>
      <c r="T325" s="78"/>
      <c r="U325" s="38"/>
      <c r="V325" s="38"/>
      <c r="W325" s="38"/>
      <c r="X325" s="38"/>
      <c r="Y325" s="38"/>
      <c r="Z325" s="38"/>
      <c r="AA325" s="38"/>
      <c r="AB325" s="38"/>
      <c r="AC325" s="38"/>
      <c r="AD325" s="38"/>
      <c r="AE325" s="38"/>
      <c r="AT325" s="19" t="s">
        <v>173</v>
      </c>
      <c r="AU325" s="19" t="s">
        <v>85</v>
      </c>
    </row>
    <row r="326" s="2" customFormat="1" ht="33" customHeight="1">
      <c r="A326" s="38"/>
      <c r="B326" s="179"/>
      <c r="C326" s="180" t="s">
        <v>393</v>
      </c>
      <c r="D326" s="180" t="s">
        <v>167</v>
      </c>
      <c r="E326" s="181" t="s">
        <v>394</v>
      </c>
      <c r="F326" s="182" t="s">
        <v>395</v>
      </c>
      <c r="G326" s="183" t="s">
        <v>207</v>
      </c>
      <c r="H326" s="184">
        <v>86.709999999999994</v>
      </c>
      <c r="I326" s="185"/>
      <c r="J326" s="186">
        <f>ROUND(I326*H326,2)</f>
        <v>0</v>
      </c>
      <c r="K326" s="182" t="s">
        <v>171</v>
      </c>
      <c r="L326" s="39"/>
      <c r="M326" s="187" t="s">
        <v>1</v>
      </c>
      <c r="N326" s="188" t="s">
        <v>41</v>
      </c>
      <c r="O326" s="77"/>
      <c r="P326" s="189">
        <f>O326*H326</f>
        <v>0</v>
      </c>
      <c r="Q326" s="189">
        <v>0.00021000000000000001</v>
      </c>
      <c r="R326" s="189">
        <f>Q326*H326</f>
        <v>0.018209099999999999</v>
      </c>
      <c r="S326" s="189">
        <v>0</v>
      </c>
      <c r="T326" s="190">
        <f>S326*H326</f>
        <v>0</v>
      </c>
      <c r="U326" s="38"/>
      <c r="V326" s="38"/>
      <c r="W326" s="38"/>
      <c r="X326" s="38"/>
      <c r="Y326" s="38"/>
      <c r="Z326" s="38"/>
      <c r="AA326" s="38"/>
      <c r="AB326" s="38"/>
      <c r="AC326" s="38"/>
      <c r="AD326" s="38"/>
      <c r="AE326" s="38"/>
      <c r="AR326" s="191" t="s">
        <v>114</v>
      </c>
      <c r="AT326" s="191" t="s">
        <v>167</v>
      </c>
      <c r="AU326" s="191" t="s">
        <v>85</v>
      </c>
      <c r="AY326" s="19" t="s">
        <v>165</v>
      </c>
      <c r="BE326" s="192">
        <f>IF(N326="základní",J326,0)</f>
        <v>0</v>
      </c>
      <c r="BF326" s="192">
        <f>IF(N326="snížená",J326,0)</f>
        <v>0</v>
      </c>
      <c r="BG326" s="192">
        <f>IF(N326="zákl. přenesená",J326,0)</f>
        <v>0</v>
      </c>
      <c r="BH326" s="192">
        <f>IF(N326="sníž. přenesená",J326,0)</f>
        <v>0</v>
      </c>
      <c r="BI326" s="192">
        <f>IF(N326="nulová",J326,0)</f>
        <v>0</v>
      </c>
      <c r="BJ326" s="19" t="s">
        <v>81</v>
      </c>
      <c r="BK326" s="192">
        <f>ROUND(I326*H326,2)</f>
        <v>0</v>
      </c>
      <c r="BL326" s="19" t="s">
        <v>114</v>
      </c>
      <c r="BM326" s="191" t="s">
        <v>396</v>
      </c>
    </row>
    <row r="327" s="2" customFormat="1">
      <c r="A327" s="38"/>
      <c r="B327" s="39"/>
      <c r="C327" s="38"/>
      <c r="D327" s="193" t="s">
        <v>173</v>
      </c>
      <c r="E327" s="38"/>
      <c r="F327" s="194" t="s">
        <v>397</v>
      </c>
      <c r="G327" s="38"/>
      <c r="H327" s="38"/>
      <c r="I327" s="195"/>
      <c r="J327" s="38"/>
      <c r="K327" s="38"/>
      <c r="L327" s="39"/>
      <c r="M327" s="196"/>
      <c r="N327" s="197"/>
      <c r="O327" s="77"/>
      <c r="P327" s="77"/>
      <c r="Q327" s="77"/>
      <c r="R327" s="77"/>
      <c r="S327" s="77"/>
      <c r="T327" s="78"/>
      <c r="U327" s="38"/>
      <c r="V327" s="38"/>
      <c r="W327" s="38"/>
      <c r="X327" s="38"/>
      <c r="Y327" s="38"/>
      <c r="Z327" s="38"/>
      <c r="AA327" s="38"/>
      <c r="AB327" s="38"/>
      <c r="AC327" s="38"/>
      <c r="AD327" s="38"/>
      <c r="AE327" s="38"/>
      <c r="AT327" s="19" t="s">
        <v>173</v>
      </c>
      <c r="AU327" s="19" t="s">
        <v>85</v>
      </c>
    </row>
    <row r="328" s="13" customFormat="1">
      <c r="A328" s="13"/>
      <c r="B328" s="198"/>
      <c r="C328" s="13"/>
      <c r="D328" s="193" t="s">
        <v>175</v>
      </c>
      <c r="E328" s="199" t="s">
        <v>1</v>
      </c>
      <c r="F328" s="200" t="s">
        <v>398</v>
      </c>
      <c r="G328" s="13"/>
      <c r="H328" s="199" t="s">
        <v>1</v>
      </c>
      <c r="I328" s="201"/>
      <c r="J328" s="13"/>
      <c r="K328" s="13"/>
      <c r="L328" s="198"/>
      <c r="M328" s="202"/>
      <c r="N328" s="203"/>
      <c r="O328" s="203"/>
      <c r="P328" s="203"/>
      <c r="Q328" s="203"/>
      <c r="R328" s="203"/>
      <c r="S328" s="203"/>
      <c r="T328" s="204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T328" s="199" t="s">
        <v>175</v>
      </c>
      <c r="AU328" s="199" t="s">
        <v>85</v>
      </c>
      <c r="AV328" s="13" t="s">
        <v>81</v>
      </c>
      <c r="AW328" s="13" t="s">
        <v>32</v>
      </c>
      <c r="AX328" s="13" t="s">
        <v>76</v>
      </c>
      <c r="AY328" s="199" t="s">
        <v>165</v>
      </c>
    </row>
    <row r="329" s="14" customFormat="1">
      <c r="A329" s="14"/>
      <c r="B329" s="205"/>
      <c r="C329" s="14"/>
      <c r="D329" s="193" t="s">
        <v>175</v>
      </c>
      <c r="E329" s="206" t="s">
        <v>1</v>
      </c>
      <c r="F329" s="207" t="s">
        <v>399</v>
      </c>
      <c r="G329" s="14"/>
      <c r="H329" s="208">
        <v>86.709999999999994</v>
      </c>
      <c r="I329" s="209"/>
      <c r="J329" s="14"/>
      <c r="K329" s="14"/>
      <c r="L329" s="205"/>
      <c r="M329" s="210"/>
      <c r="N329" s="211"/>
      <c r="O329" s="211"/>
      <c r="P329" s="211"/>
      <c r="Q329" s="211"/>
      <c r="R329" s="211"/>
      <c r="S329" s="211"/>
      <c r="T329" s="212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T329" s="206" t="s">
        <v>175</v>
      </c>
      <c r="AU329" s="206" t="s">
        <v>85</v>
      </c>
      <c r="AV329" s="14" t="s">
        <v>85</v>
      </c>
      <c r="AW329" s="14" t="s">
        <v>32</v>
      </c>
      <c r="AX329" s="14" t="s">
        <v>76</v>
      </c>
      <c r="AY329" s="206" t="s">
        <v>165</v>
      </c>
    </row>
    <row r="330" s="15" customFormat="1">
      <c r="A330" s="15"/>
      <c r="B330" s="213"/>
      <c r="C330" s="15"/>
      <c r="D330" s="193" t="s">
        <v>175</v>
      </c>
      <c r="E330" s="214" t="s">
        <v>1</v>
      </c>
      <c r="F330" s="215" t="s">
        <v>180</v>
      </c>
      <c r="G330" s="15"/>
      <c r="H330" s="216">
        <v>86.709999999999994</v>
      </c>
      <c r="I330" s="217"/>
      <c r="J330" s="15"/>
      <c r="K330" s="15"/>
      <c r="L330" s="213"/>
      <c r="M330" s="218"/>
      <c r="N330" s="219"/>
      <c r="O330" s="219"/>
      <c r="P330" s="219"/>
      <c r="Q330" s="219"/>
      <c r="R330" s="219"/>
      <c r="S330" s="219"/>
      <c r="T330" s="220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T330" s="214" t="s">
        <v>175</v>
      </c>
      <c r="AU330" s="214" t="s">
        <v>85</v>
      </c>
      <c r="AV330" s="15" t="s">
        <v>86</v>
      </c>
      <c r="AW330" s="15" t="s">
        <v>32</v>
      </c>
      <c r="AX330" s="15" t="s">
        <v>76</v>
      </c>
      <c r="AY330" s="214" t="s">
        <v>165</v>
      </c>
    </row>
    <row r="331" s="16" customFormat="1">
      <c r="A331" s="16"/>
      <c r="B331" s="221"/>
      <c r="C331" s="16"/>
      <c r="D331" s="193" t="s">
        <v>175</v>
      </c>
      <c r="E331" s="222" t="s">
        <v>1</v>
      </c>
      <c r="F331" s="223" t="s">
        <v>181</v>
      </c>
      <c r="G331" s="16"/>
      <c r="H331" s="224">
        <v>86.709999999999994</v>
      </c>
      <c r="I331" s="225"/>
      <c r="J331" s="16"/>
      <c r="K331" s="16"/>
      <c r="L331" s="221"/>
      <c r="M331" s="226"/>
      <c r="N331" s="227"/>
      <c r="O331" s="227"/>
      <c r="P331" s="227"/>
      <c r="Q331" s="227"/>
      <c r="R331" s="227"/>
      <c r="S331" s="227"/>
      <c r="T331" s="228"/>
      <c r="U331" s="16"/>
      <c r="V331" s="16"/>
      <c r="W331" s="16"/>
      <c r="X331" s="16"/>
      <c r="Y331" s="16"/>
      <c r="Z331" s="16"/>
      <c r="AA331" s="16"/>
      <c r="AB331" s="16"/>
      <c r="AC331" s="16"/>
      <c r="AD331" s="16"/>
      <c r="AE331" s="16"/>
      <c r="AT331" s="222" t="s">
        <v>175</v>
      </c>
      <c r="AU331" s="222" t="s">
        <v>85</v>
      </c>
      <c r="AV331" s="16" t="s">
        <v>114</v>
      </c>
      <c r="AW331" s="16" t="s">
        <v>32</v>
      </c>
      <c r="AX331" s="16" t="s">
        <v>81</v>
      </c>
      <c r="AY331" s="222" t="s">
        <v>165</v>
      </c>
    </row>
    <row r="332" s="2" customFormat="1">
      <c r="A332" s="38"/>
      <c r="B332" s="179"/>
      <c r="C332" s="180" t="s">
        <v>400</v>
      </c>
      <c r="D332" s="180" t="s">
        <v>167</v>
      </c>
      <c r="E332" s="181" t="s">
        <v>401</v>
      </c>
      <c r="F332" s="182" t="s">
        <v>402</v>
      </c>
      <c r="G332" s="183" t="s">
        <v>207</v>
      </c>
      <c r="H332" s="184">
        <v>898.31500000000005</v>
      </c>
      <c r="I332" s="185"/>
      <c r="J332" s="186">
        <f>ROUND(I332*H332,2)</f>
        <v>0</v>
      </c>
      <c r="K332" s="182" t="s">
        <v>171</v>
      </c>
      <c r="L332" s="39"/>
      <c r="M332" s="187" t="s">
        <v>1</v>
      </c>
      <c r="N332" s="188" t="s">
        <v>41</v>
      </c>
      <c r="O332" s="77"/>
      <c r="P332" s="189">
        <f>O332*H332</f>
        <v>0</v>
      </c>
      <c r="Q332" s="189">
        <v>4.0000000000000003E-05</v>
      </c>
      <c r="R332" s="189">
        <f>Q332*H332</f>
        <v>0.035932600000000002</v>
      </c>
      <c r="S332" s="189">
        <v>0</v>
      </c>
      <c r="T332" s="190">
        <f>S332*H332</f>
        <v>0</v>
      </c>
      <c r="U332" s="38"/>
      <c r="V332" s="38"/>
      <c r="W332" s="38"/>
      <c r="X332" s="38"/>
      <c r="Y332" s="38"/>
      <c r="Z332" s="38"/>
      <c r="AA332" s="38"/>
      <c r="AB332" s="38"/>
      <c r="AC332" s="38"/>
      <c r="AD332" s="38"/>
      <c r="AE332" s="38"/>
      <c r="AR332" s="191" t="s">
        <v>114</v>
      </c>
      <c r="AT332" s="191" t="s">
        <v>167</v>
      </c>
      <c r="AU332" s="191" t="s">
        <v>85</v>
      </c>
      <c r="AY332" s="19" t="s">
        <v>165</v>
      </c>
      <c r="BE332" s="192">
        <f>IF(N332="základní",J332,0)</f>
        <v>0</v>
      </c>
      <c r="BF332" s="192">
        <f>IF(N332="snížená",J332,0)</f>
        <v>0</v>
      </c>
      <c r="BG332" s="192">
        <f>IF(N332="zákl. přenesená",J332,0)</f>
        <v>0</v>
      </c>
      <c r="BH332" s="192">
        <f>IF(N332="sníž. přenesená",J332,0)</f>
        <v>0</v>
      </c>
      <c r="BI332" s="192">
        <f>IF(N332="nulová",J332,0)</f>
        <v>0</v>
      </c>
      <c r="BJ332" s="19" t="s">
        <v>81</v>
      </c>
      <c r="BK332" s="192">
        <f>ROUND(I332*H332,2)</f>
        <v>0</v>
      </c>
      <c r="BL332" s="19" t="s">
        <v>114</v>
      </c>
      <c r="BM332" s="191" t="s">
        <v>403</v>
      </c>
    </row>
    <row r="333" s="2" customFormat="1">
      <c r="A333" s="38"/>
      <c r="B333" s="39"/>
      <c r="C333" s="38"/>
      <c r="D333" s="193" t="s">
        <v>173</v>
      </c>
      <c r="E333" s="38"/>
      <c r="F333" s="194" t="s">
        <v>404</v>
      </c>
      <c r="G333" s="38"/>
      <c r="H333" s="38"/>
      <c r="I333" s="195"/>
      <c r="J333" s="38"/>
      <c r="K333" s="38"/>
      <c r="L333" s="39"/>
      <c r="M333" s="196"/>
      <c r="N333" s="197"/>
      <c r="O333" s="77"/>
      <c r="P333" s="77"/>
      <c r="Q333" s="77"/>
      <c r="R333" s="77"/>
      <c r="S333" s="77"/>
      <c r="T333" s="78"/>
      <c r="U333" s="38"/>
      <c r="V333" s="38"/>
      <c r="W333" s="38"/>
      <c r="X333" s="38"/>
      <c r="Y333" s="38"/>
      <c r="Z333" s="38"/>
      <c r="AA333" s="38"/>
      <c r="AB333" s="38"/>
      <c r="AC333" s="38"/>
      <c r="AD333" s="38"/>
      <c r="AE333" s="38"/>
      <c r="AT333" s="19" t="s">
        <v>173</v>
      </c>
      <c r="AU333" s="19" t="s">
        <v>85</v>
      </c>
    </row>
    <row r="334" s="13" customFormat="1">
      <c r="A334" s="13"/>
      <c r="B334" s="198"/>
      <c r="C334" s="13"/>
      <c r="D334" s="193" t="s">
        <v>175</v>
      </c>
      <c r="E334" s="199" t="s">
        <v>1</v>
      </c>
      <c r="F334" s="200" t="s">
        <v>405</v>
      </c>
      <c r="G334" s="13"/>
      <c r="H334" s="199" t="s">
        <v>1</v>
      </c>
      <c r="I334" s="201"/>
      <c r="J334" s="13"/>
      <c r="K334" s="13"/>
      <c r="L334" s="198"/>
      <c r="M334" s="202"/>
      <c r="N334" s="203"/>
      <c r="O334" s="203"/>
      <c r="P334" s="203"/>
      <c r="Q334" s="203"/>
      <c r="R334" s="203"/>
      <c r="S334" s="203"/>
      <c r="T334" s="204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T334" s="199" t="s">
        <v>175</v>
      </c>
      <c r="AU334" s="199" t="s">
        <v>85</v>
      </c>
      <c r="AV334" s="13" t="s">
        <v>81</v>
      </c>
      <c r="AW334" s="13" t="s">
        <v>32</v>
      </c>
      <c r="AX334" s="13" t="s">
        <v>76</v>
      </c>
      <c r="AY334" s="199" t="s">
        <v>165</v>
      </c>
    </row>
    <row r="335" s="14" customFormat="1">
      <c r="A335" s="14"/>
      <c r="B335" s="205"/>
      <c r="C335" s="14"/>
      <c r="D335" s="193" t="s">
        <v>175</v>
      </c>
      <c r="E335" s="206" t="s">
        <v>1</v>
      </c>
      <c r="F335" s="207" t="s">
        <v>406</v>
      </c>
      <c r="G335" s="14"/>
      <c r="H335" s="208">
        <v>723.79999999999995</v>
      </c>
      <c r="I335" s="209"/>
      <c r="J335" s="14"/>
      <c r="K335" s="14"/>
      <c r="L335" s="205"/>
      <c r="M335" s="210"/>
      <c r="N335" s="211"/>
      <c r="O335" s="211"/>
      <c r="P335" s="211"/>
      <c r="Q335" s="211"/>
      <c r="R335" s="211"/>
      <c r="S335" s="211"/>
      <c r="T335" s="212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T335" s="206" t="s">
        <v>175</v>
      </c>
      <c r="AU335" s="206" t="s">
        <v>85</v>
      </c>
      <c r="AV335" s="14" t="s">
        <v>85</v>
      </c>
      <c r="AW335" s="14" t="s">
        <v>32</v>
      </c>
      <c r="AX335" s="14" t="s">
        <v>76</v>
      </c>
      <c r="AY335" s="206" t="s">
        <v>165</v>
      </c>
    </row>
    <row r="336" s="14" customFormat="1">
      <c r="A336" s="14"/>
      <c r="B336" s="205"/>
      <c r="C336" s="14"/>
      <c r="D336" s="193" t="s">
        <v>175</v>
      </c>
      <c r="E336" s="206" t="s">
        <v>1</v>
      </c>
      <c r="F336" s="207" t="s">
        <v>407</v>
      </c>
      <c r="G336" s="14"/>
      <c r="H336" s="208">
        <v>12.640000000000001</v>
      </c>
      <c r="I336" s="209"/>
      <c r="J336" s="14"/>
      <c r="K336" s="14"/>
      <c r="L336" s="205"/>
      <c r="M336" s="210"/>
      <c r="N336" s="211"/>
      <c r="O336" s="211"/>
      <c r="P336" s="211"/>
      <c r="Q336" s="211"/>
      <c r="R336" s="211"/>
      <c r="S336" s="211"/>
      <c r="T336" s="212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T336" s="206" t="s">
        <v>175</v>
      </c>
      <c r="AU336" s="206" t="s">
        <v>85</v>
      </c>
      <c r="AV336" s="14" t="s">
        <v>85</v>
      </c>
      <c r="AW336" s="14" t="s">
        <v>32</v>
      </c>
      <c r="AX336" s="14" t="s">
        <v>76</v>
      </c>
      <c r="AY336" s="206" t="s">
        <v>165</v>
      </c>
    </row>
    <row r="337" s="14" customFormat="1">
      <c r="A337" s="14"/>
      <c r="B337" s="205"/>
      <c r="C337" s="14"/>
      <c r="D337" s="193" t="s">
        <v>175</v>
      </c>
      <c r="E337" s="206" t="s">
        <v>1</v>
      </c>
      <c r="F337" s="207" t="s">
        <v>408</v>
      </c>
      <c r="G337" s="14"/>
      <c r="H337" s="208">
        <v>57.475000000000001</v>
      </c>
      <c r="I337" s="209"/>
      <c r="J337" s="14"/>
      <c r="K337" s="14"/>
      <c r="L337" s="205"/>
      <c r="M337" s="210"/>
      <c r="N337" s="211"/>
      <c r="O337" s="211"/>
      <c r="P337" s="211"/>
      <c r="Q337" s="211"/>
      <c r="R337" s="211"/>
      <c r="S337" s="211"/>
      <c r="T337" s="212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T337" s="206" t="s">
        <v>175</v>
      </c>
      <c r="AU337" s="206" t="s">
        <v>85</v>
      </c>
      <c r="AV337" s="14" t="s">
        <v>85</v>
      </c>
      <c r="AW337" s="14" t="s">
        <v>32</v>
      </c>
      <c r="AX337" s="14" t="s">
        <v>76</v>
      </c>
      <c r="AY337" s="206" t="s">
        <v>165</v>
      </c>
    </row>
    <row r="338" s="14" customFormat="1">
      <c r="A338" s="14"/>
      <c r="B338" s="205"/>
      <c r="C338" s="14"/>
      <c r="D338" s="193" t="s">
        <v>175</v>
      </c>
      <c r="E338" s="206" t="s">
        <v>1</v>
      </c>
      <c r="F338" s="207" t="s">
        <v>409</v>
      </c>
      <c r="G338" s="14"/>
      <c r="H338" s="208">
        <v>104.40000000000001</v>
      </c>
      <c r="I338" s="209"/>
      <c r="J338" s="14"/>
      <c r="K338" s="14"/>
      <c r="L338" s="205"/>
      <c r="M338" s="210"/>
      <c r="N338" s="211"/>
      <c r="O338" s="211"/>
      <c r="P338" s="211"/>
      <c r="Q338" s="211"/>
      <c r="R338" s="211"/>
      <c r="S338" s="211"/>
      <c r="T338" s="212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T338" s="206" t="s">
        <v>175</v>
      </c>
      <c r="AU338" s="206" t="s">
        <v>85</v>
      </c>
      <c r="AV338" s="14" t="s">
        <v>85</v>
      </c>
      <c r="AW338" s="14" t="s">
        <v>32</v>
      </c>
      <c r="AX338" s="14" t="s">
        <v>76</v>
      </c>
      <c r="AY338" s="206" t="s">
        <v>165</v>
      </c>
    </row>
    <row r="339" s="15" customFormat="1">
      <c r="A339" s="15"/>
      <c r="B339" s="213"/>
      <c r="C339" s="15"/>
      <c r="D339" s="193" t="s">
        <v>175</v>
      </c>
      <c r="E339" s="214" t="s">
        <v>1</v>
      </c>
      <c r="F339" s="215" t="s">
        <v>180</v>
      </c>
      <c r="G339" s="15"/>
      <c r="H339" s="216">
        <v>898.31499999999994</v>
      </c>
      <c r="I339" s="217"/>
      <c r="J339" s="15"/>
      <c r="K339" s="15"/>
      <c r="L339" s="213"/>
      <c r="M339" s="218"/>
      <c r="N339" s="219"/>
      <c r="O339" s="219"/>
      <c r="P339" s="219"/>
      <c r="Q339" s="219"/>
      <c r="R339" s="219"/>
      <c r="S339" s="219"/>
      <c r="T339" s="220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T339" s="214" t="s">
        <v>175</v>
      </c>
      <c r="AU339" s="214" t="s">
        <v>85</v>
      </c>
      <c r="AV339" s="15" t="s">
        <v>86</v>
      </c>
      <c r="AW339" s="15" t="s">
        <v>32</v>
      </c>
      <c r="AX339" s="15" t="s">
        <v>76</v>
      </c>
      <c r="AY339" s="214" t="s">
        <v>165</v>
      </c>
    </row>
    <row r="340" s="16" customFormat="1">
      <c r="A340" s="16"/>
      <c r="B340" s="221"/>
      <c r="C340" s="16"/>
      <c r="D340" s="193" t="s">
        <v>175</v>
      </c>
      <c r="E340" s="222" t="s">
        <v>1</v>
      </c>
      <c r="F340" s="223" t="s">
        <v>181</v>
      </c>
      <c r="G340" s="16"/>
      <c r="H340" s="224">
        <v>898.31499999999994</v>
      </c>
      <c r="I340" s="225"/>
      <c r="J340" s="16"/>
      <c r="K340" s="16"/>
      <c r="L340" s="221"/>
      <c r="M340" s="226"/>
      <c r="N340" s="227"/>
      <c r="O340" s="227"/>
      <c r="P340" s="227"/>
      <c r="Q340" s="227"/>
      <c r="R340" s="227"/>
      <c r="S340" s="227"/>
      <c r="T340" s="228"/>
      <c r="U340" s="16"/>
      <c r="V340" s="16"/>
      <c r="W340" s="16"/>
      <c r="X340" s="16"/>
      <c r="Y340" s="16"/>
      <c r="Z340" s="16"/>
      <c r="AA340" s="16"/>
      <c r="AB340" s="16"/>
      <c r="AC340" s="16"/>
      <c r="AD340" s="16"/>
      <c r="AE340" s="16"/>
      <c r="AT340" s="222" t="s">
        <v>175</v>
      </c>
      <c r="AU340" s="222" t="s">
        <v>85</v>
      </c>
      <c r="AV340" s="16" t="s">
        <v>114</v>
      </c>
      <c r="AW340" s="16" t="s">
        <v>32</v>
      </c>
      <c r="AX340" s="16" t="s">
        <v>81</v>
      </c>
      <c r="AY340" s="222" t="s">
        <v>165</v>
      </c>
    </row>
    <row r="341" s="2" customFormat="1" ht="16.5" customHeight="1">
      <c r="A341" s="38"/>
      <c r="B341" s="179"/>
      <c r="C341" s="180" t="s">
        <v>410</v>
      </c>
      <c r="D341" s="180" t="s">
        <v>167</v>
      </c>
      <c r="E341" s="181" t="s">
        <v>411</v>
      </c>
      <c r="F341" s="182" t="s">
        <v>412</v>
      </c>
      <c r="G341" s="183" t="s">
        <v>170</v>
      </c>
      <c r="H341" s="184">
        <v>0.59999999999999998</v>
      </c>
      <c r="I341" s="185"/>
      <c r="J341" s="186">
        <f>ROUND(I341*H341,2)</f>
        <v>0</v>
      </c>
      <c r="K341" s="182" t="s">
        <v>171</v>
      </c>
      <c r="L341" s="39"/>
      <c r="M341" s="187" t="s">
        <v>1</v>
      </c>
      <c r="N341" s="188" t="s">
        <v>41</v>
      </c>
      <c r="O341" s="77"/>
      <c r="P341" s="189">
        <f>O341*H341</f>
        <v>0</v>
      </c>
      <c r="Q341" s="189">
        <v>0</v>
      </c>
      <c r="R341" s="189">
        <f>Q341*H341</f>
        <v>0</v>
      </c>
      <c r="S341" s="189">
        <v>2.3999999999999999</v>
      </c>
      <c r="T341" s="190">
        <f>S341*H341</f>
        <v>1.44</v>
      </c>
      <c r="U341" s="38"/>
      <c r="V341" s="38"/>
      <c r="W341" s="38"/>
      <c r="X341" s="38"/>
      <c r="Y341" s="38"/>
      <c r="Z341" s="38"/>
      <c r="AA341" s="38"/>
      <c r="AB341" s="38"/>
      <c r="AC341" s="38"/>
      <c r="AD341" s="38"/>
      <c r="AE341" s="38"/>
      <c r="AR341" s="191" t="s">
        <v>114</v>
      </c>
      <c r="AT341" s="191" t="s">
        <v>167</v>
      </c>
      <c r="AU341" s="191" t="s">
        <v>85</v>
      </c>
      <c r="AY341" s="19" t="s">
        <v>165</v>
      </c>
      <c r="BE341" s="192">
        <f>IF(N341="základní",J341,0)</f>
        <v>0</v>
      </c>
      <c r="BF341" s="192">
        <f>IF(N341="snížená",J341,0)</f>
        <v>0</v>
      </c>
      <c r="BG341" s="192">
        <f>IF(N341="zákl. přenesená",J341,0)</f>
        <v>0</v>
      </c>
      <c r="BH341" s="192">
        <f>IF(N341="sníž. přenesená",J341,0)</f>
        <v>0</v>
      </c>
      <c r="BI341" s="192">
        <f>IF(N341="nulová",J341,0)</f>
        <v>0</v>
      </c>
      <c r="BJ341" s="19" t="s">
        <v>81</v>
      </c>
      <c r="BK341" s="192">
        <f>ROUND(I341*H341,2)</f>
        <v>0</v>
      </c>
      <c r="BL341" s="19" t="s">
        <v>114</v>
      </c>
      <c r="BM341" s="191" t="s">
        <v>413</v>
      </c>
    </row>
    <row r="342" s="2" customFormat="1">
      <c r="A342" s="38"/>
      <c r="B342" s="39"/>
      <c r="C342" s="38"/>
      <c r="D342" s="193" t="s">
        <v>173</v>
      </c>
      <c r="E342" s="38"/>
      <c r="F342" s="194" t="s">
        <v>414</v>
      </c>
      <c r="G342" s="38"/>
      <c r="H342" s="38"/>
      <c r="I342" s="195"/>
      <c r="J342" s="38"/>
      <c r="K342" s="38"/>
      <c r="L342" s="39"/>
      <c r="M342" s="196"/>
      <c r="N342" s="197"/>
      <c r="O342" s="77"/>
      <c r="P342" s="77"/>
      <c r="Q342" s="77"/>
      <c r="R342" s="77"/>
      <c r="S342" s="77"/>
      <c r="T342" s="78"/>
      <c r="U342" s="38"/>
      <c r="V342" s="38"/>
      <c r="W342" s="38"/>
      <c r="X342" s="38"/>
      <c r="Y342" s="38"/>
      <c r="Z342" s="38"/>
      <c r="AA342" s="38"/>
      <c r="AB342" s="38"/>
      <c r="AC342" s="38"/>
      <c r="AD342" s="38"/>
      <c r="AE342" s="38"/>
      <c r="AT342" s="19" t="s">
        <v>173</v>
      </c>
      <c r="AU342" s="19" t="s">
        <v>85</v>
      </c>
    </row>
    <row r="343" s="13" customFormat="1">
      <c r="A343" s="13"/>
      <c r="B343" s="198"/>
      <c r="C343" s="13"/>
      <c r="D343" s="193" t="s">
        <v>175</v>
      </c>
      <c r="E343" s="199" t="s">
        <v>1</v>
      </c>
      <c r="F343" s="200" t="s">
        <v>415</v>
      </c>
      <c r="G343" s="13"/>
      <c r="H343" s="199" t="s">
        <v>1</v>
      </c>
      <c r="I343" s="201"/>
      <c r="J343" s="13"/>
      <c r="K343" s="13"/>
      <c r="L343" s="198"/>
      <c r="M343" s="202"/>
      <c r="N343" s="203"/>
      <c r="O343" s="203"/>
      <c r="P343" s="203"/>
      <c r="Q343" s="203"/>
      <c r="R343" s="203"/>
      <c r="S343" s="203"/>
      <c r="T343" s="204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T343" s="199" t="s">
        <v>175</v>
      </c>
      <c r="AU343" s="199" t="s">
        <v>85</v>
      </c>
      <c r="AV343" s="13" t="s">
        <v>81</v>
      </c>
      <c r="AW343" s="13" t="s">
        <v>32</v>
      </c>
      <c r="AX343" s="13" t="s">
        <v>76</v>
      </c>
      <c r="AY343" s="199" t="s">
        <v>165</v>
      </c>
    </row>
    <row r="344" s="13" customFormat="1">
      <c r="A344" s="13"/>
      <c r="B344" s="198"/>
      <c r="C344" s="13"/>
      <c r="D344" s="193" t="s">
        <v>175</v>
      </c>
      <c r="E344" s="199" t="s">
        <v>1</v>
      </c>
      <c r="F344" s="200" t="s">
        <v>177</v>
      </c>
      <c r="G344" s="13"/>
      <c r="H344" s="199" t="s">
        <v>1</v>
      </c>
      <c r="I344" s="201"/>
      <c r="J344" s="13"/>
      <c r="K344" s="13"/>
      <c r="L344" s="198"/>
      <c r="M344" s="202"/>
      <c r="N344" s="203"/>
      <c r="O344" s="203"/>
      <c r="P344" s="203"/>
      <c r="Q344" s="203"/>
      <c r="R344" s="203"/>
      <c r="S344" s="203"/>
      <c r="T344" s="204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T344" s="199" t="s">
        <v>175</v>
      </c>
      <c r="AU344" s="199" t="s">
        <v>85</v>
      </c>
      <c r="AV344" s="13" t="s">
        <v>81</v>
      </c>
      <c r="AW344" s="13" t="s">
        <v>32</v>
      </c>
      <c r="AX344" s="13" t="s">
        <v>76</v>
      </c>
      <c r="AY344" s="199" t="s">
        <v>165</v>
      </c>
    </row>
    <row r="345" s="13" customFormat="1">
      <c r="A345" s="13"/>
      <c r="B345" s="198"/>
      <c r="C345" s="13"/>
      <c r="D345" s="193" t="s">
        <v>175</v>
      </c>
      <c r="E345" s="199" t="s">
        <v>1</v>
      </c>
      <c r="F345" s="200" t="s">
        <v>178</v>
      </c>
      <c r="G345" s="13"/>
      <c r="H345" s="199" t="s">
        <v>1</v>
      </c>
      <c r="I345" s="201"/>
      <c r="J345" s="13"/>
      <c r="K345" s="13"/>
      <c r="L345" s="198"/>
      <c r="M345" s="202"/>
      <c r="N345" s="203"/>
      <c r="O345" s="203"/>
      <c r="P345" s="203"/>
      <c r="Q345" s="203"/>
      <c r="R345" s="203"/>
      <c r="S345" s="203"/>
      <c r="T345" s="204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T345" s="199" t="s">
        <v>175</v>
      </c>
      <c r="AU345" s="199" t="s">
        <v>85</v>
      </c>
      <c r="AV345" s="13" t="s">
        <v>81</v>
      </c>
      <c r="AW345" s="13" t="s">
        <v>32</v>
      </c>
      <c r="AX345" s="13" t="s">
        <v>76</v>
      </c>
      <c r="AY345" s="199" t="s">
        <v>165</v>
      </c>
    </row>
    <row r="346" s="14" customFormat="1">
      <c r="A346" s="14"/>
      <c r="B346" s="205"/>
      <c r="C346" s="14"/>
      <c r="D346" s="193" t="s">
        <v>175</v>
      </c>
      <c r="E346" s="206" t="s">
        <v>1</v>
      </c>
      <c r="F346" s="207" t="s">
        <v>416</v>
      </c>
      <c r="G346" s="14"/>
      <c r="H346" s="208">
        <v>0.59999999999999998</v>
      </c>
      <c r="I346" s="209"/>
      <c r="J346" s="14"/>
      <c r="K346" s="14"/>
      <c r="L346" s="205"/>
      <c r="M346" s="210"/>
      <c r="N346" s="211"/>
      <c r="O346" s="211"/>
      <c r="P346" s="211"/>
      <c r="Q346" s="211"/>
      <c r="R346" s="211"/>
      <c r="S346" s="211"/>
      <c r="T346" s="212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T346" s="206" t="s">
        <v>175</v>
      </c>
      <c r="AU346" s="206" t="s">
        <v>85</v>
      </c>
      <c r="AV346" s="14" t="s">
        <v>85</v>
      </c>
      <c r="AW346" s="14" t="s">
        <v>32</v>
      </c>
      <c r="AX346" s="14" t="s">
        <v>76</v>
      </c>
      <c r="AY346" s="206" t="s">
        <v>165</v>
      </c>
    </row>
    <row r="347" s="15" customFormat="1">
      <c r="A347" s="15"/>
      <c r="B347" s="213"/>
      <c r="C347" s="15"/>
      <c r="D347" s="193" t="s">
        <v>175</v>
      </c>
      <c r="E347" s="214" t="s">
        <v>1</v>
      </c>
      <c r="F347" s="215" t="s">
        <v>180</v>
      </c>
      <c r="G347" s="15"/>
      <c r="H347" s="216">
        <v>0.59999999999999998</v>
      </c>
      <c r="I347" s="217"/>
      <c r="J347" s="15"/>
      <c r="K347" s="15"/>
      <c r="L347" s="213"/>
      <c r="M347" s="218"/>
      <c r="N347" s="219"/>
      <c r="O347" s="219"/>
      <c r="P347" s="219"/>
      <c r="Q347" s="219"/>
      <c r="R347" s="219"/>
      <c r="S347" s="219"/>
      <c r="T347" s="220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T347" s="214" t="s">
        <v>175</v>
      </c>
      <c r="AU347" s="214" t="s">
        <v>85</v>
      </c>
      <c r="AV347" s="15" t="s">
        <v>86</v>
      </c>
      <c r="AW347" s="15" t="s">
        <v>32</v>
      </c>
      <c r="AX347" s="15" t="s">
        <v>76</v>
      </c>
      <c r="AY347" s="214" t="s">
        <v>165</v>
      </c>
    </row>
    <row r="348" s="16" customFormat="1">
      <c r="A348" s="16"/>
      <c r="B348" s="221"/>
      <c r="C348" s="16"/>
      <c r="D348" s="193" t="s">
        <v>175</v>
      </c>
      <c r="E348" s="222" t="s">
        <v>1</v>
      </c>
      <c r="F348" s="223" t="s">
        <v>181</v>
      </c>
      <c r="G348" s="16"/>
      <c r="H348" s="224">
        <v>0.59999999999999998</v>
      </c>
      <c r="I348" s="225"/>
      <c r="J348" s="16"/>
      <c r="K348" s="16"/>
      <c r="L348" s="221"/>
      <c r="M348" s="226"/>
      <c r="N348" s="227"/>
      <c r="O348" s="227"/>
      <c r="P348" s="227"/>
      <c r="Q348" s="227"/>
      <c r="R348" s="227"/>
      <c r="S348" s="227"/>
      <c r="T348" s="228"/>
      <c r="U348" s="16"/>
      <c r="V348" s="16"/>
      <c r="W348" s="16"/>
      <c r="X348" s="16"/>
      <c r="Y348" s="16"/>
      <c r="Z348" s="16"/>
      <c r="AA348" s="16"/>
      <c r="AB348" s="16"/>
      <c r="AC348" s="16"/>
      <c r="AD348" s="16"/>
      <c r="AE348" s="16"/>
      <c r="AT348" s="222" t="s">
        <v>175</v>
      </c>
      <c r="AU348" s="222" t="s">
        <v>85</v>
      </c>
      <c r="AV348" s="16" t="s">
        <v>114</v>
      </c>
      <c r="AW348" s="16" t="s">
        <v>32</v>
      </c>
      <c r="AX348" s="16" t="s">
        <v>81</v>
      </c>
      <c r="AY348" s="222" t="s">
        <v>165</v>
      </c>
    </row>
    <row r="349" s="2" customFormat="1">
      <c r="A349" s="38"/>
      <c r="B349" s="179"/>
      <c r="C349" s="180" t="s">
        <v>417</v>
      </c>
      <c r="D349" s="180" t="s">
        <v>167</v>
      </c>
      <c r="E349" s="181" t="s">
        <v>418</v>
      </c>
      <c r="F349" s="182" t="s">
        <v>419</v>
      </c>
      <c r="G349" s="183" t="s">
        <v>170</v>
      </c>
      <c r="H349" s="184">
        <v>0.313</v>
      </c>
      <c r="I349" s="185"/>
      <c r="J349" s="186">
        <f>ROUND(I349*H349,2)</f>
        <v>0</v>
      </c>
      <c r="K349" s="182" t="s">
        <v>171</v>
      </c>
      <c r="L349" s="39"/>
      <c r="M349" s="187" t="s">
        <v>1</v>
      </c>
      <c r="N349" s="188" t="s">
        <v>41</v>
      </c>
      <c r="O349" s="77"/>
      <c r="P349" s="189">
        <f>O349*H349</f>
        <v>0</v>
      </c>
      <c r="Q349" s="189">
        <v>0</v>
      </c>
      <c r="R349" s="189">
        <f>Q349*H349</f>
        <v>0</v>
      </c>
      <c r="S349" s="189">
        <v>1.95</v>
      </c>
      <c r="T349" s="190">
        <f>S349*H349</f>
        <v>0.61034999999999995</v>
      </c>
      <c r="U349" s="38"/>
      <c r="V349" s="38"/>
      <c r="W349" s="38"/>
      <c r="X349" s="38"/>
      <c r="Y349" s="38"/>
      <c r="Z349" s="38"/>
      <c r="AA349" s="38"/>
      <c r="AB349" s="38"/>
      <c r="AC349" s="38"/>
      <c r="AD349" s="38"/>
      <c r="AE349" s="38"/>
      <c r="AR349" s="191" t="s">
        <v>114</v>
      </c>
      <c r="AT349" s="191" t="s">
        <v>167</v>
      </c>
      <c r="AU349" s="191" t="s">
        <v>85</v>
      </c>
      <c r="AY349" s="19" t="s">
        <v>165</v>
      </c>
      <c r="BE349" s="192">
        <f>IF(N349="základní",J349,0)</f>
        <v>0</v>
      </c>
      <c r="BF349" s="192">
        <f>IF(N349="snížená",J349,0)</f>
        <v>0</v>
      </c>
      <c r="BG349" s="192">
        <f>IF(N349="zákl. přenesená",J349,0)</f>
        <v>0</v>
      </c>
      <c r="BH349" s="192">
        <f>IF(N349="sníž. přenesená",J349,0)</f>
        <v>0</v>
      </c>
      <c r="BI349" s="192">
        <f>IF(N349="nulová",J349,0)</f>
        <v>0</v>
      </c>
      <c r="BJ349" s="19" t="s">
        <v>81</v>
      </c>
      <c r="BK349" s="192">
        <f>ROUND(I349*H349,2)</f>
        <v>0</v>
      </c>
      <c r="BL349" s="19" t="s">
        <v>114</v>
      </c>
      <c r="BM349" s="191" t="s">
        <v>420</v>
      </c>
    </row>
    <row r="350" s="2" customFormat="1">
      <c r="A350" s="38"/>
      <c r="B350" s="39"/>
      <c r="C350" s="38"/>
      <c r="D350" s="193" t="s">
        <v>173</v>
      </c>
      <c r="E350" s="38"/>
      <c r="F350" s="194" t="s">
        <v>421</v>
      </c>
      <c r="G350" s="38"/>
      <c r="H350" s="38"/>
      <c r="I350" s="195"/>
      <c r="J350" s="38"/>
      <c r="K350" s="38"/>
      <c r="L350" s="39"/>
      <c r="M350" s="196"/>
      <c r="N350" s="197"/>
      <c r="O350" s="77"/>
      <c r="P350" s="77"/>
      <c r="Q350" s="77"/>
      <c r="R350" s="77"/>
      <c r="S350" s="77"/>
      <c r="T350" s="78"/>
      <c r="U350" s="38"/>
      <c r="V350" s="38"/>
      <c r="W350" s="38"/>
      <c r="X350" s="38"/>
      <c r="Y350" s="38"/>
      <c r="Z350" s="38"/>
      <c r="AA350" s="38"/>
      <c r="AB350" s="38"/>
      <c r="AC350" s="38"/>
      <c r="AD350" s="38"/>
      <c r="AE350" s="38"/>
      <c r="AT350" s="19" t="s">
        <v>173</v>
      </c>
      <c r="AU350" s="19" t="s">
        <v>85</v>
      </c>
    </row>
    <row r="351" s="13" customFormat="1">
      <c r="A351" s="13"/>
      <c r="B351" s="198"/>
      <c r="C351" s="13"/>
      <c r="D351" s="193" t="s">
        <v>175</v>
      </c>
      <c r="E351" s="199" t="s">
        <v>1</v>
      </c>
      <c r="F351" s="200" t="s">
        <v>422</v>
      </c>
      <c r="G351" s="13"/>
      <c r="H351" s="199" t="s">
        <v>1</v>
      </c>
      <c r="I351" s="201"/>
      <c r="J351" s="13"/>
      <c r="K351" s="13"/>
      <c r="L351" s="198"/>
      <c r="M351" s="202"/>
      <c r="N351" s="203"/>
      <c r="O351" s="203"/>
      <c r="P351" s="203"/>
      <c r="Q351" s="203"/>
      <c r="R351" s="203"/>
      <c r="S351" s="203"/>
      <c r="T351" s="204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T351" s="199" t="s">
        <v>175</v>
      </c>
      <c r="AU351" s="199" t="s">
        <v>85</v>
      </c>
      <c r="AV351" s="13" t="s">
        <v>81</v>
      </c>
      <c r="AW351" s="13" t="s">
        <v>32</v>
      </c>
      <c r="AX351" s="13" t="s">
        <v>76</v>
      </c>
      <c r="AY351" s="199" t="s">
        <v>165</v>
      </c>
    </row>
    <row r="352" s="13" customFormat="1">
      <c r="A352" s="13"/>
      <c r="B352" s="198"/>
      <c r="C352" s="13"/>
      <c r="D352" s="193" t="s">
        <v>175</v>
      </c>
      <c r="E352" s="199" t="s">
        <v>1</v>
      </c>
      <c r="F352" s="200" t="s">
        <v>177</v>
      </c>
      <c r="G352" s="13"/>
      <c r="H352" s="199" t="s">
        <v>1</v>
      </c>
      <c r="I352" s="201"/>
      <c r="J352" s="13"/>
      <c r="K352" s="13"/>
      <c r="L352" s="198"/>
      <c r="M352" s="202"/>
      <c r="N352" s="203"/>
      <c r="O352" s="203"/>
      <c r="P352" s="203"/>
      <c r="Q352" s="203"/>
      <c r="R352" s="203"/>
      <c r="S352" s="203"/>
      <c r="T352" s="204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T352" s="199" t="s">
        <v>175</v>
      </c>
      <c r="AU352" s="199" t="s">
        <v>85</v>
      </c>
      <c r="AV352" s="13" t="s">
        <v>81</v>
      </c>
      <c r="AW352" s="13" t="s">
        <v>32</v>
      </c>
      <c r="AX352" s="13" t="s">
        <v>76</v>
      </c>
      <c r="AY352" s="199" t="s">
        <v>165</v>
      </c>
    </row>
    <row r="353" s="13" customFormat="1">
      <c r="A353" s="13"/>
      <c r="B353" s="198"/>
      <c r="C353" s="13"/>
      <c r="D353" s="193" t="s">
        <v>175</v>
      </c>
      <c r="E353" s="199" t="s">
        <v>1</v>
      </c>
      <c r="F353" s="200" t="s">
        <v>268</v>
      </c>
      <c r="G353" s="13"/>
      <c r="H353" s="199" t="s">
        <v>1</v>
      </c>
      <c r="I353" s="201"/>
      <c r="J353" s="13"/>
      <c r="K353" s="13"/>
      <c r="L353" s="198"/>
      <c r="M353" s="202"/>
      <c r="N353" s="203"/>
      <c r="O353" s="203"/>
      <c r="P353" s="203"/>
      <c r="Q353" s="203"/>
      <c r="R353" s="203"/>
      <c r="S353" s="203"/>
      <c r="T353" s="204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T353" s="199" t="s">
        <v>175</v>
      </c>
      <c r="AU353" s="199" t="s">
        <v>85</v>
      </c>
      <c r="AV353" s="13" t="s">
        <v>81</v>
      </c>
      <c r="AW353" s="13" t="s">
        <v>32</v>
      </c>
      <c r="AX353" s="13" t="s">
        <v>76</v>
      </c>
      <c r="AY353" s="199" t="s">
        <v>165</v>
      </c>
    </row>
    <row r="354" s="14" customFormat="1">
      <c r="A354" s="14"/>
      <c r="B354" s="205"/>
      <c r="C354" s="14"/>
      <c r="D354" s="193" t="s">
        <v>175</v>
      </c>
      <c r="E354" s="206" t="s">
        <v>1</v>
      </c>
      <c r="F354" s="207" t="s">
        <v>423</v>
      </c>
      <c r="G354" s="14"/>
      <c r="H354" s="208">
        <v>0.313</v>
      </c>
      <c r="I354" s="209"/>
      <c r="J354" s="14"/>
      <c r="K354" s="14"/>
      <c r="L354" s="205"/>
      <c r="M354" s="210"/>
      <c r="N354" s="211"/>
      <c r="O354" s="211"/>
      <c r="P354" s="211"/>
      <c r="Q354" s="211"/>
      <c r="R354" s="211"/>
      <c r="S354" s="211"/>
      <c r="T354" s="212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T354" s="206" t="s">
        <v>175</v>
      </c>
      <c r="AU354" s="206" t="s">
        <v>85</v>
      </c>
      <c r="AV354" s="14" t="s">
        <v>85</v>
      </c>
      <c r="AW354" s="14" t="s">
        <v>32</v>
      </c>
      <c r="AX354" s="14" t="s">
        <v>76</v>
      </c>
      <c r="AY354" s="206" t="s">
        <v>165</v>
      </c>
    </row>
    <row r="355" s="15" customFormat="1">
      <c r="A355" s="15"/>
      <c r="B355" s="213"/>
      <c r="C355" s="15"/>
      <c r="D355" s="193" t="s">
        <v>175</v>
      </c>
      <c r="E355" s="214" t="s">
        <v>1</v>
      </c>
      <c r="F355" s="215" t="s">
        <v>180</v>
      </c>
      <c r="G355" s="15"/>
      <c r="H355" s="216">
        <v>0.313</v>
      </c>
      <c r="I355" s="217"/>
      <c r="J355" s="15"/>
      <c r="K355" s="15"/>
      <c r="L355" s="213"/>
      <c r="M355" s="218"/>
      <c r="N355" s="219"/>
      <c r="O355" s="219"/>
      <c r="P355" s="219"/>
      <c r="Q355" s="219"/>
      <c r="R355" s="219"/>
      <c r="S355" s="219"/>
      <c r="T355" s="220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T355" s="214" t="s">
        <v>175</v>
      </c>
      <c r="AU355" s="214" t="s">
        <v>85</v>
      </c>
      <c r="AV355" s="15" t="s">
        <v>86</v>
      </c>
      <c r="AW355" s="15" t="s">
        <v>32</v>
      </c>
      <c r="AX355" s="15" t="s">
        <v>76</v>
      </c>
      <c r="AY355" s="214" t="s">
        <v>165</v>
      </c>
    </row>
    <row r="356" s="16" customFormat="1">
      <c r="A356" s="16"/>
      <c r="B356" s="221"/>
      <c r="C356" s="16"/>
      <c r="D356" s="193" t="s">
        <v>175</v>
      </c>
      <c r="E356" s="222" t="s">
        <v>1</v>
      </c>
      <c r="F356" s="223" t="s">
        <v>181</v>
      </c>
      <c r="G356" s="16"/>
      <c r="H356" s="224">
        <v>0.313</v>
      </c>
      <c r="I356" s="225"/>
      <c r="J356" s="16"/>
      <c r="K356" s="16"/>
      <c r="L356" s="221"/>
      <c r="M356" s="226"/>
      <c r="N356" s="227"/>
      <c r="O356" s="227"/>
      <c r="P356" s="227"/>
      <c r="Q356" s="227"/>
      <c r="R356" s="227"/>
      <c r="S356" s="227"/>
      <c r="T356" s="228"/>
      <c r="U356" s="16"/>
      <c r="V356" s="16"/>
      <c r="W356" s="16"/>
      <c r="X356" s="16"/>
      <c r="Y356" s="16"/>
      <c r="Z356" s="16"/>
      <c r="AA356" s="16"/>
      <c r="AB356" s="16"/>
      <c r="AC356" s="16"/>
      <c r="AD356" s="16"/>
      <c r="AE356" s="16"/>
      <c r="AT356" s="222" t="s">
        <v>175</v>
      </c>
      <c r="AU356" s="222" t="s">
        <v>85</v>
      </c>
      <c r="AV356" s="16" t="s">
        <v>114</v>
      </c>
      <c r="AW356" s="16" t="s">
        <v>32</v>
      </c>
      <c r="AX356" s="16" t="s">
        <v>81</v>
      </c>
      <c r="AY356" s="222" t="s">
        <v>165</v>
      </c>
    </row>
    <row r="357" s="2" customFormat="1" ht="33" customHeight="1">
      <c r="A357" s="38"/>
      <c r="B357" s="179"/>
      <c r="C357" s="180" t="s">
        <v>424</v>
      </c>
      <c r="D357" s="180" t="s">
        <v>167</v>
      </c>
      <c r="E357" s="181" t="s">
        <v>425</v>
      </c>
      <c r="F357" s="182" t="s">
        <v>426</v>
      </c>
      <c r="G357" s="183" t="s">
        <v>170</v>
      </c>
      <c r="H357" s="184">
        <v>0.59999999999999998</v>
      </c>
      <c r="I357" s="185"/>
      <c r="J357" s="186">
        <f>ROUND(I357*H357,2)</f>
        <v>0</v>
      </c>
      <c r="K357" s="182" t="s">
        <v>171</v>
      </c>
      <c r="L357" s="39"/>
      <c r="M357" s="187" t="s">
        <v>1</v>
      </c>
      <c r="N357" s="188" t="s">
        <v>41</v>
      </c>
      <c r="O357" s="77"/>
      <c r="P357" s="189">
        <f>O357*H357</f>
        <v>0</v>
      </c>
      <c r="Q357" s="189">
        <v>0</v>
      </c>
      <c r="R357" s="189">
        <f>Q357*H357</f>
        <v>0</v>
      </c>
      <c r="S357" s="189">
        <v>2.2000000000000002</v>
      </c>
      <c r="T357" s="190">
        <f>S357*H357</f>
        <v>1.3200000000000001</v>
      </c>
      <c r="U357" s="38"/>
      <c r="V357" s="38"/>
      <c r="W357" s="38"/>
      <c r="X357" s="38"/>
      <c r="Y357" s="38"/>
      <c r="Z357" s="38"/>
      <c r="AA357" s="38"/>
      <c r="AB357" s="38"/>
      <c r="AC357" s="38"/>
      <c r="AD357" s="38"/>
      <c r="AE357" s="38"/>
      <c r="AR357" s="191" t="s">
        <v>114</v>
      </c>
      <c r="AT357" s="191" t="s">
        <v>167</v>
      </c>
      <c r="AU357" s="191" t="s">
        <v>85</v>
      </c>
      <c r="AY357" s="19" t="s">
        <v>165</v>
      </c>
      <c r="BE357" s="192">
        <f>IF(N357="základní",J357,0)</f>
        <v>0</v>
      </c>
      <c r="BF357" s="192">
        <f>IF(N357="snížená",J357,0)</f>
        <v>0</v>
      </c>
      <c r="BG357" s="192">
        <f>IF(N357="zákl. přenesená",J357,0)</f>
        <v>0</v>
      </c>
      <c r="BH357" s="192">
        <f>IF(N357="sníž. přenesená",J357,0)</f>
        <v>0</v>
      </c>
      <c r="BI357" s="192">
        <f>IF(N357="nulová",J357,0)</f>
        <v>0</v>
      </c>
      <c r="BJ357" s="19" t="s">
        <v>81</v>
      </c>
      <c r="BK357" s="192">
        <f>ROUND(I357*H357,2)</f>
        <v>0</v>
      </c>
      <c r="BL357" s="19" t="s">
        <v>114</v>
      </c>
      <c r="BM357" s="191" t="s">
        <v>427</v>
      </c>
    </row>
    <row r="358" s="2" customFormat="1">
      <c r="A358" s="38"/>
      <c r="B358" s="39"/>
      <c r="C358" s="38"/>
      <c r="D358" s="193" t="s">
        <v>173</v>
      </c>
      <c r="E358" s="38"/>
      <c r="F358" s="194" t="s">
        <v>428</v>
      </c>
      <c r="G358" s="38"/>
      <c r="H358" s="38"/>
      <c r="I358" s="195"/>
      <c r="J358" s="38"/>
      <c r="K358" s="38"/>
      <c r="L358" s="39"/>
      <c r="M358" s="196"/>
      <c r="N358" s="197"/>
      <c r="O358" s="77"/>
      <c r="P358" s="77"/>
      <c r="Q358" s="77"/>
      <c r="R358" s="77"/>
      <c r="S358" s="77"/>
      <c r="T358" s="78"/>
      <c r="U358" s="38"/>
      <c r="V358" s="38"/>
      <c r="W358" s="38"/>
      <c r="X358" s="38"/>
      <c r="Y358" s="38"/>
      <c r="Z358" s="38"/>
      <c r="AA358" s="38"/>
      <c r="AB358" s="38"/>
      <c r="AC358" s="38"/>
      <c r="AD358" s="38"/>
      <c r="AE358" s="38"/>
      <c r="AT358" s="19" t="s">
        <v>173</v>
      </c>
      <c r="AU358" s="19" t="s">
        <v>85</v>
      </c>
    </row>
    <row r="359" s="13" customFormat="1">
      <c r="A359" s="13"/>
      <c r="B359" s="198"/>
      <c r="C359" s="13"/>
      <c r="D359" s="193" t="s">
        <v>175</v>
      </c>
      <c r="E359" s="199" t="s">
        <v>1</v>
      </c>
      <c r="F359" s="200" t="s">
        <v>429</v>
      </c>
      <c r="G359" s="13"/>
      <c r="H359" s="199" t="s">
        <v>1</v>
      </c>
      <c r="I359" s="201"/>
      <c r="J359" s="13"/>
      <c r="K359" s="13"/>
      <c r="L359" s="198"/>
      <c r="M359" s="202"/>
      <c r="N359" s="203"/>
      <c r="O359" s="203"/>
      <c r="P359" s="203"/>
      <c r="Q359" s="203"/>
      <c r="R359" s="203"/>
      <c r="S359" s="203"/>
      <c r="T359" s="204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T359" s="199" t="s">
        <v>175</v>
      </c>
      <c r="AU359" s="199" t="s">
        <v>85</v>
      </c>
      <c r="AV359" s="13" t="s">
        <v>81</v>
      </c>
      <c r="AW359" s="13" t="s">
        <v>32</v>
      </c>
      <c r="AX359" s="13" t="s">
        <v>76</v>
      </c>
      <c r="AY359" s="199" t="s">
        <v>165</v>
      </c>
    </row>
    <row r="360" s="13" customFormat="1">
      <c r="A360" s="13"/>
      <c r="B360" s="198"/>
      <c r="C360" s="13"/>
      <c r="D360" s="193" t="s">
        <v>175</v>
      </c>
      <c r="E360" s="199" t="s">
        <v>1</v>
      </c>
      <c r="F360" s="200" t="s">
        <v>177</v>
      </c>
      <c r="G360" s="13"/>
      <c r="H360" s="199" t="s">
        <v>1</v>
      </c>
      <c r="I360" s="201"/>
      <c r="J360" s="13"/>
      <c r="K360" s="13"/>
      <c r="L360" s="198"/>
      <c r="M360" s="202"/>
      <c r="N360" s="203"/>
      <c r="O360" s="203"/>
      <c r="P360" s="203"/>
      <c r="Q360" s="203"/>
      <c r="R360" s="203"/>
      <c r="S360" s="203"/>
      <c r="T360" s="204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T360" s="199" t="s">
        <v>175</v>
      </c>
      <c r="AU360" s="199" t="s">
        <v>85</v>
      </c>
      <c r="AV360" s="13" t="s">
        <v>81</v>
      </c>
      <c r="AW360" s="13" t="s">
        <v>32</v>
      </c>
      <c r="AX360" s="13" t="s">
        <v>76</v>
      </c>
      <c r="AY360" s="199" t="s">
        <v>165</v>
      </c>
    </row>
    <row r="361" s="13" customFormat="1">
      <c r="A361" s="13"/>
      <c r="B361" s="198"/>
      <c r="C361" s="13"/>
      <c r="D361" s="193" t="s">
        <v>175</v>
      </c>
      <c r="E361" s="199" t="s">
        <v>1</v>
      </c>
      <c r="F361" s="200" t="s">
        <v>178</v>
      </c>
      <c r="G361" s="13"/>
      <c r="H361" s="199" t="s">
        <v>1</v>
      </c>
      <c r="I361" s="201"/>
      <c r="J361" s="13"/>
      <c r="K361" s="13"/>
      <c r="L361" s="198"/>
      <c r="M361" s="202"/>
      <c r="N361" s="203"/>
      <c r="O361" s="203"/>
      <c r="P361" s="203"/>
      <c r="Q361" s="203"/>
      <c r="R361" s="203"/>
      <c r="S361" s="203"/>
      <c r="T361" s="204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T361" s="199" t="s">
        <v>175</v>
      </c>
      <c r="AU361" s="199" t="s">
        <v>85</v>
      </c>
      <c r="AV361" s="13" t="s">
        <v>81</v>
      </c>
      <c r="AW361" s="13" t="s">
        <v>32</v>
      </c>
      <c r="AX361" s="13" t="s">
        <v>76</v>
      </c>
      <c r="AY361" s="199" t="s">
        <v>165</v>
      </c>
    </row>
    <row r="362" s="14" customFormat="1">
      <c r="A362" s="14"/>
      <c r="B362" s="205"/>
      <c r="C362" s="14"/>
      <c r="D362" s="193" t="s">
        <v>175</v>
      </c>
      <c r="E362" s="206" t="s">
        <v>1</v>
      </c>
      <c r="F362" s="207" t="s">
        <v>416</v>
      </c>
      <c r="G362" s="14"/>
      <c r="H362" s="208">
        <v>0.59999999999999998</v>
      </c>
      <c r="I362" s="209"/>
      <c r="J362" s="14"/>
      <c r="K362" s="14"/>
      <c r="L362" s="205"/>
      <c r="M362" s="210"/>
      <c r="N362" s="211"/>
      <c r="O362" s="211"/>
      <c r="P362" s="211"/>
      <c r="Q362" s="211"/>
      <c r="R362" s="211"/>
      <c r="S362" s="211"/>
      <c r="T362" s="212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T362" s="206" t="s">
        <v>175</v>
      </c>
      <c r="AU362" s="206" t="s">
        <v>85</v>
      </c>
      <c r="AV362" s="14" t="s">
        <v>85</v>
      </c>
      <c r="AW362" s="14" t="s">
        <v>32</v>
      </c>
      <c r="AX362" s="14" t="s">
        <v>76</v>
      </c>
      <c r="AY362" s="206" t="s">
        <v>165</v>
      </c>
    </row>
    <row r="363" s="15" customFormat="1">
      <c r="A363" s="15"/>
      <c r="B363" s="213"/>
      <c r="C363" s="15"/>
      <c r="D363" s="193" t="s">
        <v>175</v>
      </c>
      <c r="E363" s="214" t="s">
        <v>1</v>
      </c>
      <c r="F363" s="215" t="s">
        <v>180</v>
      </c>
      <c r="G363" s="15"/>
      <c r="H363" s="216">
        <v>0.59999999999999998</v>
      </c>
      <c r="I363" s="217"/>
      <c r="J363" s="15"/>
      <c r="K363" s="15"/>
      <c r="L363" s="213"/>
      <c r="M363" s="218"/>
      <c r="N363" s="219"/>
      <c r="O363" s="219"/>
      <c r="P363" s="219"/>
      <c r="Q363" s="219"/>
      <c r="R363" s="219"/>
      <c r="S363" s="219"/>
      <c r="T363" s="220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T363" s="214" t="s">
        <v>175</v>
      </c>
      <c r="AU363" s="214" t="s">
        <v>85</v>
      </c>
      <c r="AV363" s="15" t="s">
        <v>86</v>
      </c>
      <c r="AW363" s="15" t="s">
        <v>32</v>
      </c>
      <c r="AX363" s="15" t="s">
        <v>76</v>
      </c>
      <c r="AY363" s="214" t="s">
        <v>165</v>
      </c>
    </row>
    <row r="364" s="16" customFormat="1">
      <c r="A364" s="16"/>
      <c r="B364" s="221"/>
      <c r="C364" s="16"/>
      <c r="D364" s="193" t="s">
        <v>175</v>
      </c>
      <c r="E364" s="222" t="s">
        <v>1</v>
      </c>
      <c r="F364" s="223" t="s">
        <v>181</v>
      </c>
      <c r="G364" s="16"/>
      <c r="H364" s="224">
        <v>0.59999999999999998</v>
      </c>
      <c r="I364" s="225"/>
      <c r="J364" s="16"/>
      <c r="K364" s="16"/>
      <c r="L364" s="221"/>
      <c r="M364" s="226"/>
      <c r="N364" s="227"/>
      <c r="O364" s="227"/>
      <c r="P364" s="227"/>
      <c r="Q364" s="227"/>
      <c r="R364" s="227"/>
      <c r="S364" s="227"/>
      <c r="T364" s="228"/>
      <c r="U364" s="16"/>
      <c r="V364" s="16"/>
      <c r="W364" s="16"/>
      <c r="X364" s="16"/>
      <c r="Y364" s="16"/>
      <c r="Z364" s="16"/>
      <c r="AA364" s="16"/>
      <c r="AB364" s="16"/>
      <c r="AC364" s="16"/>
      <c r="AD364" s="16"/>
      <c r="AE364" s="16"/>
      <c r="AT364" s="222" t="s">
        <v>175</v>
      </c>
      <c r="AU364" s="222" t="s">
        <v>85</v>
      </c>
      <c r="AV364" s="16" t="s">
        <v>114</v>
      </c>
      <c r="AW364" s="16" t="s">
        <v>32</v>
      </c>
      <c r="AX364" s="16" t="s">
        <v>81</v>
      </c>
      <c r="AY364" s="222" t="s">
        <v>165</v>
      </c>
    </row>
    <row r="365" s="2" customFormat="1" ht="33" customHeight="1">
      <c r="A365" s="38"/>
      <c r="B365" s="179"/>
      <c r="C365" s="180" t="s">
        <v>430</v>
      </c>
      <c r="D365" s="180" t="s">
        <v>167</v>
      </c>
      <c r="E365" s="181" t="s">
        <v>431</v>
      </c>
      <c r="F365" s="182" t="s">
        <v>432</v>
      </c>
      <c r="G365" s="183" t="s">
        <v>305</v>
      </c>
      <c r="H365" s="184">
        <v>27</v>
      </c>
      <c r="I365" s="185"/>
      <c r="J365" s="186">
        <f>ROUND(I365*H365,2)</f>
        <v>0</v>
      </c>
      <c r="K365" s="182" t="s">
        <v>171</v>
      </c>
      <c r="L365" s="39"/>
      <c r="M365" s="187" t="s">
        <v>1</v>
      </c>
      <c r="N365" s="188" t="s">
        <v>41</v>
      </c>
      <c r="O365" s="77"/>
      <c r="P365" s="189">
        <f>O365*H365</f>
        <v>0</v>
      </c>
      <c r="Q365" s="189">
        <v>0</v>
      </c>
      <c r="R365" s="189">
        <f>Q365*H365</f>
        <v>0</v>
      </c>
      <c r="S365" s="189">
        <v>0.0060000000000000001</v>
      </c>
      <c r="T365" s="190">
        <f>S365*H365</f>
        <v>0.16200000000000001</v>
      </c>
      <c r="U365" s="38"/>
      <c r="V365" s="38"/>
      <c r="W365" s="38"/>
      <c r="X365" s="38"/>
      <c r="Y365" s="38"/>
      <c r="Z365" s="38"/>
      <c r="AA365" s="38"/>
      <c r="AB365" s="38"/>
      <c r="AC365" s="38"/>
      <c r="AD365" s="38"/>
      <c r="AE365" s="38"/>
      <c r="AR365" s="191" t="s">
        <v>114</v>
      </c>
      <c r="AT365" s="191" t="s">
        <v>167</v>
      </c>
      <c r="AU365" s="191" t="s">
        <v>85</v>
      </c>
      <c r="AY365" s="19" t="s">
        <v>165</v>
      </c>
      <c r="BE365" s="192">
        <f>IF(N365="základní",J365,0)</f>
        <v>0</v>
      </c>
      <c r="BF365" s="192">
        <f>IF(N365="snížená",J365,0)</f>
        <v>0</v>
      </c>
      <c r="BG365" s="192">
        <f>IF(N365="zákl. přenesená",J365,0)</f>
        <v>0</v>
      </c>
      <c r="BH365" s="192">
        <f>IF(N365="sníž. přenesená",J365,0)</f>
        <v>0</v>
      </c>
      <c r="BI365" s="192">
        <f>IF(N365="nulová",J365,0)</f>
        <v>0</v>
      </c>
      <c r="BJ365" s="19" t="s">
        <v>81</v>
      </c>
      <c r="BK365" s="192">
        <f>ROUND(I365*H365,2)</f>
        <v>0</v>
      </c>
      <c r="BL365" s="19" t="s">
        <v>114</v>
      </c>
      <c r="BM365" s="191" t="s">
        <v>433</v>
      </c>
    </row>
    <row r="366" s="2" customFormat="1">
      <c r="A366" s="38"/>
      <c r="B366" s="39"/>
      <c r="C366" s="38"/>
      <c r="D366" s="193" t="s">
        <v>173</v>
      </c>
      <c r="E366" s="38"/>
      <c r="F366" s="194" t="s">
        <v>434</v>
      </c>
      <c r="G366" s="38"/>
      <c r="H366" s="38"/>
      <c r="I366" s="195"/>
      <c r="J366" s="38"/>
      <c r="K366" s="38"/>
      <c r="L366" s="39"/>
      <c r="M366" s="196"/>
      <c r="N366" s="197"/>
      <c r="O366" s="77"/>
      <c r="P366" s="77"/>
      <c r="Q366" s="77"/>
      <c r="R366" s="77"/>
      <c r="S366" s="77"/>
      <c r="T366" s="78"/>
      <c r="U366" s="38"/>
      <c r="V366" s="38"/>
      <c r="W366" s="38"/>
      <c r="X366" s="38"/>
      <c r="Y366" s="38"/>
      <c r="Z366" s="38"/>
      <c r="AA366" s="38"/>
      <c r="AB366" s="38"/>
      <c r="AC366" s="38"/>
      <c r="AD366" s="38"/>
      <c r="AE366" s="38"/>
      <c r="AT366" s="19" t="s">
        <v>173</v>
      </c>
      <c r="AU366" s="19" t="s">
        <v>85</v>
      </c>
    </row>
    <row r="367" s="2" customFormat="1" ht="33" customHeight="1">
      <c r="A367" s="38"/>
      <c r="B367" s="179"/>
      <c r="C367" s="180" t="s">
        <v>435</v>
      </c>
      <c r="D367" s="180" t="s">
        <v>167</v>
      </c>
      <c r="E367" s="181" t="s">
        <v>436</v>
      </c>
      <c r="F367" s="182" t="s">
        <v>437</v>
      </c>
      <c r="G367" s="183" t="s">
        <v>207</v>
      </c>
      <c r="H367" s="184">
        <v>2333</v>
      </c>
      <c r="I367" s="185"/>
      <c r="J367" s="186">
        <f>ROUND(I367*H367,2)</f>
        <v>0</v>
      </c>
      <c r="K367" s="182" t="s">
        <v>171</v>
      </c>
      <c r="L367" s="39"/>
      <c r="M367" s="187" t="s">
        <v>1</v>
      </c>
      <c r="N367" s="188" t="s">
        <v>41</v>
      </c>
      <c r="O367" s="77"/>
      <c r="P367" s="189">
        <f>O367*H367</f>
        <v>0</v>
      </c>
      <c r="Q367" s="189">
        <v>0</v>
      </c>
      <c r="R367" s="189">
        <f>Q367*H367</f>
        <v>0</v>
      </c>
      <c r="S367" s="189">
        <v>0.0040000000000000001</v>
      </c>
      <c r="T367" s="190">
        <f>S367*H367</f>
        <v>9.3320000000000007</v>
      </c>
      <c r="U367" s="38"/>
      <c r="V367" s="38"/>
      <c r="W367" s="38"/>
      <c r="X367" s="38"/>
      <c r="Y367" s="38"/>
      <c r="Z367" s="38"/>
      <c r="AA367" s="38"/>
      <c r="AB367" s="38"/>
      <c r="AC367" s="38"/>
      <c r="AD367" s="38"/>
      <c r="AE367" s="38"/>
      <c r="AR367" s="191" t="s">
        <v>114</v>
      </c>
      <c r="AT367" s="191" t="s">
        <v>167</v>
      </c>
      <c r="AU367" s="191" t="s">
        <v>85</v>
      </c>
      <c r="AY367" s="19" t="s">
        <v>165</v>
      </c>
      <c r="BE367" s="192">
        <f>IF(N367="základní",J367,0)</f>
        <v>0</v>
      </c>
      <c r="BF367" s="192">
        <f>IF(N367="snížená",J367,0)</f>
        <v>0</v>
      </c>
      <c r="BG367" s="192">
        <f>IF(N367="zákl. přenesená",J367,0)</f>
        <v>0</v>
      </c>
      <c r="BH367" s="192">
        <f>IF(N367="sníž. přenesená",J367,0)</f>
        <v>0</v>
      </c>
      <c r="BI367" s="192">
        <f>IF(N367="nulová",J367,0)</f>
        <v>0</v>
      </c>
      <c r="BJ367" s="19" t="s">
        <v>81</v>
      </c>
      <c r="BK367" s="192">
        <f>ROUND(I367*H367,2)</f>
        <v>0</v>
      </c>
      <c r="BL367" s="19" t="s">
        <v>114</v>
      </c>
      <c r="BM367" s="191" t="s">
        <v>438</v>
      </c>
    </row>
    <row r="368" s="2" customFormat="1">
      <c r="A368" s="38"/>
      <c r="B368" s="39"/>
      <c r="C368" s="38"/>
      <c r="D368" s="193" t="s">
        <v>173</v>
      </c>
      <c r="E368" s="38"/>
      <c r="F368" s="194" t="s">
        <v>439</v>
      </c>
      <c r="G368" s="38"/>
      <c r="H368" s="38"/>
      <c r="I368" s="195"/>
      <c r="J368" s="38"/>
      <c r="K368" s="38"/>
      <c r="L368" s="39"/>
      <c r="M368" s="196"/>
      <c r="N368" s="197"/>
      <c r="O368" s="77"/>
      <c r="P368" s="77"/>
      <c r="Q368" s="77"/>
      <c r="R368" s="77"/>
      <c r="S368" s="77"/>
      <c r="T368" s="78"/>
      <c r="U368" s="38"/>
      <c r="V368" s="38"/>
      <c r="W368" s="38"/>
      <c r="X368" s="38"/>
      <c r="Y368" s="38"/>
      <c r="Z368" s="38"/>
      <c r="AA368" s="38"/>
      <c r="AB368" s="38"/>
      <c r="AC368" s="38"/>
      <c r="AD368" s="38"/>
      <c r="AE368" s="38"/>
      <c r="AT368" s="19" t="s">
        <v>173</v>
      </c>
      <c r="AU368" s="19" t="s">
        <v>85</v>
      </c>
    </row>
    <row r="369" s="2" customFormat="1" ht="33" customHeight="1">
      <c r="A369" s="38"/>
      <c r="B369" s="179"/>
      <c r="C369" s="180" t="s">
        <v>440</v>
      </c>
      <c r="D369" s="180" t="s">
        <v>167</v>
      </c>
      <c r="E369" s="181" t="s">
        <v>441</v>
      </c>
      <c r="F369" s="182" t="s">
        <v>442</v>
      </c>
      <c r="G369" s="183" t="s">
        <v>207</v>
      </c>
      <c r="H369" s="184">
        <v>57.509999999999998</v>
      </c>
      <c r="I369" s="185"/>
      <c r="J369" s="186">
        <f>ROUND(I369*H369,2)</f>
        <v>0</v>
      </c>
      <c r="K369" s="182" t="s">
        <v>171</v>
      </c>
      <c r="L369" s="39"/>
      <c r="M369" s="187" t="s">
        <v>1</v>
      </c>
      <c r="N369" s="188" t="s">
        <v>41</v>
      </c>
      <c r="O369" s="77"/>
      <c r="P369" s="189">
        <f>O369*H369</f>
        <v>0</v>
      </c>
      <c r="Q369" s="189">
        <v>0</v>
      </c>
      <c r="R369" s="189">
        <f>Q369*H369</f>
        <v>0</v>
      </c>
      <c r="S369" s="189">
        <v>0.045999999999999999</v>
      </c>
      <c r="T369" s="190">
        <f>S369*H369</f>
        <v>2.6454599999999999</v>
      </c>
      <c r="U369" s="38"/>
      <c r="V369" s="38"/>
      <c r="W369" s="38"/>
      <c r="X369" s="38"/>
      <c r="Y369" s="38"/>
      <c r="Z369" s="38"/>
      <c r="AA369" s="38"/>
      <c r="AB369" s="38"/>
      <c r="AC369" s="38"/>
      <c r="AD369" s="38"/>
      <c r="AE369" s="38"/>
      <c r="AR369" s="191" t="s">
        <v>114</v>
      </c>
      <c r="AT369" s="191" t="s">
        <v>167</v>
      </c>
      <c r="AU369" s="191" t="s">
        <v>85</v>
      </c>
      <c r="AY369" s="19" t="s">
        <v>165</v>
      </c>
      <c r="BE369" s="192">
        <f>IF(N369="základní",J369,0)</f>
        <v>0</v>
      </c>
      <c r="BF369" s="192">
        <f>IF(N369="snížená",J369,0)</f>
        <v>0</v>
      </c>
      <c r="BG369" s="192">
        <f>IF(N369="zákl. přenesená",J369,0)</f>
        <v>0</v>
      </c>
      <c r="BH369" s="192">
        <f>IF(N369="sníž. přenesená",J369,0)</f>
        <v>0</v>
      </c>
      <c r="BI369" s="192">
        <f>IF(N369="nulová",J369,0)</f>
        <v>0</v>
      </c>
      <c r="BJ369" s="19" t="s">
        <v>81</v>
      </c>
      <c r="BK369" s="192">
        <f>ROUND(I369*H369,2)</f>
        <v>0</v>
      </c>
      <c r="BL369" s="19" t="s">
        <v>114</v>
      </c>
      <c r="BM369" s="191" t="s">
        <v>443</v>
      </c>
    </row>
    <row r="370" s="2" customFormat="1">
      <c r="A370" s="38"/>
      <c r="B370" s="39"/>
      <c r="C370" s="38"/>
      <c r="D370" s="193" t="s">
        <v>173</v>
      </c>
      <c r="E370" s="38"/>
      <c r="F370" s="194" t="s">
        <v>444</v>
      </c>
      <c r="G370" s="38"/>
      <c r="H370" s="38"/>
      <c r="I370" s="195"/>
      <c r="J370" s="38"/>
      <c r="K370" s="38"/>
      <c r="L370" s="39"/>
      <c r="M370" s="196"/>
      <c r="N370" s="197"/>
      <c r="O370" s="77"/>
      <c r="P370" s="77"/>
      <c r="Q370" s="77"/>
      <c r="R370" s="77"/>
      <c r="S370" s="77"/>
      <c r="T370" s="78"/>
      <c r="U370" s="38"/>
      <c r="V370" s="38"/>
      <c r="W370" s="38"/>
      <c r="X370" s="38"/>
      <c r="Y370" s="38"/>
      <c r="Z370" s="38"/>
      <c r="AA370" s="38"/>
      <c r="AB370" s="38"/>
      <c r="AC370" s="38"/>
      <c r="AD370" s="38"/>
      <c r="AE370" s="38"/>
      <c r="AT370" s="19" t="s">
        <v>173</v>
      </c>
      <c r="AU370" s="19" t="s">
        <v>85</v>
      </c>
    </row>
    <row r="371" s="13" customFormat="1">
      <c r="A371" s="13"/>
      <c r="B371" s="198"/>
      <c r="C371" s="13"/>
      <c r="D371" s="193" t="s">
        <v>175</v>
      </c>
      <c r="E371" s="199" t="s">
        <v>1</v>
      </c>
      <c r="F371" s="200" t="s">
        <v>445</v>
      </c>
      <c r="G371" s="13"/>
      <c r="H371" s="199" t="s">
        <v>1</v>
      </c>
      <c r="I371" s="201"/>
      <c r="J371" s="13"/>
      <c r="K371" s="13"/>
      <c r="L371" s="198"/>
      <c r="M371" s="202"/>
      <c r="N371" s="203"/>
      <c r="O371" s="203"/>
      <c r="P371" s="203"/>
      <c r="Q371" s="203"/>
      <c r="R371" s="203"/>
      <c r="S371" s="203"/>
      <c r="T371" s="204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T371" s="199" t="s">
        <v>175</v>
      </c>
      <c r="AU371" s="199" t="s">
        <v>85</v>
      </c>
      <c r="AV371" s="13" t="s">
        <v>81</v>
      </c>
      <c r="AW371" s="13" t="s">
        <v>32</v>
      </c>
      <c r="AX371" s="13" t="s">
        <v>76</v>
      </c>
      <c r="AY371" s="199" t="s">
        <v>165</v>
      </c>
    </row>
    <row r="372" s="13" customFormat="1">
      <c r="A372" s="13"/>
      <c r="B372" s="198"/>
      <c r="C372" s="13"/>
      <c r="D372" s="193" t="s">
        <v>175</v>
      </c>
      <c r="E372" s="199" t="s">
        <v>1</v>
      </c>
      <c r="F372" s="200" t="s">
        <v>446</v>
      </c>
      <c r="G372" s="13"/>
      <c r="H372" s="199" t="s">
        <v>1</v>
      </c>
      <c r="I372" s="201"/>
      <c r="J372" s="13"/>
      <c r="K372" s="13"/>
      <c r="L372" s="198"/>
      <c r="M372" s="202"/>
      <c r="N372" s="203"/>
      <c r="O372" s="203"/>
      <c r="P372" s="203"/>
      <c r="Q372" s="203"/>
      <c r="R372" s="203"/>
      <c r="S372" s="203"/>
      <c r="T372" s="204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T372" s="199" t="s">
        <v>175</v>
      </c>
      <c r="AU372" s="199" t="s">
        <v>85</v>
      </c>
      <c r="AV372" s="13" t="s">
        <v>81</v>
      </c>
      <c r="AW372" s="13" t="s">
        <v>32</v>
      </c>
      <c r="AX372" s="13" t="s">
        <v>76</v>
      </c>
      <c r="AY372" s="199" t="s">
        <v>165</v>
      </c>
    </row>
    <row r="373" s="13" customFormat="1">
      <c r="A373" s="13"/>
      <c r="B373" s="198"/>
      <c r="C373" s="13"/>
      <c r="D373" s="193" t="s">
        <v>175</v>
      </c>
      <c r="E373" s="199" t="s">
        <v>1</v>
      </c>
      <c r="F373" s="200" t="s">
        <v>447</v>
      </c>
      <c r="G373" s="13"/>
      <c r="H373" s="199" t="s">
        <v>1</v>
      </c>
      <c r="I373" s="201"/>
      <c r="J373" s="13"/>
      <c r="K373" s="13"/>
      <c r="L373" s="198"/>
      <c r="M373" s="202"/>
      <c r="N373" s="203"/>
      <c r="O373" s="203"/>
      <c r="P373" s="203"/>
      <c r="Q373" s="203"/>
      <c r="R373" s="203"/>
      <c r="S373" s="203"/>
      <c r="T373" s="204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T373" s="199" t="s">
        <v>175</v>
      </c>
      <c r="AU373" s="199" t="s">
        <v>85</v>
      </c>
      <c r="AV373" s="13" t="s">
        <v>81</v>
      </c>
      <c r="AW373" s="13" t="s">
        <v>32</v>
      </c>
      <c r="AX373" s="13" t="s">
        <v>76</v>
      </c>
      <c r="AY373" s="199" t="s">
        <v>165</v>
      </c>
    </row>
    <row r="374" s="13" customFormat="1">
      <c r="A374" s="13"/>
      <c r="B374" s="198"/>
      <c r="C374" s="13"/>
      <c r="D374" s="193" t="s">
        <v>175</v>
      </c>
      <c r="E374" s="199" t="s">
        <v>1</v>
      </c>
      <c r="F374" s="200" t="s">
        <v>448</v>
      </c>
      <c r="G374" s="13"/>
      <c r="H374" s="199" t="s">
        <v>1</v>
      </c>
      <c r="I374" s="201"/>
      <c r="J374" s="13"/>
      <c r="K374" s="13"/>
      <c r="L374" s="198"/>
      <c r="M374" s="202"/>
      <c r="N374" s="203"/>
      <c r="O374" s="203"/>
      <c r="P374" s="203"/>
      <c r="Q374" s="203"/>
      <c r="R374" s="203"/>
      <c r="S374" s="203"/>
      <c r="T374" s="204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T374" s="199" t="s">
        <v>175</v>
      </c>
      <c r="AU374" s="199" t="s">
        <v>85</v>
      </c>
      <c r="AV374" s="13" t="s">
        <v>81</v>
      </c>
      <c r="AW374" s="13" t="s">
        <v>32</v>
      </c>
      <c r="AX374" s="13" t="s">
        <v>76</v>
      </c>
      <c r="AY374" s="199" t="s">
        <v>165</v>
      </c>
    </row>
    <row r="375" s="14" customFormat="1">
      <c r="A375" s="14"/>
      <c r="B375" s="205"/>
      <c r="C375" s="14"/>
      <c r="D375" s="193" t="s">
        <v>175</v>
      </c>
      <c r="E375" s="206" t="s">
        <v>1</v>
      </c>
      <c r="F375" s="207" t="s">
        <v>449</v>
      </c>
      <c r="G375" s="14"/>
      <c r="H375" s="208">
        <v>57.509999999999998</v>
      </c>
      <c r="I375" s="209"/>
      <c r="J375" s="14"/>
      <c r="K375" s="14"/>
      <c r="L375" s="205"/>
      <c r="M375" s="210"/>
      <c r="N375" s="211"/>
      <c r="O375" s="211"/>
      <c r="P375" s="211"/>
      <c r="Q375" s="211"/>
      <c r="R375" s="211"/>
      <c r="S375" s="211"/>
      <c r="T375" s="212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T375" s="206" t="s">
        <v>175</v>
      </c>
      <c r="AU375" s="206" t="s">
        <v>85</v>
      </c>
      <c r="AV375" s="14" t="s">
        <v>85</v>
      </c>
      <c r="AW375" s="14" t="s">
        <v>32</v>
      </c>
      <c r="AX375" s="14" t="s">
        <v>76</v>
      </c>
      <c r="AY375" s="206" t="s">
        <v>165</v>
      </c>
    </row>
    <row r="376" s="15" customFormat="1">
      <c r="A376" s="15"/>
      <c r="B376" s="213"/>
      <c r="C376" s="15"/>
      <c r="D376" s="193" t="s">
        <v>175</v>
      </c>
      <c r="E376" s="214" t="s">
        <v>1</v>
      </c>
      <c r="F376" s="215" t="s">
        <v>180</v>
      </c>
      <c r="G376" s="15"/>
      <c r="H376" s="216">
        <v>57.509999999999998</v>
      </c>
      <c r="I376" s="217"/>
      <c r="J376" s="15"/>
      <c r="K376" s="15"/>
      <c r="L376" s="213"/>
      <c r="M376" s="218"/>
      <c r="N376" s="219"/>
      <c r="O376" s="219"/>
      <c r="P376" s="219"/>
      <c r="Q376" s="219"/>
      <c r="R376" s="219"/>
      <c r="S376" s="219"/>
      <c r="T376" s="220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T376" s="214" t="s">
        <v>175</v>
      </c>
      <c r="AU376" s="214" t="s">
        <v>85</v>
      </c>
      <c r="AV376" s="15" t="s">
        <v>86</v>
      </c>
      <c r="AW376" s="15" t="s">
        <v>32</v>
      </c>
      <c r="AX376" s="15" t="s">
        <v>76</v>
      </c>
      <c r="AY376" s="214" t="s">
        <v>165</v>
      </c>
    </row>
    <row r="377" s="16" customFormat="1">
      <c r="A377" s="16"/>
      <c r="B377" s="221"/>
      <c r="C377" s="16"/>
      <c r="D377" s="193" t="s">
        <v>175</v>
      </c>
      <c r="E377" s="222" t="s">
        <v>1</v>
      </c>
      <c r="F377" s="223" t="s">
        <v>181</v>
      </c>
      <c r="G377" s="16"/>
      <c r="H377" s="224">
        <v>57.509999999999998</v>
      </c>
      <c r="I377" s="225"/>
      <c r="J377" s="16"/>
      <c r="K377" s="16"/>
      <c r="L377" s="221"/>
      <c r="M377" s="226"/>
      <c r="N377" s="227"/>
      <c r="O377" s="227"/>
      <c r="P377" s="227"/>
      <c r="Q377" s="227"/>
      <c r="R377" s="227"/>
      <c r="S377" s="227"/>
      <c r="T377" s="228"/>
      <c r="U377" s="16"/>
      <c r="V377" s="16"/>
      <c r="W377" s="16"/>
      <c r="X377" s="16"/>
      <c r="Y377" s="16"/>
      <c r="Z377" s="16"/>
      <c r="AA377" s="16"/>
      <c r="AB377" s="16"/>
      <c r="AC377" s="16"/>
      <c r="AD377" s="16"/>
      <c r="AE377" s="16"/>
      <c r="AT377" s="222" t="s">
        <v>175</v>
      </c>
      <c r="AU377" s="222" t="s">
        <v>85</v>
      </c>
      <c r="AV377" s="16" t="s">
        <v>114</v>
      </c>
      <c r="AW377" s="16" t="s">
        <v>32</v>
      </c>
      <c r="AX377" s="16" t="s">
        <v>81</v>
      </c>
      <c r="AY377" s="222" t="s">
        <v>165</v>
      </c>
    </row>
    <row r="378" s="2" customFormat="1">
      <c r="A378" s="38"/>
      <c r="B378" s="179"/>
      <c r="C378" s="180" t="s">
        <v>450</v>
      </c>
      <c r="D378" s="180" t="s">
        <v>167</v>
      </c>
      <c r="E378" s="181" t="s">
        <v>451</v>
      </c>
      <c r="F378" s="182" t="s">
        <v>452</v>
      </c>
      <c r="G378" s="183" t="s">
        <v>207</v>
      </c>
      <c r="H378" s="184">
        <v>57.509999999999998</v>
      </c>
      <c r="I378" s="185"/>
      <c r="J378" s="186">
        <f>ROUND(I378*H378,2)</f>
        <v>0</v>
      </c>
      <c r="K378" s="182" t="s">
        <v>171</v>
      </c>
      <c r="L378" s="39"/>
      <c r="M378" s="187" t="s">
        <v>1</v>
      </c>
      <c r="N378" s="188" t="s">
        <v>41</v>
      </c>
      <c r="O378" s="77"/>
      <c r="P378" s="189">
        <f>O378*H378</f>
        <v>0</v>
      </c>
      <c r="Q378" s="189">
        <v>0</v>
      </c>
      <c r="R378" s="189">
        <f>Q378*H378</f>
        <v>0</v>
      </c>
      <c r="S378" s="189">
        <v>0</v>
      </c>
      <c r="T378" s="190">
        <f>S378*H378</f>
        <v>0</v>
      </c>
      <c r="U378" s="38"/>
      <c r="V378" s="38"/>
      <c r="W378" s="38"/>
      <c r="X378" s="38"/>
      <c r="Y378" s="38"/>
      <c r="Z378" s="38"/>
      <c r="AA378" s="38"/>
      <c r="AB378" s="38"/>
      <c r="AC378" s="38"/>
      <c r="AD378" s="38"/>
      <c r="AE378" s="38"/>
      <c r="AR378" s="191" t="s">
        <v>114</v>
      </c>
      <c r="AT378" s="191" t="s">
        <v>167</v>
      </c>
      <c r="AU378" s="191" t="s">
        <v>85</v>
      </c>
      <c r="AY378" s="19" t="s">
        <v>165</v>
      </c>
      <c r="BE378" s="192">
        <f>IF(N378="základní",J378,0)</f>
        <v>0</v>
      </c>
      <c r="BF378" s="192">
        <f>IF(N378="snížená",J378,0)</f>
        <v>0</v>
      </c>
      <c r="BG378" s="192">
        <f>IF(N378="zákl. přenesená",J378,0)</f>
        <v>0</v>
      </c>
      <c r="BH378" s="192">
        <f>IF(N378="sníž. přenesená",J378,0)</f>
        <v>0</v>
      </c>
      <c r="BI378" s="192">
        <f>IF(N378="nulová",J378,0)</f>
        <v>0</v>
      </c>
      <c r="BJ378" s="19" t="s">
        <v>81</v>
      </c>
      <c r="BK378" s="192">
        <f>ROUND(I378*H378,2)</f>
        <v>0</v>
      </c>
      <c r="BL378" s="19" t="s">
        <v>114</v>
      </c>
      <c r="BM378" s="191" t="s">
        <v>453</v>
      </c>
    </row>
    <row r="379" s="2" customFormat="1">
      <c r="A379" s="38"/>
      <c r="B379" s="39"/>
      <c r="C379" s="38"/>
      <c r="D379" s="193" t="s">
        <v>173</v>
      </c>
      <c r="E379" s="38"/>
      <c r="F379" s="194" t="s">
        <v>454</v>
      </c>
      <c r="G379" s="38"/>
      <c r="H379" s="38"/>
      <c r="I379" s="195"/>
      <c r="J379" s="38"/>
      <c r="K379" s="38"/>
      <c r="L379" s="39"/>
      <c r="M379" s="196"/>
      <c r="N379" s="197"/>
      <c r="O379" s="77"/>
      <c r="P379" s="77"/>
      <c r="Q379" s="77"/>
      <c r="R379" s="77"/>
      <c r="S379" s="77"/>
      <c r="T379" s="78"/>
      <c r="U379" s="38"/>
      <c r="V379" s="38"/>
      <c r="W379" s="38"/>
      <c r="X379" s="38"/>
      <c r="Y379" s="38"/>
      <c r="Z379" s="38"/>
      <c r="AA379" s="38"/>
      <c r="AB379" s="38"/>
      <c r="AC379" s="38"/>
      <c r="AD379" s="38"/>
      <c r="AE379" s="38"/>
      <c r="AT379" s="19" t="s">
        <v>173</v>
      </c>
      <c r="AU379" s="19" t="s">
        <v>85</v>
      </c>
    </row>
    <row r="380" s="12" customFormat="1" ht="22.8" customHeight="1">
      <c r="A380" s="12"/>
      <c r="B380" s="166"/>
      <c r="C380" s="12"/>
      <c r="D380" s="167" t="s">
        <v>75</v>
      </c>
      <c r="E380" s="177" t="s">
        <v>455</v>
      </c>
      <c r="F380" s="177" t="s">
        <v>456</v>
      </c>
      <c r="G380" s="12"/>
      <c r="H380" s="12"/>
      <c r="I380" s="169"/>
      <c r="J380" s="178">
        <f>BK380</f>
        <v>0</v>
      </c>
      <c r="K380" s="12"/>
      <c r="L380" s="166"/>
      <c r="M380" s="171"/>
      <c r="N380" s="172"/>
      <c r="O380" s="172"/>
      <c r="P380" s="173">
        <f>SUM(P381:P389)</f>
        <v>0</v>
      </c>
      <c r="Q380" s="172"/>
      <c r="R380" s="173">
        <f>SUM(R381:R389)</f>
        <v>0</v>
      </c>
      <c r="S380" s="172"/>
      <c r="T380" s="174">
        <f>SUM(T381:T389)</f>
        <v>0</v>
      </c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R380" s="167" t="s">
        <v>81</v>
      </c>
      <c r="AT380" s="175" t="s">
        <v>75</v>
      </c>
      <c r="AU380" s="175" t="s">
        <v>81</v>
      </c>
      <c r="AY380" s="167" t="s">
        <v>165</v>
      </c>
      <c r="BK380" s="176">
        <f>SUM(BK381:BK389)</f>
        <v>0</v>
      </c>
    </row>
    <row r="381" s="2" customFormat="1">
      <c r="A381" s="38"/>
      <c r="B381" s="179"/>
      <c r="C381" s="180" t="s">
        <v>457</v>
      </c>
      <c r="D381" s="180" t="s">
        <v>167</v>
      </c>
      <c r="E381" s="181" t="s">
        <v>458</v>
      </c>
      <c r="F381" s="182" t="s">
        <v>459</v>
      </c>
      <c r="G381" s="183" t="s">
        <v>201</v>
      </c>
      <c r="H381" s="184">
        <v>32.707000000000001</v>
      </c>
      <c r="I381" s="185"/>
      <c r="J381" s="186">
        <f>ROUND(I381*H381,2)</f>
        <v>0</v>
      </c>
      <c r="K381" s="182" t="s">
        <v>171</v>
      </c>
      <c r="L381" s="39"/>
      <c r="M381" s="187" t="s">
        <v>1</v>
      </c>
      <c r="N381" s="188" t="s">
        <v>41</v>
      </c>
      <c r="O381" s="77"/>
      <c r="P381" s="189">
        <f>O381*H381</f>
        <v>0</v>
      </c>
      <c r="Q381" s="189">
        <v>0</v>
      </c>
      <c r="R381" s="189">
        <f>Q381*H381</f>
        <v>0</v>
      </c>
      <c r="S381" s="189">
        <v>0</v>
      </c>
      <c r="T381" s="190">
        <f>S381*H381</f>
        <v>0</v>
      </c>
      <c r="U381" s="38"/>
      <c r="V381" s="38"/>
      <c r="W381" s="38"/>
      <c r="X381" s="38"/>
      <c r="Y381" s="38"/>
      <c r="Z381" s="38"/>
      <c r="AA381" s="38"/>
      <c r="AB381" s="38"/>
      <c r="AC381" s="38"/>
      <c r="AD381" s="38"/>
      <c r="AE381" s="38"/>
      <c r="AR381" s="191" t="s">
        <v>114</v>
      </c>
      <c r="AT381" s="191" t="s">
        <v>167</v>
      </c>
      <c r="AU381" s="191" t="s">
        <v>85</v>
      </c>
      <c r="AY381" s="19" t="s">
        <v>165</v>
      </c>
      <c r="BE381" s="192">
        <f>IF(N381="základní",J381,0)</f>
        <v>0</v>
      </c>
      <c r="BF381" s="192">
        <f>IF(N381="snížená",J381,0)</f>
        <v>0</v>
      </c>
      <c r="BG381" s="192">
        <f>IF(N381="zákl. přenesená",J381,0)</f>
        <v>0</v>
      </c>
      <c r="BH381" s="192">
        <f>IF(N381="sníž. přenesená",J381,0)</f>
        <v>0</v>
      </c>
      <c r="BI381" s="192">
        <f>IF(N381="nulová",J381,0)</f>
        <v>0</v>
      </c>
      <c r="BJ381" s="19" t="s">
        <v>81</v>
      </c>
      <c r="BK381" s="192">
        <f>ROUND(I381*H381,2)</f>
        <v>0</v>
      </c>
      <c r="BL381" s="19" t="s">
        <v>114</v>
      </c>
      <c r="BM381" s="191" t="s">
        <v>460</v>
      </c>
    </row>
    <row r="382" s="2" customFormat="1">
      <c r="A382" s="38"/>
      <c r="B382" s="39"/>
      <c r="C382" s="38"/>
      <c r="D382" s="193" t="s">
        <v>173</v>
      </c>
      <c r="E382" s="38"/>
      <c r="F382" s="194" t="s">
        <v>461</v>
      </c>
      <c r="G382" s="38"/>
      <c r="H382" s="38"/>
      <c r="I382" s="195"/>
      <c r="J382" s="38"/>
      <c r="K382" s="38"/>
      <c r="L382" s="39"/>
      <c r="M382" s="196"/>
      <c r="N382" s="197"/>
      <c r="O382" s="77"/>
      <c r="P382" s="77"/>
      <c r="Q382" s="77"/>
      <c r="R382" s="77"/>
      <c r="S382" s="77"/>
      <c r="T382" s="78"/>
      <c r="U382" s="38"/>
      <c r="V382" s="38"/>
      <c r="W382" s="38"/>
      <c r="X382" s="38"/>
      <c r="Y382" s="38"/>
      <c r="Z382" s="38"/>
      <c r="AA382" s="38"/>
      <c r="AB382" s="38"/>
      <c r="AC382" s="38"/>
      <c r="AD382" s="38"/>
      <c r="AE382" s="38"/>
      <c r="AT382" s="19" t="s">
        <v>173</v>
      </c>
      <c r="AU382" s="19" t="s">
        <v>85</v>
      </c>
    </row>
    <row r="383" s="2" customFormat="1">
      <c r="A383" s="38"/>
      <c r="B383" s="179"/>
      <c r="C383" s="180" t="s">
        <v>462</v>
      </c>
      <c r="D383" s="180" t="s">
        <v>167</v>
      </c>
      <c r="E383" s="181" t="s">
        <v>463</v>
      </c>
      <c r="F383" s="182" t="s">
        <v>464</v>
      </c>
      <c r="G383" s="183" t="s">
        <v>201</v>
      </c>
      <c r="H383" s="184">
        <v>32.707000000000001</v>
      </c>
      <c r="I383" s="185"/>
      <c r="J383" s="186">
        <f>ROUND(I383*H383,2)</f>
        <v>0</v>
      </c>
      <c r="K383" s="182" t="s">
        <v>171</v>
      </c>
      <c r="L383" s="39"/>
      <c r="M383" s="187" t="s">
        <v>1</v>
      </c>
      <c r="N383" s="188" t="s">
        <v>41</v>
      </c>
      <c r="O383" s="77"/>
      <c r="P383" s="189">
        <f>O383*H383</f>
        <v>0</v>
      </c>
      <c r="Q383" s="189">
        <v>0</v>
      </c>
      <c r="R383" s="189">
        <f>Q383*H383</f>
        <v>0</v>
      </c>
      <c r="S383" s="189">
        <v>0</v>
      </c>
      <c r="T383" s="190">
        <f>S383*H383</f>
        <v>0</v>
      </c>
      <c r="U383" s="38"/>
      <c r="V383" s="38"/>
      <c r="W383" s="38"/>
      <c r="X383" s="38"/>
      <c r="Y383" s="38"/>
      <c r="Z383" s="38"/>
      <c r="AA383" s="38"/>
      <c r="AB383" s="38"/>
      <c r="AC383" s="38"/>
      <c r="AD383" s="38"/>
      <c r="AE383" s="38"/>
      <c r="AR383" s="191" t="s">
        <v>114</v>
      </c>
      <c r="AT383" s="191" t="s">
        <v>167</v>
      </c>
      <c r="AU383" s="191" t="s">
        <v>85</v>
      </c>
      <c r="AY383" s="19" t="s">
        <v>165</v>
      </c>
      <c r="BE383" s="192">
        <f>IF(N383="základní",J383,0)</f>
        <v>0</v>
      </c>
      <c r="BF383" s="192">
        <f>IF(N383="snížená",J383,0)</f>
        <v>0</v>
      </c>
      <c r="BG383" s="192">
        <f>IF(N383="zákl. přenesená",J383,0)</f>
        <v>0</v>
      </c>
      <c r="BH383" s="192">
        <f>IF(N383="sníž. přenesená",J383,0)</f>
        <v>0</v>
      </c>
      <c r="BI383" s="192">
        <f>IF(N383="nulová",J383,0)</f>
        <v>0</v>
      </c>
      <c r="BJ383" s="19" t="s">
        <v>81</v>
      </c>
      <c r="BK383" s="192">
        <f>ROUND(I383*H383,2)</f>
        <v>0</v>
      </c>
      <c r="BL383" s="19" t="s">
        <v>114</v>
      </c>
      <c r="BM383" s="191" t="s">
        <v>465</v>
      </c>
    </row>
    <row r="384" s="2" customFormat="1">
      <c r="A384" s="38"/>
      <c r="B384" s="39"/>
      <c r="C384" s="38"/>
      <c r="D384" s="193" t="s">
        <v>173</v>
      </c>
      <c r="E384" s="38"/>
      <c r="F384" s="194" t="s">
        <v>466</v>
      </c>
      <c r="G384" s="38"/>
      <c r="H384" s="38"/>
      <c r="I384" s="195"/>
      <c r="J384" s="38"/>
      <c r="K384" s="38"/>
      <c r="L384" s="39"/>
      <c r="M384" s="196"/>
      <c r="N384" s="197"/>
      <c r="O384" s="77"/>
      <c r="P384" s="77"/>
      <c r="Q384" s="77"/>
      <c r="R384" s="77"/>
      <c r="S384" s="77"/>
      <c r="T384" s="78"/>
      <c r="U384" s="38"/>
      <c r="V384" s="38"/>
      <c r="W384" s="38"/>
      <c r="X384" s="38"/>
      <c r="Y384" s="38"/>
      <c r="Z384" s="38"/>
      <c r="AA384" s="38"/>
      <c r="AB384" s="38"/>
      <c r="AC384" s="38"/>
      <c r="AD384" s="38"/>
      <c r="AE384" s="38"/>
      <c r="AT384" s="19" t="s">
        <v>173</v>
      </c>
      <c r="AU384" s="19" t="s">
        <v>85</v>
      </c>
    </row>
    <row r="385" s="2" customFormat="1">
      <c r="A385" s="38"/>
      <c r="B385" s="179"/>
      <c r="C385" s="180" t="s">
        <v>467</v>
      </c>
      <c r="D385" s="180" t="s">
        <v>167</v>
      </c>
      <c r="E385" s="181" t="s">
        <v>468</v>
      </c>
      <c r="F385" s="182" t="s">
        <v>469</v>
      </c>
      <c r="G385" s="183" t="s">
        <v>201</v>
      </c>
      <c r="H385" s="184">
        <v>654.13999999999999</v>
      </c>
      <c r="I385" s="185"/>
      <c r="J385" s="186">
        <f>ROUND(I385*H385,2)</f>
        <v>0</v>
      </c>
      <c r="K385" s="182" t="s">
        <v>171</v>
      </c>
      <c r="L385" s="39"/>
      <c r="M385" s="187" t="s">
        <v>1</v>
      </c>
      <c r="N385" s="188" t="s">
        <v>41</v>
      </c>
      <c r="O385" s="77"/>
      <c r="P385" s="189">
        <f>O385*H385</f>
        <v>0</v>
      </c>
      <c r="Q385" s="189">
        <v>0</v>
      </c>
      <c r="R385" s="189">
        <f>Q385*H385</f>
        <v>0</v>
      </c>
      <c r="S385" s="189">
        <v>0</v>
      </c>
      <c r="T385" s="190">
        <f>S385*H385</f>
        <v>0</v>
      </c>
      <c r="U385" s="38"/>
      <c r="V385" s="38"/>
      <c r="W385" s="38"/>
      <c r="X385" s="38"/>
      <c r="Y385" s="38"/>
      <c r="Z385" s="38"/>
      <c r="AA385" s="38"/>
      <c r="AB385" s="38"/>
      <c r="AC385" s="38"/>
      <c r="AD385" s="38"/>
      <c r="AE385" s="38"/>
      <c r="AR385" s="191" t="s">
        <v>114</v>
      </c>
      <c r="AT385" s="191" t="s">
        <v>167</v>
      </c>
      <c r="AU385" s="191" t="s">
        <v>85</v>
      </c>
      <c r="AY385" s="19" t="s">
        <v>165</v>
      </c>
      <c r="BE385" s="192">
        <f>IF(N385="základní",J385,0)</f>
        <v>0</v>
      </c>
      <c r="BF385" s="192">
        <f>IF(N385="snížená",J385,0)</f>
        <v>0</v>
      </c>
      <c r="BG385" s="192">
        <f>IF(N385="zákl. přenesená",J385,0)</f>
        <v>0</v>
      </c>
      <c r="BH385" s="192">
        <f>IF(N385="sníž. přenesená",J385,0)</f>
        <v>0</v>
      </c>
      <c r="BI385" s="192">
        <f>IF(N385="nulová",J385,0)</f>
        <v>0</v>
      </c>
      <c r="BJ385" s="19" t="s">
        <v>81</v>
      </c>
      <c r="BK385" s="192">
        <f>ROUND(I385*H385,2)</f>
        <v>0</v>
      </c>
      <c r="BL385" s="19" t="s">
        <v>114</v>
      </c>
      <c r="BM385" s="191" t="s">
        <v>470</v>
      </c>
    </row>
    <row r="386" s="2" customFormat="1">
      <c r="A386" s="38"/>
      <c r="B386" s="39"/>
      <c r="C386" s="38"/>
      <c r="D386" s="193" t="s">
        <v>173</v>
      </c>
      <c r="E386" s="38"/>
      <c r="F386" s="194" t="s">
        <v>471</v>
      </c>
      <c r="G386" s="38"/>
      <c r="H386" s="38"/>
      <c r="I386" s="195"/>
      <c r="J386" s="38"/>
      <c r="K386" s="38"/>
      <c r="L386" s="39"/>
      <c r="M386" s="196"/>
      <c r="N386" s="197"/>
      <c r="O386" s="77"/>
      <c r="P386" s="77"/>
      <c r="Q386" s="77"/>
      <c r="R386" s="77"/>
      <c r="S386" s="77"/>
      <c r="T386" s="78"/>
      <c r="U386" s="38"/>
      <c r="V386" s="38"/>
      <c r="W386" s="38"/>
      <c r="X386" s="38"/>
      <c r="Y386" s="38"/>
      <c r="Z386" s="38"/>
      <c r="AA386" s="38"/>
      <c r="AB386" s="38"/>
      <c r="AC386" s="38"/>
      <c r="AD386" s="38"/>
      <c r="AE386" s="38"/>
      <c r="AT386" s="19" t="s">
        <v>173</v>
      </c>
      <c r="AU386" s="19" t="s">
        <v>85</v>
      </c>
    </row>
    <row r="387" s="14" customFormat="1">
      <c r="A387" s="14"/>
      <c r="B387" s="205"/>
      <c r="C387" s="14"/>
      <c r="D387" s="193" t="s">
        <v>175</v>
      </c>
      <c r="E387" s="14"/>
      <c r="F387" s="207" t="s">
        <v>472</v>
      </c>
      <c r="G387" s="14"/>
      <c r="H387" s="208">
        <v>654.13999999999999</v>
      </c>
      <c r="I387" s="209"/>
      <c r="J387" s="14"/>
      <c r="K387" s="14"/>
      <c r="L387" s="205"/>
      <c r="M387" s="210"/>
      <c r="N387" s="211"/>
      <c r="O387" s="211"/>
      <c r="P387" s="211"/>
      <c r="Q387" s="211"/>
      <c r="R387" s="211"/>
      <c r="S387" s="211"/>
      <c r="T387" s="212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T387" s="206" t="s">
        <v>175</v>
      </c>
      <c r="AU387" s="206" t="s">
        <v>85</v>
      </c>
      <c r="AV387" s="14" t="s">
        <v>85</v>
      </c>
      <c r="AW387" s="14" t="s">
        <v>3</v>
      </c>
      <c r="AX387" s="14" t="s">
        <v>81</v>
      </c>
      <c r="AY387" s="206" t="s">
        <v>165</v>
      </c>
    </row>
    <row r="388" s="2" customFormat="1" ht="33" customHeight="1">
      <c r="A388" s="38"/>
      <c r="B388" s="179"/>
      <c r="C388" s="180" t="s">
        <v>473</v>
      </c>
      <c r="D388" s="180" t="s">
        <v>167</v>
      </c>
      <c r="E388" s="181" t="s">
        <v>474</v>
      </c>
      <c r="F388" s="182" t="s">
        <v>475</v>
      </c>
      <c r="G388" s="183" t="s">
        <v>201</v>
      </c>
      <c r="H388" s="184">
        <v>32.707000000000001</v>
      </c>
      <c r="I388" s="185"/>
      <c r="J388" s="186">
        <f>ROUND(I388*H388,2)</f>
        <v>0</v>
      </c>
      <c r="K388" s="182" t="s">
        <v>171</v>
      </c>
      <c r="L388" s="39"/>
      <c r="M388" s="187" t="s">
        <v>1</v>
      </c>
      <c r="N388" s="188" t="s">
        <v>41</v>
      </c>
      <c r="O388" s="77"/>
      <c r="P388" s="189">
        <f>O388*H388</f>
        <v>0</v>
      </c>
      <c r="Q388" s="189">
        <v>0</v>
      </c>
      <c r="R388" s="189">
        <f>Q388*H388</f>
        <v>0</v>
      </c>
      <c r="S388" s="189">
        <v>0</v>
      </c>
      <c r="T388" s="190">
        <f>S388*H388</f>
        <v>0</v>
      </c>
      <c r="U388" s="38"/>
      <c r="V388" s="38"/>
      <c r="W388" s="38"/>
      <c r="X388" s="38"/>
      <c r="Y388" s="38"/>
      <c r="Z388" s="38"/>
      <c r="AA388" s="38"/>
      <c r="AB388" s="38"/>
      <c r="AC388" s="38"/>
      <c r="AD388" s="38"/>
      <c r="AE388" s="38"/>
      <c r="AR388" s="191" t="s">
        <v>114</v>
      </c>
      <c r="AT388" s="191" t="s">
        <v>167</v>
      </c>
      <c r="AU388" s="191" t="s">
        <v>85</v>
      </c>
      <c r="AY388" s="19" t="s">
        <v>165</v>
      </c>
      <c r="BE388" s="192">
        <f>IF(N388="základní",J388,0)</f>
        <v>0</v>
      </c>
      <c r="BF388" s="192">
        <f>IF(N388="snížená",J388,0)</f>
        <v>0</v>
      </c>
      <c r="BG388" s="192">
        <f>IF(N388="zákl. přenesená",J388,0)</f>
        <v>0</v>
      </c>
      <c r="BH388" s="192">
        <f>IF(N388="sníž. přenesená",J388,0)</f>
        <v>0</v>
      </c>
      <c r="BI388" s="192">
        <f>IF(N388="nulová",J388,0)</f>
        <v>0</v>
      </c>
      <c r="BJ388" s="19" t="s">
        <v>81</v>
      </c>
      <c r="BK388" s="192">
        <f>ROUND(I388*H388,2)</f>
        <v>0</v>
      </c>
      <c r="BL388" s="19" t="s">
        <v>114</v>
      </c>
      <c r="BM388" s="191" t="s">
        <v>476</v>
      </c>
    </row>
    <row r="389" s="2" customFormat="1">
      <c r="A389" s="38"/>
      <c r="B389" s="39"/>
      <c r="C389" s="38"/>
      <c r="D389" s="193" t="s">
        <v>173</v>
      </c>
      <c r="E389" s="38"/>
      <c r="F389" s="194" t="s">
        <v>477</v>
      </c>
      <c r="G389" s="38"/>
      <c r="H389" s="38"/>
      <c r="I389" s="195"/>
      <c r="J389" s="38"/>
      <c r="K389" s="38"/>
      <c r="L389" s="39"/>
      <c r="M389" s="196"/>
      <c r="N389" s="197"/>
      <c r="O389" s="77"/>
      <c r="P389" s="77"/>
      <c r="Q389" s="77"/>
      <c r="R389" s="77"/>
      <c r="S389" s="77"/>
      <c r="T389" s="78"/>
      <c r="U389" s="38"/>
      <c r="V389" s="38"/>
      <c r="W389" s="38"/>
      <c r="X389" s="38"/>
      <c r="Y389" s="38"/>
      <c r="Z389" s="38"/>
      <c r="AA389" s="38"/>
      <c r="AB389" s="38"/>
      <c r="AC389" s="38"/>
      <c r="AD389" s="38"/>
      <c r="AE389" s="38"/>
      <c r="AT389" s="19" t="s">
        <v>173</v>
      </c>
      <c r="AU389" s="19" t="s">
        <v>85</v>
      </c>
    </row>
    <row r="390" s="12" customFormat="1" ht="22.8" customHeight="1">
      <c r="A390" s="12"/>
      <c r="B390" s="166"/>
      <c r="C390" s="12"/>
      <c r="D390" s="167" t="s">
        <v>75</v>
      </c>
      <c r="E390" s="177" t="s">
        <v>478</v>
      </c>
      <c r="F390" s="177" t="s">
        <v>479</v>
      </c>
      <c r="G390" s="12"/>
      <c r="H390" s="12"/>
      <c r="I390" s="169"/>
      <c r="J390" s="178">
        <f>BK390</f>
        <v>0</v>
      </c>
      <c r="K390" s="12"/>
      <c r="L390" s="166"/>
      <c r="M390" s="171"/>
      <c r="N390" s="172"/>
      <c r="O390" s="172"/>
      <c r="P390" s="173">
        <f>SUM(P391:P392)</f>
        <v>0</v>
      </c>
      <c r="Q390" s="172"/>
      <c r="R390" s="173">
        <f>SUM(R391:R392)</f>
        <v>0</v>
      </c>
      <c r="S390" s="172"/>
      <c r="T390" s="174">
        <f>SUM(T391:T392)</f>
        <v>0</v>
      </c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R390" s="167" t="s">
        <v>81</v>
      </c>
      <c r="AT390" s="175" t="s">
        <v>75</v>
      </c>
      <c r="AU390" s="175" t="s">
        <v>81</v>
      </c>
      <c r="AY390" s="167" t="s">
        <v>165</v>
      </c>
      <c r="BK390" s="176">
        <f>SUM(BK391:BK392)</f>
        <v>0</v>
      </c>
    </row>
    <row r="391" s="2" customFormat="1" ht="16.5" customHeight="1">
      <c r="A391" s="38"/>
      <c r="B391" s="179"/>
      <c r="C391" s="180" t="s">
        <v>480</v>
      </c>
      <c r="D391" s="180" t="s">
        <v>167</v>
      </c>
      <c r="E391" s="181" t="s">
        <v>481</v>
      </c>
      <c r="F391" s="182" t="s">
        <v>482</v>
      </c>
      <c r="G391" s="183" t="s">
        <v>201</v>
      </c>
      <c r="H391" s="184">
        <v>28.091000000000001</v>
      </c>
      <c r="I391" s="185"/>
      <c r="J391" s="186">
        <f>ROUND(I391*H391,2)</f>
        <v>0</v>
      </c>
      <c r="K391" s="182" t="s">
        <v>171</v>
      </c>
      <c r="L391" s="39"/>
      <c r="M391" s="187" t="s">
        <v>1</v>
      </c>
      <c r="N391" s="188" t="s">
        <v>41</v>
      </c>
      <c r="O391" s="77"/>
      <c r="P391" s="189">
        <f>O391*H391</f>
        <v>0</v>
      </c>
      <c r="Q391" s="189">
        <v>0</v>
      </c>
      <c r="R391" s="189">
        <f>Q391*H391</f>
        <v>0</v>
      </c>
      <c r="S391" s="189">
        <v>0</v>
      </c>
      <c r="T391" s="190">
        <f>S391*H391</f>
        <v>0</v>
      </c>
      <c r="U391" s="38"/>
      <c r="V391" s="38"/>
      <c r="W391" s="38"/>
      <c r="X391" s="38"/>
      <c r="Y391" s="38"/>
      <c r="Z391" s="38"/>
      <c r="AA391" s="38"/>
      <c r="AB391" s="38"/>
      <c r="AC391" s="38"/>
      <c r="AD391" s="38"/>
      <c r="AE391" s="38"/>
      <c r="AR391" s="191" t="s">
        <v>114</v>
      </c>
      <c r="AT391" s="191" t="s">
        <v>167</v>
      </c>
      <c r="AU391" s="191" t="s">
        <v>85</v>
      </c>
      <c r="AY391" s="19" t="s">
        <v>165</v>
      </c>
      <c r="BE391" s="192">
        <f>IF(N391="základní",J391,0)</f>
        <v>0</v>
      </c>
      <c r="BF391" s="192">
        <f>IF(N391="snížená",J391,0)</f>
        <v>0</v>
      </c>
      <c r="BG391" s="192">
        <f>IF(N391="zákl. přenesená",J391,0)</f>
        <v>0</v>
      </c>
      <c r="BH391" s="192">
        <f>IF(N391="sníž. přenesená",J391,0)</f>
        <v>0</v>
      </c>
      <c r="BI391" s="192">
        <f>IF(N391="nulová",J391,0)</f>
        <v>0</v>
      </c>
      <c r="BJ391" s="19" t="s">
        <v>81</v>
      </c>
      <c r="BK391" s="192">
        <f>ROUND(I391*H391,2)</f>
        <v>0</v>
      </c>
      <c r="BL391" s="19" t="s">
        <v>114</v>
      </c>
      <c r="BM391" s="191" t="s">
        <v>483</v>
      </c>
    </row>
    <row r="392" s="2" customFormat="1">
      <c r="A392" s="38"/>
      <c r="B392" s="39"/>
      <c r="C392" s="38"/>
      <c r="D392" s="193" t="s">
        <v>173</v>
      </c>
      <c r="E392" s="38"/>
      <c r="F392" s="194" t="s">
        <v>484</v>
      </c>
      <c r="G392" s="38"/>
      <c r="H392" s="38"/>
      <c r="I392" s="195"/>
      <c r="J392" s="38"/>
      <c r="K392" s="38"/>
      <c r="L392" s="39"/>
      <c r="M392" s="196"/>
      <c r="N392" s="197"/>
      <c r="O392" s="77"/>
      <c r="P392" s="77"/>
      <c r="Q392" s="77"/>
      <c r="R392" s="77"/>
      <c r="S392" s="77"/>
      <c r="T392" s="78"/>
      <c r="U392" s="38"/>
      <c r="V392" s="38"/>
      <c r="W392" s="38"/>
      <c r="X392" s="38"/>
      <c r="Y392" s="38"/>
      <c r="Z392" s="38"/>
      <c r="AA392" s="38"/>
      <c r="AB392" s="38"/>
      <c r="AC392" s="38"/>
      <c r="AD392" s="38"/>
      <c r="AE392" s="38"/>
      <c r="AT392" s="19" t="s">
        <v>173</v>
      </c>
      <c r="AU392" s="19" t="s">
        <v>85</v>
      </c>
    </row>
    <row r="393" s="12" customFormat="1" ht="25.92" customHeight="1">
      <c r="A393" s="12"/>
      <c r="B393" s="166"/>
      <c r="C393" s="12"/>
      <c r="D393" s="167" t="s">
        <v>75</v>
      </c>
      <c r="E393" s="168" t="s">
        <v>485</v>
      </c>
      <c r="F393" s="168" t="s">
        <v>486</v>
      </c>
      <c r="G393" s="12"/>
      <c r="H393" s="12"/>
      <c r="I393" s="169"/>
      <c r="J393" s="170">
        <f>BK393</f>
        <v>0</v>
      </c>
      <c r="K393" s="12"/>
      <c r="L393" s="166"/>
      <c r="M393" s="171"/>
      <c r="N393" s="172"/>
      <c r="O393" s="172"/>
      <c r="P393" s="173">
        <f>P394+P434+P461+P470+P525+P596+P609+P645+P658</f>
        <v>0</v>
      </c>
      <c r="Q393" s="172"/>
      <c r="R393" s="173">
        <f>R394+R434+R461+R470+R525+R596+R609+R645+R658</f>
        <v>14.983702869999998</v>
      </c>
      <c r="S393" s="172"/>
      <c r="T393" s="174">
        <f>T394+T434+T461+T470+T525+T596+T609+T645+T658</f>
        <v>17.197582029999996</v>
      </c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R393" s="167" t="s">
        <v>85</v>
      </c>
      <c r="AT393" s="175" t="s">
        <v>75</v>
      </c>
      <c r="AU393" s="175" t="s">
        <v>76</v>
      </c>
      <c r="AY393" s="167" t="s">
        <v>165</v>
      </c>
      <c r="BK393" s="176">
        <f>BK394+BK434+BK461+BK470+BK525+BK596+BK609+BK645+BK658</f>
        <v>0</v>
      </c>
    </row>
    <row r="394" s="12" customFormat="1" ht="22.8" customHeight="1">
      <c r="A394" s="12"/>
      <c r="B394" s="166"/>
      <c r="C394" s="12"/>
      <c r="D394" s="167" t="s">
        <v>75</v>
      </c>
      <c r="E394" s="177" t="s">
        <v>487</v>
      </c>
      <c r="F394" s="177" t="s">
        <v>488</v>
      </c>
      <c r="G394" s="12"/>
      <c r="H394" s="12"/>
      <c r="I394" s="169"/>
      <c r="J394" s="178">
        <f>BK394</f>
        <v>0</v>
      </c>
      <c r="K394" s="12"/>
      <c r="L394" s="166"/>
      <c r="M394" s="171"/>
      <c r="N394" s="172"/>
      <c r="O394" s="172"/>
      <c r="P394" s="173">
        <f>SUM(P395:P433)</f>
        <v>0</v>
      </c>
      <c r="Q394" s="172"/>
      <c r="R394" s="173">
        <f>SUM(R395:R433)</f>
        <v>0.042280000000000005</v>
      </c>
      <c r="S394" s="172"/>
      <c r="T394" s="174">
        <f>SUM(T395:T433)</f>
        <v>0.024</v>
      </c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R394" s="167" t="s">
        <v>85</v>
      </c>
      <c r="AT394" s="175" t="s">
        <v>75</v>
      </c>
      <c r="AU394" s="175" t="s">
        <v>81</v>
      </c>
      <c r="AY394" s="167" t="s">
        <v>165</v>
      </c>
      <c r="BK394" s="176">
        <f>SUM(BK395:BK433)</f>
        <v>0</v>
      </c>
    </row>
    <row r="395" s="2" customFormat="1">
      <c r="A395" s="38"/>
      <c r="B395" s="179"/>
      <c r="C395" s="180" t="s">
        <v>489</v>
      </c>
      <c r="D395" s="180" t="s">
        <v>167</v>
      </c>
      <c r="E395" s="181" t="s">
        <v>490</v>
      </c>
      <c r="F395" s="182" t="s">
        <v>491</v>
      </c>
      <c r="G395" s="183" t="s">
        <v>207</v>
      </c>
      <c r="H395" s="184">
        <v>6</v>
      </c>
      <c r="I395" s="185"/>
      <c r="J395" s="186">
        <f>ROUND(I395*H395,2)</f>
        <v>0</v>
      </c>
      <c r="K395" s="182" t="s">
        <v>171</v>
      </c>
      <c r="L395" s="39"/>
      <c r="M395" s="187" t="s">
        <v>1</v>
      </c>
      <c r="N395" s="188" t="s">
        <v>41</v>
      </c>
      <c r="O395" s="77"/>
      <c r="P395" s="189">
        <f>O395*H395</f>
        <v>0</v>
      </c>
      <c r="Q395" s="189">
        <v>0</v>
      </c>
      <c r="R395" s="189">
        <f>Q395*H395</f>
        <v>0</v>
      </c>
      <c r="S395" s="189">
        <v>0</v>
      </c>
      <c r="T395" s="190">
        <f>S395*H395</f>
        <v>0</v>
      </c>
      <c r="U395" s="38"/>
      <c r="V395" s="38"/>
      <c r="W395" s="38"/>
      <c r="X395" s="38"/>
      <c r="Y395" s="38"/>
      <c r="Z395" s="38"/>
      <c r="AA395" s="38"/>
      <c r="AB395" s="38"/>
      <c r="AC395" s="38"/>
      <c r="AD395" s="38"/>
      <c r="AE395" s="38"/>
      <c r="AR395" s="191" t="s">
        <v>273</v>
      </c>
      <c r="AT395" s="191" t="s">
        <v>167</v>
      </c>
      <c r="AU395" s="191" t="s">
        <v>85</v>
      </c>
      <c r="AY395" s="19" t="s">
        <v>165</v>
      </c>
      <c r="BE395" s="192">
        <f>IF(N395="základní",J395,0)</f>
        <v>0</v>
      </c>
      <c r="BF395" s="192">
        <f>IF(N395="snížená",J395,0)</f>
        <v>0</v>
      </c>
      <c r="BG395" s="192">
        <f>IF(N395="zákl. přenesená",J395,0)</f>
        <v>0</v>
      </c>
      <c r="BH395" s="192">
        <f>IF(N395="sníž. přenesená",J395,0)</f>
        <v>0</v>
      </c>
      <c r="BI395" s="192">
        <f>IF(N395="nulová",J395,0)</f>
        <v>0</v>
      </c>
      <c r="BJ395" s="19" t="s">
        <v>81</v>
      </c>
      <c r="BK395" s="192">
        <f>ROUND(I395*H395,2)</f>
        <v>0</v>
      </c>
      <c r="BL395" s="19" t="s">
        <v>273</v>
      </c>
      <c r="BM395" s="191" t="s">
        <v>492</v>
      </c>
    </row>
    <row r="396" s="2" customFormat="1">
      <c r="A396" s="38"/>
      <c r="B396" s="39"/>
      <c r="C396" s="38"/>
      <c r="D396" s="193" t="s">
        <v>173</v>
      </c>
      <c r="E396" s="38"/>
      <c r="F396" s="194" t="s">
        <v>493</v>
      </c>
      <c r="G396" s="38"/>
      <c r="H396" s="38"/>
      <c r="I396" s="195"/>
      <c r="J396" s="38"/>
      <c r="K396" s="38"/>
      <c r="L396" s="39"/>
      <c r="M396" s="196"/>
      <c r="N396" s="197"/>
      <c r="O396" s="77"/>
      <c r="P396" s="77"/>
      <c r="Q396" s="77"/>
      <c r="R396" s="77"/>
      <c r="S396" s="77"/>
      <c r="T396" s="78"/>
      <c r="U396" s="38"/>
      <c r="V396" s="38"/>
      <c r="W396" s="38"/>
      <c r="X396" s="38"/>
      <c r="Y396" s="38"/>
      <c r="Z396" s="38"/>
      <c r="AA396" s="38"/>
      <c r="AB396" s="38"/>
      <c r="AC396" s="38"/>
      <c r="AD396" s="38"/>
      <c r="AE396" s="38"/>
      <c r="AT396" s="19" t="s">
        <v>173</v>
      </c>
      <c r="AU396" s="19" t="s">
        <v>85</v>
      </c>
    </row>
    <row r="397" s="13" customFormat="1">
      <c r="A397" s="13"/>
      <c r="B397" s="198"/>
      <c r="C397" s="13"/>
      <c r="D397" s="193" t="s">
        <v>175</v>
      </c>
      <c r="E397" s="199" t="s">
        <v>1</v>
      </c>
      <c r="F397" s="200" t="s">
        <v>494</v>
      </c>
      <c r="G397" s="13"/>
      <c r="H397" s="199" t="s">
        <v>1</v>
      </c>
      <c r="I397" s="201"/>
      <c r="J397" s="13"/>
      <c r="K397" s="13"/>
      <c r="L397" s="198"/>
      <c r="M397" s="202"/>
      <c r="N397" s="203"/>
      <c r="O397" s="203"/>
      <c r="P397" s="203"/>
      <c r="Q397" s="203"/>
      <c r="R397" s="203"/>
      <c r="S397" s="203"/>
      <c r="T397" s="204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T397" s="199" t="s">
        <v>175</v>
      </c>
      <c r="AU397" s="199" t="s">
        <v>85</v>
      </c>
      <c r="AV397" s="13" t="s">
        <v>81</v>
      </c>
      <c r="AW397" s="13" t="s">
        <v>32</v>
      </c>
      <c r="AX397" s="13" t="s">
        <v>76</v>
      </c>
      <c r="AY397" s="199" t="s">
        <v>165</v>
      </c>
    </row>
    <row r="398" s="13" customFormat="1">
      <c r="A398" s="13"/>
      <c r="B398" s="198"/>
      <c r="C398" s="13"/>
      <c r="D398" s="193" t="s">
        <v>175</v>
      </c>
      <c r="E398" s="199" t="s">
        <v>1</v>
      </c>
      <c r="F398" s="200" t="s">
        <v>177</v>
      </c>
      <c r="G398" s="13"/>
      <c r="H398" s="199" t="s">
        <v>1</v>
      </c>
      <c r="I398" s="201"/>
      <c r="J398" s="13"/>
      <c r="K398" s="13"/>
      <c r="L398" s="198"/>
      <c r="M398" s="202"/>
      <c r="N398" s="203"/>
      <c r="O398" s="203"/>
      <c r="P398" s="203"/>
      <c r="Q398" s="203"/>
      <c r="R398" s="203"/>
      <c r="S398" s="203"/>
      <c r="T398" s="204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T398" s="199" t="s">
        <v>175</v>
      </c>
      <c r="AU398" s="199" t="s">
        <v>85</v>
      </c>
      <c r="AV398" s="13" t="s">
        <v>81</v>
      </c>
      <c r="AW398" s="13" t="s">
        <v>32</v>
      </c>
      <c r="AX398" s="13" t="s">
        <v>76</v>
      </c>
      <c r="AY398" s="199" t="s">
        <v>165</v>
      </c>
    </row>
    <row r="399" s="13" customFormat="1">
      <c r="A399" s="13"/>
      <c r="B399" s="198"/>
      <c r="C399" s="13"/>
      <c r="D399" s="193" t="s">
        <v>175</v>
      </c>
      <c r="E399" s="199" t="s">
        <v>1</v>
      </c>
      <c r="F399" s="200" t="s">
        <v>178</v>
      </c>
      <c r="G399" s="13"/>
      <c r="H399" s="199" t="s">
        <v>1</v>
      </c>
      <c r="I399" s="201"/>
      <c r="J399" s="13"/>
      <c r="K399" s="13"/>
      <c r="L399" s="198"/>
      <c r="M399" s="202"/>
      <c r="N399" s="203"/>
      <c r="O399" s="203"/>
      <c r="P399" s="203"/>
      <c r="Q399" s="203"/>
      <c r="R399" s="203"/>
      <c r="S399" s="203"/>
      <c r="T399" s="204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T399" s="199" t="s">
        <v>175</v>
      </c>
      <c r="AU399" s="199" t="s">
        <v>85</v>
      </c>
      <c r="AV399" s="13" t="s">
        <v>81</v>
      </c>
      <c r="AW399" s="13" t="s">
        <v>32</v>
      </c>
      <c r="AX399" s="13" t="s">
        <v>76</v>
      </c>
      <c r="AY399" s="199" t="s">
        <v>165</v>
      </c>
    </row>
    <row r="400" s="14" customFormat="1">
      <c r="A400" s="14"/>
      <c r="B400" s="205"/>
      <c r="C400" s="14"/>
      <c r="D400" s="193" t="s">
        <v>175</v>
      </c>
      <c r="E400" s="206" t="s">
        <v>1</v>
      </c>
      <c r="F400" s="207" t="s">
        <v>211</v>
      </c>
      <c r="G400" s="14"/>
      <c r="H400" s="208">
        <v>6</v>
      </c>
      <c r="I400" s="209"/>
      <c r="J400" s="14"/>
      <c r="K400" s="14"/>
      <c r="L400" s="205"/>
      <c r="M400" s="210"/>
      <c r="N400" s="211"/>
      <c r="O400" s="211"/>
      <c r="P400" s="211"/>
      <c r="Q400" s="211"/>
      <c r="R400" s="211"/>
      <c r="S400" s="211"/>
      <c r="T400" s="212"/>
      <c r="U400" s="14"/>
      <c r="V400" s="14"/>
      <c r="W400" s="14"/>
      <c r="X400" s="14"/>
      <c r="Y400" s="14"/>
      <c r="Z400" s="14"/>
      <c r="AA400" s="14"/>
      <c r="AB400" s="14"/>
      <c r="AC400" s="14"/>
      <c r="AD400" s="14"/>
      <c r="AE400" s="14"/>
      <c r="AT400" s="206" t="s">
        <v>175</v>
      </c>
      <c r="AU400" s="206" t="s">
        <v>85</v>
      </c>
      <c r="AV400" s="14" t="s">
        <v>85</v>
      </c>
      <c r="AW400" s="14" t="s">
        <v>32</v>
      </c>
      <c r="AX400" s="14" t="s">
        <v>76</v>
      </c>
      <c r="AY400" s="206" t="s">
        <v>165</v>
      </c>
    </row>
    <row r="401" s="15" customFormat="1">
      <c r="A401" s="15"/>
      <c r="B401" s="213"/>
      <c r="C401" s="15"/>
      <c r="D401" s="193" t="s">
        <v>175</v>
      </c>
      <c r="E401" s="214" t="s">
        <v>1</v>
      </c>
      <c r="F401" s="215" t="s">
        <v>180</v>
      </c>
      <c r="G401" s="15"/>
      <c r="H401" s="216">
        <v>6</v>
      </c>
      <c r="I401" s="217"/>
      <c r="J401" s="15"/>
      <c r="K401" s="15"/>
      <c r="L401" s="213"/>
      <c r="M401" s="218"/>
      <c r="N401" s="219"/>
      <c r="O401" s="219"/>
      <c r="P401" s="219"/>
      <c r="Q401" s="219"/>
      <c r="R401" s="219"/>
      <c r="S401" s="219"/>
      <c r="T401" s="220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  <c r="AT401" s="214" t="s">
        <v>175</v>
      </c>
      <c r="AU401" s="214" t="s">
        <v>85</v>
      </c>
      <c r="AV401" s="15" t="s">
        <v>86</v>
      </c>
      <c r="AW401" s="15" t="s">
        <v>32</v>
      </c>
      <c r="AX401" s="15" t="s">
        <v>76</v>
      </c>
      <c r="AY401" s="214" t="s">
        <v>165</v>
      </c>
    </row>
    <row r="402" s="16" customFormat="1">
      <c r="A402" s="16"/>
      <c r="B402" s="221"/>
      <c r="C402" s="16"/>
      <c r="D402" s="193" t="s">
        <v>175</v>
      </c>
      <c r="E402" s="222" t="s">
        <v>1</v>
      </c>
      <c r="F402" s="223" t="s">
        <v>181</v>
      </c>
      <c r="G402" s="16"/>
      <c r="H402" s="224">
        <v>6</v>
      </c>
      <c r="I402" s="225"/>
      <c r="J402" s="16"/>
      <c r="K402" s="16"/>
      <c r="L402" s="221"/>
      <c r="M402" s="226"/>
      <c r="N402" s="227"/>
      <c r="O402" s="227"/>
      <c r="P402" s="227"/>
      <c r="Q402" s="227"/>
      <c r="R402" s="227"/>
      <c r="S402" s="227"/>
      <c r="T402" s="228"/>
      <c r="U402" s="16"/>
      <c r="V402" s="16"/>
      <c r="W402" s="16"/>
      <c r="X402" s="16"/>
      <c r="Y402" s="16"/>
      <c r="Z402" s="16"/>
      <c r="AA402" s="16"/>
      <c r="AB402" s="16"/>
      <c r="AC402" s="16"/>
      <c r="AD402" s="16"/>
      <c r="AE402" s="16"/>
      <c r="AT402" s="222" t="s">
        <v>175</v>
      </c>
      <c r="AU402" s="222" t="s">
        <v>85</v>
      </c>
      <c r="AV402" s="16" t="s">
        <v>114</v>
      </c>
      <c r="AW402" s="16" t="s">
        <v>32</v>
      </c>
      <c r="AX402" s="16" t="s">
        <v>81</v>
      </c>
      <c r="AY402" s="222" t="s">
        <v>165</v>
      </c>
    </row>
    <row r="403" s="2" customFormat="1" ht="16.5" customHeight="1">
      <c r="A403" s="38"/>
      <c r="B403" s="179"/>
      <c r="C403" s="229" t="s">
        <v>495</v>
      </c>
      <c r="D403" s="229" t="s">
        <v>221</v>
      </c>
      <c r="E403" s="230" t="s">
        <v>496</v>
      </c>
      <c r="F403" s="231" t="s">
        <v>497</v>
      </c>
      <c r="G403" s="232" t="s">
        <v>201</v>
      </c>
      <c r="H403" s="233">
        <v>0.001</v>
      </c>
      <c r="I403" s="234"/>
      <c r="J403" s="235">
        <f>ROUND(I403*H403,2)</f>
        <v>0</v>
      </c>
      <c r="K403" s="231" t="s">
        <v>171</v>
      </c>
      <c r="L403" s="236"/>
      <c r="M403" s="237" t="s">
        <v>1</v>
      </c>
      <c r="N403" s="238" t="s">
        <v>41</v>
      </c>
      <c r="O403" s="77"/>
      <c r="P403" s="189">
        <f>O403*H403</f>
        <v>0</v>
      </c>
      <c r="Q403" s="189">
        <v>1</v>
      </c>
      <c r="R403" s="189">
        <f>Q403*H403</f>
        <v>0.001</v>
      </c>
      <c r="S403" s="189">
        <v>0</v>
      </c>
      <c r="T403" s="190">
        <f>S403*H403</f>
        <v>0</v>
      </c>
      <c r="U403" s="38"/>
      <c r="V403" s="38"/>
      <c r="W403" s="38"/>
      <c r="X403" s="38"/>
      <c r="Y403" s="38"/>
      <c r="Z403" s="38"/>
      <c r="AA403" s="38"/>
      <c r="AB403" s="38"/>
      <c r="AC403" s="38"/>
      <c r="AD403" s="38"/>
      <c r="AE403" s="38"/>
      <c r="AR403" s="191" t="s">
        <v>272</v>
      </c>
      <c r="AT403" s="191" t="s">
        <v>221</v>
      </c>
      <c r="AU403" s="191" t="s">
        <v>85</v>
      </c>
      <c r="AY403" s="19" t="s">
        <v>165</v>
      </c>
      <c r="BE403" s="192">
        <f>IF(N403="základní",J403,0)</f>
        <v>0</v>
      </c>
      <c r="BF403" s="192">
        <f>IF(N403="snížená",J403,0)</f>
        <v>0</v>
      </c>
      <c r="BG403" s="192">
        <f>IF(N403="zákl. přenesená",J403,0)</f>
        <v>0</v>
      </c>
      <c r="BH403" s="192">
        <f>IF(N403="sníž. přenesená",J403,0)</f>
        <v>0</v>
      </c>
      <c r="BI403" s="192">
        <f>IF(N403="nulová",J403,0)</f>
        <v>0</v>
      </c>
      <c r="BJ403" s="19" t="s">
        <v>81</v>
      </c>
      <c r="BK403" s="192">
        <f>ROUND(I403*H403,2)</f>
        <v>0</v>
      </c>
      <c r="BL403" s="19" t="s">
        <v>273</v>
      </c>
      <c r="BM403" s="191" t="s">
        <v>498</v>
      </c>
    </row>
    <row r="404" s="2" customFormat="1">
      <c r="A404" s="38"/>
      <c r="B404" s="39"/>
      <c r="C404" s="38"/>
      <c r="D404" s="193" t="s">
        <v>173</v>
      </c>
      <c r="E404" s="38"/>
      <c r="F404" s="194" t="s">
        <v>497</v>
      </c>
      <c r="G404" s="38"/>
      <c r="H404" s="38"/>
      <c r="I404" s="195"/>
      <c r="J404" s="38"/>
      <c r="K404" s="38"/>
      <c r="L404" s="39"/>
      <c r="M404" s="196"/>
      <c r="N404" s="197"/>
      <c r="O404" s="77"/>
      <c r="P404" s="77"/>
      <c r="Q404" s="77"/>
      <c r="R404" s="77"/>
      <c r="S404" s="77"/>
      <c r="T404" s="78"/>
      <c r="U404" s="38"/>
      <c r="V404" s="38"/>
      <c r="W404" s="38"/>
      <c r="X404" s="38"/>
      <c r="Y404" s="38"/>
      <c r="Z404" s="38"/>
      <c r="AA404" s="38"/>
      <c r="AB404" s="38"/>
      <c r="AC404" s="38"/>
      <c r="AD404" s="38"/>
      <c r="AE404" s="38"/>
      <c r="AT404" s="19" t="s">
        <v>173</v>
      </c>
      <c r="AU404" s="19" t="s">
        <v>85</v>
      </c>
    </row>
    <row r="405" s="2" customFormat="1">
      <c r="A405" s="38"/>
      <c r="B405" s="39"/>
      <c r="C405" s="38"/>
      <c r="D405" s="193" t="s">
        <v>275</v>
      </c>
      <c r="E405" s="38"/>
      <c r="F405" s="239" t="s">
        <v>499</v>
      </c>
      <c r="G405" s="38"/>
      <c r="H405" s="38"/>
      <c r="I405" s="195"/>
      <c r="J405" s="38"/>
      <c r="K405" s="38"/>
      <c r="L405" s="39"/>
      <c r="M405" s="196"/>
      <c r="N405" s="197"/>
      <c r="O405" s="77"/>
      <c r="P405" s="77"/>
      <c r="Q405" s="77"/>
      <c r="R405" s="77"/>
      <c r="S405" s="77"/>
      <c r="T405" s="78"/>
      <c r="U405" s="38"/>
      <c r="V405" s="38"/>
      <c r="W405" s="38"/>
      <c r="X405" s="38"/>
      <c r="Y405" s="38"/>
      <c r="Z405" s="38"/>
      <c r="AA405" s="38"/>
      <c r="AB405" s="38"/>
      <c r="AC405" s="38"/>
      <c r="AD405" s="38"/>
      <c r="AE405" s="38"/>
      <c r="AT405" s="19" t="s">
        <v>275</v>
      </c>
      <c r="AU405" s="19" t="s">
        <v>85</v>
      </c>
    </row>
    <row r="406" s="13" customFormat="1">
      <c r="A406" s="13"/>
      <c r="B406" s="198"/>
      <c r="C406" s="13"/>
      <c r="D406" s="193" t="s">
        <v>175</v>
      </c>
      <c r="E406" s="199" t="s">
        <v>1</v>
      </c>
      <c r="F406" s="200" t="s">
        <v>500</v>
      </c>
      <c r="G406" s="13"/>
      <c r="H406" s="199" t="s">
        <v>1</v>
      </c>
      <c r="I406" s="201"/>
      <c r="J406" s="13"/>
      <c r="K406" s="13"/>
      <c r="L406" s="198"/>
      <c r="M406" s="202"/>
      <c r="N406" s="203"/>
      <c r="O406" s="203"/>
      <c r="P406" s="203"/>
      <c r="Q406" s="203"/>
      <c r="R406" s="203"/>
      <c r="S406" s="203"/>
      <c r="T406" s="204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T406" s="199" t="s">
        <v>175</v>
      </c>
      <c r="AU406" s="199" t="s">
        <v>85</v>
      </c>
      <c r="AV406" s="13" t="s">
        <v>81</v>
      </c>
      <c r="AW406" s="13" t="s">
        <v>32</v>
      </c>
      <c r="AX406" s="13" t="s">
        <v>76</v>
      </c>
      <c r="AY406" s="199" t="s">
        <v>165</v>
      </c>
    </row>
    <row r="407" s="14" customFormat="1">
      <c r="A407" s="14"/>
      <c r="B407" s="205"/>
      <c r="C407" s="14"/>
      <c r="D407" s="193" t="s">
        <v>175</v>
      </c>
      <c r="E407" s="206" t="s">
        <v>1</v>
      </c>
      <c r="F407" s="207" t="s">
        <v>12</v>
      </c>
      <c r="G407" s="14"/>
      <c r="H407" s="208">
        <v>0.001</v>
      </c>
      <c r="I407" s="209"/>
      <c r="J407" s="14"/>
      <c r="K407" s="14"/>
      <c r="L407" s="205"/>
      <c r="M407" s="210"/>
      <c r="N407" s="211"/>
      <c r="O407" s="211"/>
      <c r="P407" s="211"/>
      <c r="Q407" s="211"/>
      <c r="R407" s="211"/>
      <c r="S407" s="211"/>
      <c r="T407" s="212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T407" s="206" t="s">
        <v>175</v>
      </c>
      <c r="AU407" s="206" t="s">
        <v>85</v>
      </c>
      <c r="AV407" s="14" t="s">
        <v>85</v>
      </c>
      <c r="AW407" s="14" t="s">
        <v>32</v>
      </c>
      <c r="AX407" s="14" t="s">
        <v>76</v>
      </c>
      <c r="AY407" s="206" t="s">
        <v>165</v>
      </c>
    </row>
    <row r="408" s="15" customFormat="1">
      <c r="A408" s="15"/>
      <c r="B408" s="213"/>
      <c r="C408" s="15"/>
      <c r="D408" s="193" t="s">
        <v>175</v>
      </c>
      <c r="E408" s="214" t="s">
        <v>1</v>
      </c>
      <c r="F408" s="215" t="s">
        <v>180</v>
      </c>
      <c r="G408" s="15"/>
      <c r="H408" s="216">
        <v>0.001</v>
      </c>
      <c r="I408" s="217"/>
      <c r="J408" s="15"/>
      <c r="K408" s="15"/>
      <c r="L408" s="213"/>
      <c r="M408" s="218"/>
      <c r="N408" s="219"/>
      <c r="O408" s="219"/>
      <c r="P408" s="219"/>
      <c r="Q408" s="219"/>
      <c r="R408" s="219"/>
      <c r="S408" s="219"/>
      <c r="T408" s="220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  <c r="AT408" s="214" t="s">
        <v>175</v>
      </c>
      <c r="AU408" s="214" t="s">
        <v>85</v>
      </c>
      <c r="AV408" s="15" t="s">
        <v>86</v>
      </c>
      <c r="AW408" s="15" t="s">
        <v>32</v>
      </c>
      <c r="AX408" s="15" t="s">
        <v>76</v>
      </c>
      <c r="AY408" s="214" t="s">
        <v>165</v>
      </c>
    </row>
    <row r="409" s="16" customFormat="1">
      <c r="A409" s="16"/>
      <c r="B409" s="221"/>
      <c r="C409" s="16"/>
      <c r="D409" s="193" t="s">
        <v>175</v>
      </c>
      <c r="E409" s="222" t="s">
        <v>1</v>
      </c>
      <c r="F409" s="223" t="s">
        <v>181</v>
      </c>
      <c r="G409" s="16"/>
      <c r="H409" s="224">
        <v>0.001</v>
      </c>
      <c r="I409" s="225"/>
      <c r="J409" s="16"/>
      <c r="K409" s="16"/>
      <c r="L409" s="221"/>
      <c r="M409" s="226"/>
      <c r="N409" s="227"/>
      <c r="O409" s="227"/>
      <c r="P409" s="227"/>
      <c r="Q409" s="227"/>
      <c r="R409" s="227"/>
      <c r="S409" s="227"/>
      <c r="T409" s="228"/>
      <c r="U409" s="16"/>
      <c r="V409" s="16"/>
      <c r="W409" s="16"/>
      <c r="X409" s="16"/>
      <c r="Y409" s="16"/>
      <c r="Z409" s="16"/>
      <c r="AA409" s="16"/>
      <c r="AB409" s="16"/>
      <c r="AC409" s="16"/>
      <c r="AD409" s="16"/>
      <c r="AE409" s="16"/>
      <c r="AT409" s="222" t="s">
        <v>175</v>
      </c>
      <c r="AU409" s="222" t="s">
        <v>85</v>
      </c>
      <c r="AV409" s="16" t="s">
        <v>114</v>
      </c>
      <c r="AW409" s="16" t="s">
        <v>32</v>
      </c>
      <c r="AX409" s="16" t="s">
        <v>81</v>
      </c>
      <c r="AY409" s="222" t="s">
        <v>165</v>
      </c>
    </row>
    <row r="410" s="2" customFormat="1" ht="16.5" customHeight="1">
      <c r="A410" s="38"/>
      <c r="B410" s="179"/>
      <c r="C410" s="180" t="s">
        <v>501</v>
      </c>
      <c r="D410" s="180" t="s">
        <v>167</v>
      </c>
      <c r="E410" s="181" t="s">
        <v>502</v>
      </c>
      <c r="F410" s="182" t="s">
        <v>503</v>
      </c>
      <c r="G410" s="183" t="s">
        <v>207</v>
      </c>
      <c r="H410" s="184">
        <v>6</v>
      </c>
      <c r="I410" s="185"/>
      <c r="J410" s="186">
        <f>ROUND(I410*H410,2)</f>
        <v>0</v>
      </c>
      <c r="K410" s="182" t="s">
        <v>171</v>
      </c>
      <c r="L410" s="39"/>
      <c r="M410" s="187" t="s">
        <v>1</v>
      </c>
      <c r="N410" s="188" t="s">
        <v>41</v>
      </c>
      <c r="O410" s="77"/>
      <c r="P410" s="189">
        <f>O410*H410</f>
        <v>0</v>
      </c>
      <c r="Q410" s="189">
        <v>0</v>
      </c>
      <c r="R410" s="189">
        <f>Q410*H410</f>
        <v>0</v>
      </c>
      <c r="S410" s="189">
        <v>0.0040000000000000001</v>
      </c>
      <c r="T410" s="190">
        <f>S410*H410</f>
        <v>0.024</v>
      </c>
      <c r="U410" s="38"/>
      <c r="V410" s="38"/>
      <c r="W410" s="38"/>
      <c r="X410" s="38"/>
      <c r="Y410" s="38"/>
      <c r="Z410" s="38"/>
      <c r="AA410" s="38"/>
      <c r="AB410" s="38"/>
      <c r="AC410" s="38"/>
      <c r="AD410" s="38"/>
      <c r="AE410" s="38"/>
      <c r="AR410" s="191" t="s">
        <v>273</v>
      </c>
      <c r="AT410" s="191" t="s">
        <v>167</v>
      </c>
      <c r="AU410" s="191" t="s">
        <v>85</v>
      </c>
      <c r="AY410" s="19" t="s">
        <v>165</v>
      </c>
      <c r="BE410" s="192">
        <f>IF(N410="základní",J410,0)</f>
        <v>0</v>
      </c>
      <c r="BF410" s="192">
        <f>IF(N410="snížená",J410,0)</f>
        <v>0</v>
      </c>
      <c r="BG410" s="192">
        <f>IF(N410="zákl. přenesená",J410,0)</f>
        <v>0</v>
      </c>
      <c r="BH410" s="192">
        <f>IF(N410="sníž. přenesená",J410,0)</f>
        <v>0</v>
      </c>
      <c r="BI410" s="192">
        <f>IF(N410="nulová",J410,0)</f>
        <v>0</v>
      </c>
      <c r="BJ410" s="19" t="s">
        <v>81</v>
      </c>
      <c r="BK410" s="192">
        <f>ROUND(I410*H410,2)</f>
        <v>0</v>
      </c>
      <c r="BL410" s="19" t="s">
        <v>273</v>
      </c>
      <c r="BM410" s="191" t="s">
        <v>504</v>
      </c>
    </row>
    <row r="411" s="2" customFormat="1">
      <c r="A411" s="38"/>
      <c r="B411" s="39"/>
      <c r="C411" s="38"/>
      <c r="D411" s="193" t="s">
        <v>173</v>
      </c>
      <c r="E411" s="38"/>
      <c r="F411" s="194" t="s">
        <v>505</v>
      </c>
      <c r="G411" s="38"/>
      <c r="H411" s="38"/>
      <c r="I411" s="195"/>
      <c r="J411" s="38"/>
      <c r="K411" s="38"/>
      <c r="L411" s="39"/>
      <c r="M411" s="196"/>
      <c r="N411" s="197"/>
      <c r="O411" s="77"/>
      <c r="P411" s="77"/>
      <c r="Q411" s="77"/>
      <c r="R411" s="77"/>
      <c r="S411" s="77"/>
      <c r="T411" s="78"/>
      <c r="U411" s="38"/>
      <c r="V411" s="38"/>
      <c r="W411" s="38"/>
      <c r="X411" s="38"/>
      <c r="Y411" s="38"/>
      <c r="Z411" s="38"/>
      <c r="AA411" s="38"/>
      <c r="AB411" s="38"/>
      <c r="AC411" s="38"/>
      <c r="AD411" s="38"/>
      <c r="AE411" s="38"/>
      <c r="AT411" s="19" t="s">
        <v>173</v>
      </c>
      <c r="AU411" s="19" t="s">
        <v>85</v>
      </c>
    </row>
    <row r="412" s="13" customFormat="1">
      <c r="A412" s="13"/>
      <c r="B412" s="198"/>
      <c r="C412" s="13"/>
      <c r="D412" s="193" t="s">
        <v>175</v>
      </c>
      <c r="E412" s="199" t="s">
        <v>1</v>
      </c>
      <c r="F412" s="200" t="s">
        <v>506</v>
      </c>
      <c r="G412" s="13"/>
      <c r="H412" s="199" t="s">
        <v>1</v>
      </c>
      <c r="I412" s="201"/>
      <c r="J412" s="13"/>
      <c r="K412" s="13"/>
      <c r="L412" s="198"/>
      <c r="M412" s="202"/>
      <c r="N412" s="203"/>
      <c r="O412" s="203"/>
      <c r="P412" s="203"/>
      <c r="Q412" s="203"/>
      <c r="R412" s="203"/>
      <c r="S412" s="203"/>
      <c r="T412" s="204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T412" s="199" t="s">
        <v>175</v>
      </c>
      <c r="AU412" s="199" t="s">
        <v>85</v>
      </c>
      <c r="AV412" s="13" t="s">
        <v>81</v>
      </c>
      <c r="AW412" s="13" t="s">
        <v>32</v>
      </c>
      <c r="AX412" s="13" t="s">
        <v>76</v>
      </c>
      <c r="AY412" s="199" t="s">
        <v>165</v>
      </c>
    </row>
    <row r="413" s="13" customFormat="1">
      <c r="A413" s="13"/>
      <c r="B413" s="198"/>
      <c r="C413" s="13"/>
      <c r="D413" s="193" t="s">
        <v>175</v>
      </c>
      <c r="E413" s="199" t="s">
        <v>1</v>
      </c>
      <c r="F413" s="200" t="s">
        <v>177</v>
      </c>
      <c r="G413" s="13"/>
      <c r="H413" s="199" t="s">
        <v>1</v>
      </c>
      <c r="I413" s="201"/>
      <c r="J413" s="13"/>
      <c r="K413" s="13"/>
      <c r="L413" s="198"/>
      <c r="M413" s="202"/>
      <c r="N413" s="203"/>
      <c r="O413" s="203"/>
      <c r="P413" s="203"/>
      <c r="Q413" s="203"/>
      <c r="R413" s="203"/>
      <c r="S413" s="203"/>
      <c r="T413" s="204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T413" s="199" t="s">
        <v>175</v>
      </c>
      <c r="AU413" s="199" t="s">
        <v>85</v>
      </c>
      <c r="AV413" s="13" t="s">
        <v>81</v>
      </c>
      <c r="AW413" s="13" t="s">
        <v>32</v>
      </c>
      <c r="AX413" s="13" t="s">
        <v>76</v>
      </c>
      <c r="AY413" s="199" t="s">
        <v>165</v>
      </c>
    </row>
    <row r="414" s="13" customFormat="1">
      <c r="A414" s="13"/>
      <c r="B414" s="198"/>
      <c r="C414" s="13"/>
      <c r="D414" s="193" t="s">
        <v>175</v>
      </c>
      <c r="E414" s="199" t="s">
        <v>1</v>
      </c>
      <c r="F414" s="200" t="s">
        <v>178</v>
      </c>
      <c r="G414" s="13"/>
      <c r="H414" s="199" t="s">
        <v>1</v>
      </c>
      <c r="I414" s="201"/>
      <c r="J414" s="13"/>
      <c r="K414" s="13"/>
      <c r="L414" s="198"/>
      <c r="M414" s="202"/>
      <c r="N414" s="203"/>
      <c r="O414" s="203"/>
      <c r="P414" s="203"/>
      <c r="Q414" s="203"/>
      <c r="R414" s="203"/>
      <c r="S414" s="203"/>
      <c r="T414" s="204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T414" s="199" t="s">
        <v>175</v>
      </c>
      <c r="AU414" s="199" t="s">
        <v>85</v>
      </c>
      <c r="AV414" s="13" t="s">
        <v>81</v>
      </c>
      <c r="AW414" s="13" t="s">
        <v>32</v>
      </c>
      <c r="AX414" s="13" t="s">
        <v>76</v>
      </c>
      <c r="AY414" s="199" t="s">
        <v>165</v>
      </c>
    </row>
    <row r="415" s="14" customFormat="1">
      <c r="A415" s="14"/>
      <c r="B415" s="205"/>
      <c r="C415" s="14"/>
      <c r="D415" s="193" t="s">
        <v>175</v>
      </c>
      <c r="E415" s="206" t="s">
        <v>1</v>
      </c>
      <c r="F415" s="207" t="s">
        <v>211</v>
      </c>
      <c r="G415" s="14"/>
      <c r="H415" s="208">
        <v>6</v>
      </c>
      <c r="I415" s="209"/>
      <c r="J415" s="14"/>
      <c r="K415" s="14"/>
      <c r="L415" s="205"/>
      <c r="M415" s="210"/>
      <c r="N415" s="211"/>
      <c r="O415" s="211"/>
      <c r="P415" s="211"/>
      <c r="Q415" s="211"/>
      <c r="R415" s="211"/>
      <c r="S415" s="211"/>
      <c r="T415" s="212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T415" s="206" t="s">
        <v>175</v>
      </c>
      <c r="AU415" s="206" t="s">
        <v>85</v>
      </c>
      <c r="AV415" s="14" t="s">
        <v>85</v>
      </c>
      <c r="AW415" s="14" t="s">
        <v>32</v>
      </c>
      <c r="AX415" s="14" t="s">
        <v>76</v>
      </c>
      <c r="AY415" s="206" t="s">
        <v>165</v>
      </c>
    </row>
    <row r="416" s="15" customFormat="1">
      <c r="A416" s="15"/>
      <c r="B416" s="213"/>
      <c r="C416" s="15"/>
      <c r="D416" s="193" t="s">
        <v>175</v>
      </c>
      <c r="E416" s="214" t="s">
        <v>1</v>
      </c>
      <c r="F416" s="215" t="s">
        <v>180</v>
      </c>
      <c r="G416" s="15"/>
      <c r="H416" s="216">
        <v>6</v>
      </c>
      <c r="I416" s="217"/>
      <c r="J416" s="15"/>
      <c r="K416" s="15"/>
      <c r="L416" s="213"/>
      <c r="M416" s="218"/>
      <c r="N416" s="219"/>
      <c r="O416" s="219"/>
      <c r="P416" s="219"/>
      <c r="Q416" s="219"/>
      <c r="R416" s="219"/>
      <c r="S416" s="219"/>
      <c r="T416" s="220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T416" s="214" t="s">
        <v>175</v>
      </c>
      <c r="AU416" s="214" t="s">
        <v>85</v>
      </c>
      <c r="AV416" s="15" t="s">
        <v>86</v>
      </c>
      <c r="AW416" s="15" t="s">
        <v>32</v>
      </c>
      <c r="AX416" s="15" t="s">
        <v>76</v>
      </c>
      <c r="AY416" s="214" t="s">
        <v>165</v>
      </c>
    </row>
    <row r="417" s="16" customFormat="1">
      <c r="A417" s="16"/>
      <c r="B417" s="221"/>
      <c r="C417" s="16"/>
      <c r="D417" s="193" t="s">
        <v>175</v>
      </c>
      <c r="E417" s="222" t="s">
        <v>1</v>
      </c>
      <c r="F417" s="223" t="s">
        <v>181</v>
      </c>
      <c r="G417" s="16"/>
      <c r="H417" s="224">
        <v>6</v>
      </c>
      <c r="I417" s="225"/>
      <c r="J417" s="16"/>
      <c r="K417" s="16"/>
      <c r="L417" s="221"/>
      <c r="M417" s="226"/>
      <c r="N417" s="227"/>
      <c r="O417" s="227"/>
      <c r="P417" s="227"/>
      <c r="Q417" s="227"/>
      <c r="R417" s="227"/>
      <c r="S417" s="227"/>
      <c r="T417" s="228"/>
      <c r="U417" s="16"/>
      <c r="V417" s="16"/>
      <c r="W417" s="16"/>
      <c r="X417" s="16"/>
      <c r="Y417" s="16"/>
      <c r="Z417" s="16"/>
      <c r="AA417" s="16"/>
      <c r="AB417" s="16"/>
      <c r="AC417" s="16"/>
      <c r="AD417" s="16"/>
      <c r="AE417" s="16"/>
      <c r="AT417" s="222" t="s">
        <v>175</v>
      </c>
      <c r="AU417" s="222" t="s">
        <v>85</v>
      </c>
      <c r="AV417" s="16" t="s">
        <v>114</v>
      </c>
      <c r="AW417" s="16" t="s">
        <v>32</v>
      </c>
      <c r="AX417" s="16" t="s">
        <v>81</v>
      </c>
      <c r="AY417" s="222" t="s">
        <v>165</v>
      </c>
    </row>
    <row r="418" s="2" customFormat="1">
      <c r="A418" s="38"/>
      <c r="B418" s="179"/>
      <c r="C418" s="180" t="s">
        <v>507</v>
      </c>
      <c r="D418" s="180" t="s">
        <v>167</v>
      </c>
      <c r="E418" s="181" t="s">
        <v>508</v>
      </c>
      <c r="F418" s="182" t="s">
        <v>509</v>
      </c>
      <c r="G418" s="183" t="s">
        <v>207</v>
      </c>
      <c r="H418" s="184">
        <v>6</v>
      </c>
      <c r="I418" s="185"/>
      <c r="J418" s="186">
        <f>ROUND(I418*H418,2)</f>
        <v>0</v>
      </c>
      <c r="K418" s="182" t="s">
        <v>171</v>
      </c>
      <c r="L418" s="39"/>
      <c r="M418" s="187" t="s">
        <v>1</v>
      </c>
      <c r="N418" s="188" t="s">
        <v>41</v>
      </c>
      <c r="O418" s="77"/>
      <c r="P418" s="189">
        <f>O418*H418</f>
        <v>0</v>
      </c>
      <c r="Q418" s="189">
        <v>0.00040000000000000002</v>
      </c>
      <c r="R418" s="189">
        <f>Q418*H418</f>
        <v>0.0024000000000000002</v>
      </c>
      <c r="S418" s="189">
        <v>0</v>
      </c>
      <c r="T418" s="190">
        <f>S418*H418</f>
        <v>0</v>
      </c>
      <c r="U418" s="38"/>
      <c r="V418" s="38"/>
      <c r="W418" s="38"/>
      <c r="X418" s="38"/>
      <c r="Y418" s="38"/>
      <c r="Z418" s="38"/>
      <c r="AA418" s="38"/>
      <c r="AB418" s="38"/>
      <c r="AC418" s="38"/>
      <c r="AD418" s="38"/>
      <c r="AE418" s="38"/>
      <c r="AR418" s="191" t="s">
        <v>273</v>
      </c>
      <c r="AT418" s="191" t="s">
        <v>167</v>
      </c>
      <c r="AU418" s="191" t="s">
        <v>85</v>
      </c>
      <c r="AY418" s="19" t="s">
        <v>165</v>
      </c>
      <c r="BE418" s="192">
        <f>IF(N418="základní",J418,0)</f>
        <v>0</v>
      </c>
      <c r="BF418" s="192">
        <f>IF(N418="snížená",J418,0)</f>
        <v>0</v>
      </c>
      <c r="BG418" s="192">
        <f>IF(N418="zákl. přenesená",J418,0)</f>
        <v>0</v>
      </c>
      <c r="BH418" s="192">
        <f>IF(N418="sníž. přenesená",J418,0)</f>
        <v>0</v>
      </c>
      <c r="BI418" s="192">
        <f>IF(N418="nulová",J418,0)</f>
        <v>0</v>
      </c>
      <c r="BJ418" s="19" t="s">
        <v>81</v>
      </c>
      <c r="BK418" s="192">
        <f>ROUND(I418*H418,2)</f>
        <v>0</v>
      </c>
      <c r="BL418" s="19" t="s">
        <v>273</v>
      </c>
      <c r="BM418" s="191" t="s">
        <v>510</v>
      </c>
    </row>
    <row r="419" s="2" customFormat="1">
      <c r="A419" s="38"/>
      <c r="B419" s="39"/>
      <c r="C419" s="38"/>
      <c r="D419" s="193" t="s">
        <v>173</v>
      </c>
      <c r="E419" s="38"/>
      <c r="F419" s="194" t="s">
        <v>511</v>
      </c>
      <c r="G419" s="38"/>
      <c r="H419" s="38"/>
      <c r="I419" s="195"/>
      <c r="J419" s="38"/>
      <c r="K419" s="38"/>
      <c r="L419" s="39"/>
      <c r="M419" s="196"/>
      <c r="N419" s="197"/>
      <c r="O419" s="77"/>
      <c r="P419" s="77"/>
      <c r="Q419" s="77"/>
      <c r="R419" s="77"/>
      <c r="S419" s="77"/>
      <c r="T419" s="78"/>
      <c r="U419" s="38"/>
      <c r="V419" s="38"/>
      <c r="W419" s="38"/>
      <c r="X419" s="38"/>
      <c r="Y419" s="38"/>
      <c r="Z419" s="38"/>
      <c r="AA419" s="38"/>
      <c r="AB419" s="38"/>
      <c r="AC419" s="38"/>
      <c r="AD419" s="38"/>
      <c r="AE419" s="38"/>
      <c r="AT419" s="19" t="s">
        <v>173</v>
      </c>
      <c r="AU419" s="19" t="s">
        <v>85</v>
      </c>
    </row>
    <row r="420" s="13" customFormat="1">
      <c r="A420" s="13"/>
      <c r="B420" s="198"/>
      <c r="C420" s="13"/>
      <c r="D420" s="193" t="s">
        <v>175</v>
      </c>
      <c r="E420" s="199" t="s">
        <v>1</v>
      </c>
      <c r="F420" s="200" t="s">
        <v>494</v>
      </c>
      <c r="G420" s="13"/>
      <c r="H420" s="199" t="s">
        <v>1</v>
      </c>
      <c r="I420" s="201"/>
      <c r="J420" s="13"/>
      <c r="K420" s="13"/>
      <c r="L420" s="198"/>
      <c r="M420" s="202"/>
      <c r="N420" s="203"/>
      <c r="O420" s="203"/>
      <c r="P420" s="203"/>
      <c r="Q420" s="203"/>
      <c r="R420" s="203"/>
      <c r="S420" s="203"/>
      <c r="T420" s="204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T420" s="199" t="s">
        <v>175</v>
      </c>
      <c r="AU420" s="199" t="s">
        <v>85</v>
      </c>
      <c r="AV420" s="13" t="s">
        <v>81</v>
      </c>
      <c r="AW420" s="13" t="s">
        <v>32</v>
      </c>
      <c r="AX420" s="13" t="s">
        <v>76</v>
      </c>
      <c r="AY420" s="199" t="s">
        <v>165</v>
      </c>
    </row>
    <row r="421" s="13" customFormat="1">
      <c r="A421" s="13"/>
      <c r="B421" s="198"/>
      <c r="C421" s="13"/>
      <c r="D421" s="193" t="s">
        <v>175</v>
      </c>
      <c r="E421" s="199" t="s">
        <v>1</v>
      </c>
      <c r="F421" s="200" t="s">
        <v>177</v>
      </c>
      <c r="G421" s="13"/>
      <c r="H421" s="199" t="s">
        <v>1</v>
      </c>
      <c r="I421" s="201"/>
      <c r="J421" s="13"/>
      <c r="K421" s="13"/>
      <c r="L421" s="198"/>
      <c r="M421" s="202"/>
      <c r="N421" s="203"/>
      <c r="O421" s="203"/>
      <c r="P421" s="203"/>
      <c r="Q421" s="203"/>
      <c r="R421" s="203"/>
      <c r="S421" s="203"/>
      <c r="T421" s="204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T421" s="199" t="s">
        <v>175</v>
      </c>
      <c r="AU421" s="199" t="s">
        <v>85</v>
      </c>
      <c r="AV421" s="13" t="s">
        <v>81</v>
      </c>
      <c r="AW421" s="13" t="s">
        <v>32</v>
      </c>
      <c r="AX421" s="13" t="s">
        <v>76</v>
      </c>
      <c r="AY421" s="199" t="s">
        <v>165</v>
      </c>
    </row>
    <row r="422" s="13" customFormat="1">
      <c r="A422" s="13"/>
      <c r="B422" s="198"/>
      <c r="C422" s="13"/>
      <c r="D422" s="193" t="s">
        <v>175</v>
      </c>
      <c r="E422" s="199" t="s">
        <v>1</v>
      </c>
      <c r="F422" s="200" t="s">
        <v>178</v>
      </c>
      <c r="G422" s="13"/>
      <c r="H422" s="199" t="s">
        <v>1</v>
      </c>
      <c r="I422" s="201"/>
      <c r="J422" s="13"/>
      <c r="K422" s="13"/>
      <c r="L422" s="198"/>
      <c r="M422" s="202"/>
      <c r="N422" s="203"/>
      <c r="O422" s="203"/>
      <c r="P422" s="203"/>
      <c r="Q422" s="203"/>
      <c r="R422" s="203"/>
      <c r="S422" s="203"/>
      <c r="T422" s="204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T422" s="199" t="s">
        <v>175</v>
      </c>
      <c r="AU422" s="199" t="s">
        <v>85</v>
      </c>
      <c r="AV422" s="13" t="s">
        <v>81</v>
      </c>
      <c r="AW422" s="13" t="s">
        <v>32</v>
      </c>
      <c r="AX422" s="13" t="s">
        <v>76</v>
      </c>
      <c r="AY422" s="199" t="s">
        <v>165</v>
      </c>
    </row>
    <row r="423" s="14" customFormat="1">
      <c r="A423" s="14"/>
      <c r="B423" s="205"/>
      <c r="C423" s="14"/>
      <c r="D423" s="193" t="s">
        <v>175</v>
      </c>
      <c r="E423" s="206" t="s">
        <v>1</v>
      </c>
      <c r="F423" s="207" t="s">
        <v>211</v>
      </c>
      <c r="G423" s="14"/>
      <c r="H423" s="208">
        <v>6</v>
      </c>
      <c r="I423" s="209"/>
      <c r="J423" s="14"/>
      <c r="K423" s="14"/>
      <c r="L423" s="205"/>
      <c r="M423" s="210"/>
      <c r="N423" s="211"/>
      <c r="O423" s="211"/>
      <c r="P423" s="211"/>
      <c r="Q423" s="211"/>
      <c r="R423" s="211"/>
      <c r="S423" s="211"/>
      <c r="T423" s="212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T423" s="206" t="s">
        <v>175</v>
      </c>
      <c r="AU423" s="206" t="s">
        <v>85</v>
      </c>
      <c r="AV423" s="14" t="s">
        <v>85</v>
      </c>
      <c r="AW423" s="14" t="s">
        <v>32</v>
      </c>
      <c r="AX423" s="14" t="s">
        <v>76</v>
      </c>
      <c r="AY423" s="206" t="s">
        <v>165</v>
      </c>
    </row>
    <row r="424" s="15" customFormat="1">
      <c r="A424" s="15"/>
      <c r="B424" s="213"/>
      <c r="C424" s="15"/>
      <c r="D424" s="193" t="s">
        <v>175</v>
      </c>
      <c r="E424" s="214" t="s">
        <v>1</v>
      </c>
      <c r="F424" s="215" t="s">
        <v>180</v>
      </c>
      <c r="G424" s="15"/>
      <c r="H424" s="216">
        <v>6</v>
      </c>
      <c r="I424" s="217"/>
      <c r="J424" s="15"/>
      <c r="K424" s="15"/>
      <c r="L424" s="213"/>
      <c r="M424" s="218"/>
      <c r="N424" s="219"/>
      <c r="O424" s="219"/>
      <c r="P424" s="219"/>
      <c r="Q424" s="219"/>
      <c r="R424" s="219"/>
      <c r="S424" s="219"/>
      <c r="T424" s="220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T424" s="214" t="s">
        <v>175</v>
      </c>
      <c r="AU424" s="214" t="s">
        <v>85</v>
      </c>
      <c r="AV424" s="15" t="s">
        <v>86</v>
      </c>
      <c r="AW424" s="15" t="s">
        <v>32</v>
      </c>
      <c r="AX424" s="15" t="s">
        <v>76</v>
      </c>
      <c r="AY424" s="214" t="s">
        <v>165</v>
      </c>
    </row>
    <row r="425" s="16" customFormat="1">
      <c r="A425" s="16"/>
      <c r="B425" s="221"/>
      <c r="C425" s="16"/>
      <c r="D425" s="193" t="s">
        <v>175</v>
      </c>
      <c r="E425" s="222" t="s">
        <v>1</v>
      </c>
      <c r="F425" s="223" t="s">
        <v>181</v>
      </c>
      <c r="G425" s="16"/>
      <c r="H425" s="224">
        <v>6</v>
      </c>
      <c r="I425" s="225"/>
      <c r="J425" s="16"/>
      <c r="K425" s="16"/>
      <c r="L425" s="221"/>
      <c r="M425" s="226"/>
      <c r="N425" s="227"/>
      <c r="O425" s="227"/>
      <c r="P425" s="227"/>
      <c r="Q425" s="227"/>
      <c r="R425" s="227"/>
      <c r="S425" s="227"/>
      <c r="T425" s="228"/>
      <c r="U425" s="16"/>
      <c r="V425" s="16"/>
      <c r="W425" s="16"/>
      <c r="X425" s="16"/>
      <c r="Y425" s="16"/>
      <c r="Z425" s="16"/>
      <c r="AA425" s="16"/>
      <c r="AB425" s="16"/>
      <c r="AC425" s="16"/>
      <c r="AD425" s="16"/>
      <c r="AE425" s="16"/>
      <c r="AT425" s="222" t="s">
        <v>175</v>
      </c>
      <c r="AU425" s="222" t="s">
        <v>85</v>
      </c>
      <c r="AV425" s="16" t="s">
        <v>114</v>
      </c>
      <c r="AW425" s="16" t="s">
        <v>32</v>
      </c>
      <c r="AX425" s="16" t="s">
        <v>81</v>
      </c>
      <c r="AY425" s="222" t="s">
        <v>165</v>
      </c>
    </row>
    <row r="426" s="2" customFormat="1">
      <c r="A426" s="38"/>
      <c r="B426" s="179"/>
      <c r="C426" s="229" t="s">
        <v>512</v>
      </c>
      <c r="D426" s="229" t="s">
        <v>221</v>
      </c>
      <c r="E426" s="230" t="s">
        <v>513</v>
      </c>
      <c r="F426" s="231" t="s">
        <v>514</v>
      </c>
      <c r="G426" s="232" t="s">
        <v>207</v>
      </c>
      <c r="H426" s="233">
        <v>7.2000000000000002</v>
      </c>
      <c r="I426" s="234"/>
      <c r="J426" s="235">
        <f>ROUND(I426*H426,2)</f>
        <v>0</v>
      </c>
      <c r="K426" s="231" t="s">
        <v>171</v>
      </c>
      <c r="L426" s="236"/>
      <c r="M426" s="237" t="s">
        <v>1</v>
      </c>
      <c r="N426" s="238" t="s">
        <v>41</v>
      </c>
      <c r="O426" s="77"/>
      <c r="P426" s="189">
        <f>O426*H426</f>
        <v>0</v>
      </c>
      <c r="Q426" s="189">
        <v>0.0054000000000000003</v>
      </c>
      <c r="R426" s="189">
        <f>Q426*H426</f>
        <v>0.038880000000000005</v>
      </c>
      <c r="S426" s="189">
        <v>0</v>
      </c>
      <c r="T426" s="190">
        <f>S426*H426</f>
        <v>0</v>
      </c>
      <c r="U426" s="38"/>
      <c r="V426" s="38"/>
      <c r="W426" s="38"/>
      <c r="X426" s="38"/>
      <c r="Y426" s="38"/>
      <c r="Z426" s="38"/>
      <c r="AA426" s="38"/>
      <c r="AB426" s="38"/>
      <c r="AC426" s="38"/>
      <c r="AD426" s="38"/>
      <c r="AE426" s="38"/>
      <c r="AR426" s="191" t="s">
        <v>272</v>
      </c>
      <c r="AT426" s="191" t="s">
        <v>221</v>
      </c>
      <c r="AU426" s="191" t="s">
        <v>85</v>
      </c>
      <c r="AY426" s="19" t="s">
        <v>165</v>
      </c>
      <c r="BE426" s="192">
        <f>IF(N426="základní",J426,0)</f>
        <v>0</v>
      </c>
      <c r="BF426" s="192">
        <f>IF(N426="snížená",J426,0)</f>
        <v>0</v>
      </c>
      <c r="BG426" s="192">
        <f>IF(N426="zákl. přenesená",J426,0)</f>
        <v>0</v>
      </c>
      <c r="BH426" s="192">
        <f>IF(N426="sníž. přenesená",J426,0)</f>
        <v>0</v>
      </c>
      <c r="BI426" s="192">
        <f>IF(N426="nulová",J426,0)</f>
        <v>0</v>
      </c>
      <c r="BJ426" s="19" t="s">
        <v>81</v>
      </c>
      <c r="BK426" s="192">
        <f>ROUND(I426*H426,2)</f>
        <v>0</v>
      </c>
      <c r="BL426" s="19" t="s">
        <v>273</v>
      </c>
      <c r="BM426" s="191" t="s">
        <v>515</v>
      </c>
    </row>
    <row r="427" s="2" customFormat="1">
      <c r="A427" s="38"/>
      <c r="B427" s="39"/>
      <c r="C427" s="38"/>
      <c r="D427" s="193" t="s">
        <v>173</v>
      </c>
      <c r="E427" s="38"/>
      <c r="F427" s="194" t="s">
        <v>514</v>
      </c>
      <c r="G427" s="38"/>
      <c r="H427" s="38"/>
      <c r="I427" s="195"/>
      <c r="J427" s="38"/>
      <c r="K427" s="38"/>
      <c r="L427" s="39"/>
      <c r="M427" s="196"/>
      <c r="N427" s="197"/>
      <c r="O427" s="77"/>
      <c r="P427" s="77"/>
      <c r="Q427" s="77"/>
      <c r="R427" s="77"/>
      <c r="S427" s="77"/>
      <c r="T427" s="78"/>
      <c r="U427" s="38"/>
      <c r="V427" s="38"/>
      <c r="W427" s="38"/>
      <c r="X427" s="38"/>
      <c r="Y427" s="38"/>
      <c r="Z427" s="38"/>
      <c r="AA427" s="38"/>
      <c r="AB427" s="38"/>
      <c r="AC427" s="38"/>
      <c r="AD427" s="38"/>
      <c r="AE427" s="38"/>
      <c r="AT427" s="19" t="s">
        <v>173</v>
      </c>
      <c r="AU427" s="19" t="s">
        <v>85</v>
      </c>
    </row>
    <row r="428" s="13" customFormat="1">
      <c r="A428" s="13"/>
      <c r="B428" s="198"/>
      <c r="C428" s="13"/>
      <c r="D428" s="193" t="s">
        <v>175</v>
      </c>
      <c r="E428" s="199" t="s">
        <v>1</v>
      </c>
      <c r="F428" s="200" t="s">
        <v>500</v>
      </c>
      <c r="G428" s="13"/>
      <c r="H428" s="199" t="s">
        <v>1</v>
      </c>
      <c r="I428" s="201"/>
      <c r="J428" s="13"/>
      <c r="K428" s="13"/>
      <c r="L428" s="198"/>
      <c r="M428" s="202"/>
      <c r="N428" s="203"/>
      <c r="O428" s="203"/>
      <c r="P428" s="203"/>
      <c r="Q428" s="203"/>
      <c r="R428" s="203"/>
      <c r="S428" s="203"/>
      <c r="T428" s="204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T428" s="199" t="s">
        <v>175</v>
      </c>
      <c r="AU428" s="199" t="s">
        <v>85</v>
      </c>
      <c r="AV428" s="13" t="s">
        <v>81</v>
      </c>
      <c r="AW428" s="13" t="s">
        <v>32</v>
      </c>
      <c r="AX428" s="13" t="s">
        <v>76</v>
      </c>
      <c r="AY428" s="199" t="s">
        <v>165</v>
      </c>
    </row>
    <row r="429" s="14" customFormat="1">
      <c r="A429" s="14"/>
      <c r="B429" s="205"/>
      <c r="C429" s="14"/>
      <c r="D429" s="193" t="s">
        <v>175</v>
      </c>
      <c r="E429" s="206" t="s">
        <v>1</v>
      </c>
      <c r="F429" s="207" t="s">
        <v>516</v>
      </c>
      <c r="G429" s="14"/>
      <c r="H429" s="208">
        <v>7.2000000000000002</v>
      </c>
      <c r="I429" s="209"/>
      <c r="J429" s="14"/>
      <c r="K429" s="14"/>
      <c r="L429" s="205"/>
      <c r="M429" s="210"/>
      <c r="N429" s="211"/>
      <c r="O429" s="211"/>
      <c r="P429" s="211"/>
      <c r="Q429" s="211"/>
      <c r="R429" s="211"/>
      <c r="S429" s="211"/>
      <c r="T429" s="212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T429" s="206" t="s">
        <v>175</v>
      </c>
      <c r="AU429" s="206" t="s">
        <v>85</v>
      </c>
      <c r="AV429" s="14" t="s">
        <v>85</v>
      </c>
      <c r="AW429" s="14" t="s">
        <v>32</v>
      </c>
      <c r="AX429" s="14" t="s">
        <v>76</v>
      </c>
      <c r="AY429" s="206" t="s">
        <v>165</v>
      </c>
    </row>
    <row r="430" s="15" customFormat="1">
      <c r="A430" s="15"/>
      <c r="B430" s="213"/>
      <c r="C430" s="15"/>
      <c r="D430" s="193" t="s">
        <v>175</v>
      </c>
      <c r="E430" s="214" t="s">
        <v>1</v>
      </c>
      <c r="F430" s="215" t="s">
        <v>180</v>
      </c>
      <c r="G430" s="15"/>
      <c r="H430" s="216">
        <v>7.2000000000000002</v>
      </c>
      <c r="I430" s="217"/>
      <c r="J430" s="15"/>
      <c r="K430" s="15"/>
      <c r="L430" s="213"/>
      <c r="M430" s="218"/>
      <c r="N430" s="219"/>
      <c r="O430" s="219"/>
      <c r="P430" s="219"/>
      <c r="Q430" s="219"/>
      <c r="R430" s="219"/>
      <c r="S430" s="219"/>
      <c r="T430" s="220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  <c r="AT430" s="214" t="s">
        <v>175</v>
      </c>
      <c r="AU430" s="214" t="s">
        <v>85</v>
      </c>
      <c r="AV430" s="15" t="s">
        <v>86</v>
      </c>
      <c r="AW430" s="15" t="s">
        <v>32</v>
      </c>
      <c r="AX430" s="15" t="s">
        <v>76</v>
      </c>
      <c r="AY430" s="214" t="s">
        <v>165</v>
      </c>
    </row>
    <row r="431" s="16" customFormat="1">
      <c r="A431" s="16"/>
      <c r="B431" s="221"/>
      <c r="C431" s="16"/>
      <c r="D431" s="193" t="s">
        <v>175</v>
      </c>
      <c r="E431" s="222" t="s">
        <v>1</v>
      </c>
      <c r="F431" s="223" t="s">
        <v>181</v>
      </c>
      <c r="G431" s="16"/>
      <c r="H431" s="224">
        <v>7.2000000000000002</v>
      </c>
      <c r="I431" s="225"/>
      <c r="J431" s="16"/>
      <c r="K431" s="16"/>
      <c r="L431" s="221"/>
      <c r="M431" s="226"/>
      <c r="N431" s="227"/>
      <c r="O431" s="227"/>
      <c r="P431" s="227"/>
      <c r="Q431" s="227"/>
      <c r="R431" s="227"/>
      <c r="S431" s="227"/>
      <c r="T431" s="228"/>
      <c r="U431" s="16"/>
      <c r="V431" s="16"/>
      <c r="W431" s="16"/>
      <c r="X431" s="16"/>
      <c r="Y431" s="16"/>
      <c r="Z431" s="16"/>
      <c r="AA431" s="16"/>
      <c r="AB431" s="16"/>
      <c r="AC431" s="16"/>
      <c r="AD431" s="16"/>
      <c r="AE431" s="16"/>
      <c r="AT431" s="222" t="s">
        <v>175</v>
      </c>
      <c r="AU431" s="222" t="s">
        <v>85</v>
      </c>
      <c r="AV431" s="16" t="s">
        <v>114</v>
      </c>
      <c r="AW431" s="16" t="s">
        <v>32</v>
      </c>
      <c r="AX431" s="16" t="s">
        <v>81</v>
      </c>
      <c r="AY431" s="222" t="s">
        <v>165</v>
      </c>
    </row>
    <row r="432" s="2" customFormat="1">
      <c r="A432" s="38"/>
      <c r="B432" s="179"/>
      <c r="C432" s="180" t="s">
        <v>517</v>
      </c>
      <c r="D432" s="180" t="s">
        <v>167</v>
      </c>
      <c r="E432" s="181" t="s">
        <v>518</v>
      </c>
      <c r="F432" s="182" t="s">
        <v>519</v>
      </c>
      <c r="G432" s="183" t="s">
        <v>201</v>
      </c>
      <c r="H432" s="184">
        <v>0.042000000000000003</v>
      </c>
      <c r="I432" s="185"/>
      <c r="J432" s="186">
        <f>ROUND(I432*H432,2)</f>
        <v>0</v>
      </c>
      <c r="K432" s="182" t="s">
        <v>171</v>
      </c>
      <c r="L432" s="39"/>
      <c r="M432" s="187" t="s">
        <v>1</v>
      </c>
      <c r="N432" s="188" t="s">
        <v>41</v>
      </c>
      <c r="O432" s="77"/>
      <c r="P432" s="189">
        <f>O432*H432</f>
        <v>0</v>
      </c>
      <c r="Q432" s="189">
        <v>0</v>
      </c>
      <c r="R432" s="189">
        <f>Q432*H432</f>
        <v>0</v>
      </c>
      <c r="S432" s="189">
        <v>0</v>
      </c>
      <c r="T432" s="190">
        <f>S432*H432</f>
        <v>0</v>
      </c>
      <c r="U432" s="38"/>
      <c r="V432" s="38"/>
      <c r="W432" s="38"/>
      <c r="X432" s="38"/>
      <c r="Y432" s="38"/>
      <c r="Z432" s="38"/>
      <c r="AA432" s="38"/>
      <c r="AB432" s="38"/>
      <c r="AC432" s="38"/>
      <c r="AD432" s="38"/>
      <c r="AE432" s="38"/>
      <c r="AR432" s="191" t="s">
        <v>273</v>
      </c>
      <c r="AT432" s="191" t="s">
        <v>167</v>
      </c>
      <c r="AU432" s="191" t="s">
        <v>85</v>
      </c>
      <c r="AY432" s="19" t="s">
        <v>165</v>
      </c>
      <c r="BE432" s="192">
        <f>IF(N432="základní",J432,0)</f>
        <v>0</v>
      </c>
      <c r="BF432" s="192">
        <f>IF(N432="snížená",J432,0)</f>
        <v>0</v>
      </c>
      <c r="BG432" s="192">
        <f>IF(N432="zákl. přenesená",J432,0)</f>
        <v>0</v>
      </c>
      <c r="BH432" s="192">
        <f>IF(N432="sníž. přenesená",J432,0)</f>
        <v>0</v>
      </c>
      <c r="BI432" s="192">
        <f>IF(N432="nulová",J432,0)</f>
        <v>0</v>
      </c>
      <c r="BJ432" s="19" t="s">
        <v>81</v>
      </c>
      <c r="BK432" s="192">
        <f>ROUND(I432*H432,2)</f>
        <v>0</v>
      </c>
      <c r="BL432" s="19" t="s">
        <v>273</v>
      </c>
      <c r="BM432" s="191" t="s">
        <v>520</v>
      </c>
    </row>
    <row r="433" s="2" customFormat="1">
      <c r="A433" s="38"/>
      <c r="B433" s="39"/>
      <c r="C433" s="38"/>
      <c r="D433" s="193" t="s">
        <v>173</v>
      </c>
      <c r="E433" s="38"/>
      <c r="F433" s="194" t="s">
        <v>521</v>
      </c>
      <c r="G433" s="38"/>
      <c r="H433" s="38"/>
      <c r="I433" s="195"/>
      <c r="J433" s="38"/>
      <c r="K433" s="38"/>
      <c r="L433" s="39"/>
      <c r="M433" s="196"/>
      <c r="N433" s="197"/>
      <c r="O433" s="77"/>
      <c r="P433" s="77"/>
      <c r="Q433" s="77"/>
      <c r="R433" s="77"/>
      <c r="S433" s="77"/>
      <c r="T433" s="78"/>
      <c r="U433" s="38"/>
      <c r="V433" s="38"/>
      <c r="W433" s="38"/>
      <c r="X433" s="38"/>
      <c r="Y433" s="38"/>
      <c r="Z433" s="38"/>
      <c r="AA433" s="38"/>
      <c r="AB433" s="38"/>
      <c r="AC433" s="38"/>
      <c r="AD433" s="38"/>
      <c r="AE433" s="38"/>
      <c r="AT433" s="19" t="s">
        <v>173</v>
      </c>
      <c r="AU433" s="19" t="s">
        <v>85</v>
      </c>
    </row>
    <row r="434" s="12" customFormat="1" ht="22.8" customHeight="1">
      <c r="A434" s="12"/>
      <c r="B434" s="166"/>
      <c r="C434" s="12"/>
      <c r="D434" s="167" t="s">
        <v>75</v>
      </c>
      <c r="E434" s="177" t="s">
        <v>522</v>
      </c>
      <c r="F434" s="177" t="s">
        <v>523</v>
      </c>
      <c r="G434" s="12"/>
      <c r="H434" s="12"/>
      <c r="I434" s="169"/>
      <c r="J434" s="178">
        <f>BK434</f>
        <v>0</v>
      </c>
      <c r="K434" s="12"/>
      <c r="L434" s="166"/>
      <c r="M434" s="171"/>
      <c r="N434" s="172"/>
      <c r="O434" s="172"/>
      <c r="P434" s="173">
        <f>SUM(P435:P460)</f>
        <v>0</v>
      </c>
      <c r="Q434" s="172"/>
      <c r="R434" s="173">
        <f>SUM(R435:R460)</f>
        <v>0.0090900000000000009</v>
      </c>
      <c r="S434" s="172"/>
      <c r="T434" s="174">
        <f>SUM(T435:T460)</f>
        <v>0</v>
      </c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  <c r="AE434" s="12"/>
      <c r="AR434" s="167" t="s">
        <v>85</v>
      </c>
      <c r="AT434" s="175" t="s">
        <v>75</v>
      </c>
      <c r="AU434" s="175" t="s">
        <v>81</v>
      </c>
      <c r="AY434" s="167" t="s">
        <v>165</v>
      </c>
      <c r="BK434" s="176">
        <f>SUM(BK435:BK460)</f>
        <v>0</v>
      </c>
    </row>
    <row r="435" s="2" customFormat="1">
      <c r="A435" s="38"/>
      <c r="B435" s="179"/>
      <c r="C435" s="180" t="s">
        <v>524</v>
      </c>
      <c r="D435" s="180" t="s">
        <v>167</v>
      </c>
      <c r="E435" s="181" t="s">
        <v>525</v>
      </c>
      <c r="F435" s="182" t="s">
        <v>526</v>
      </c>
      <c r="G435" s="183" t="s">
        <v>207</v>
      </c>
      <c r="H435" s="184">
        <v>6</v>
      </c>
      <c r="I435" s="185"/>
      <c r="J435" s="186">
        <f>ROUND(I435*H435,2)</f>
        <v>0</v>
      </c>
      <c r="K435" s="182" t="s">
        <v>171</v>
      </c>
      <c r="L435" s="39"/>
      <c r="M435" s="187" t="s">
        <v>1</v>
      </c>
      <c r="N435" s="188" t="s">
        <v>41</v>
      </c>
      <c r="O435" s="77"/>
      <c r="P435" s="189">
        <f>O435*H435</f>
        <v>0</v>
      </c>
      <c r="Q435" s="189">
        <v>0</v>
      </c>
      <c r="R435" s="189">
        <f>Q435*H435</f>
        <v>0</v>
      </c>
      <c r="S435" s="189">
        <v>0</v>
      </c>
      <c r="T435" s="190">
        <f>S435*H435</f>
        <v>0</v>
      </c>
      <c r="U435" s="38"/>
      <c r="V435" s="38"/>
      <c r="W435" s="38"/>
      <c r="X435" s="38"/>
      <c r="Y435" s="38"/>
      <c r="Z435" s="38"/>
      <c r="AA435" s="38"/>
      <c r="AB435" s="38"/>
      <c r="AC435" s="38"/>
      <c r="AD435" s="38"/>
      <c r="AE435" s="38"/>
      <c r="AR435" s="191" t="s">
        <v>273</v>
      </c>
      <c r="AT435" s="191" t="s">
        <v>167</v>
      </c>
      <c r="AU435" s="191" t="s">
        <v>85</v>
      </c>
      <c r="AY435" s="19" t="s">
        <v>165</v>
      </c>
      <c r="BE435" s="192">
        <f>IF(N435="základní",J435,0)</f>
        <v>0</v>
      </c>
      <c r="BF435" s="192">
        <f>IF(N435="snížená",J435,0)</f>
        <v>0</v>
      </c>
      <c r="BG435" s="192">
        <f>IF(N435="zákl. přenesená",J435,0)</f>
        <v>0</v>
      </c>
      <c r="BH435" s="192">
        <f>IF(N435="sníž. přenesená",J435,0)</f>
        <v>0</v>
      </c>
      <c r="BI435" s="192">
        <f>IF(N435="nulová",J435,0)</f>
        <v>0</v>
      </c>
      <c r="BJ435" s="19" t="s">
        <v>81</v>
      </c>
      <c r="BK435" s="192">
        <f>ROUND(I435*H435,2)</f>
        <v>0</v>
      </c>
      <c r="BL435" s="19" t="s">
        <v>273</v>
      </c>
      <c r="BM435" s="191" t="s">
        <v>527</v>
      </c>
    </row>
    <row r="436" s="2" customFormat="1">
      <c r="A436" s="38"/>
      <c r="B436" s="39"/>
      <c r="C436" s="38"/>
      <c r="D436" s="193" t="s">
        <v>173</v>
      </c>
      <c r="E436" s="38"/>
      <c r="F436" s="194" t="s">
        <v>528</v>
      </c>
      <c r="G436" s="38"/>
      <c r="H436" s="38"/>
      <c r="I436" s="195"/>
      <c r="J436" s="38"/>
      <c r="K436" s="38"/>
      <c r="L436" s="39"/>
      <c r="M436" s="196"/>
      <c r="N436" s="197"/>
      <c r="O436" s="77"/>
      <c r="P436" s="77"/>
      <c r="Q436" s="77"/>
      <c r="R436" s="77"/>
      <c r="S436" s="77"/>
      <c r="T436" s="78"/>
      <c r="U436" s="38"/>
      <c r="V436" s="38"/>
      <c r="W436" s="38"/>
      <c r="X436" s="38"/>
      <c r="Y436" s="38"/>
      <c r="Z436" s="38"/>
      <c r="AA436" s="38"/>
      <c r="AB436" s="38"/>
      <c r="AC436" s="38"/>
      <c r="AD436" s="38"/>
      <c r="AE436" s="38"/>
      <c r="AT436" s="19" t="s">
        <v>173</v>
      </c>
      <c r="AU436" s="19" t="s">
        <v>85</v>
      </c>
    </row>
    <row r="437" s="13" customFormat="1">
      <c r="A437" s="13"/>
      <c r="B437" s="198"/>
      <c r="C437" s="13"/>
      <c r="D437" s="193" t="s">
        <v>175</v>
      </c>
      <c r="E437" s="199" t="s">
        <v>1</v>
      </c>
      <c r="F437" s="200" t="s">
        <v>529</v>
      </c>
      <c r="G437" s="13"/>
      <c r="H437" s="199" t="s">
        <v>1</v>
      </c>
      <c r="I437" s="201"/>
      <c r="J437" s="13"/>
      <c r="K437" s="13"/>
      <c r="L437" s="198"/>
      <c r="M437" s="202"/>
      <c r="N437" s="203"/>
      <c r="O437" s="203"/>
      <c r="P437" s="203"/>
      <c r="Q437" s="203"/>
      <c r="R437" s="203"/>
      <c r="S437" s="203"/>
      <c r="T437" s="204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T437" s="199" t="s">
        <v>175</v>
      </c>
      <c r="AU437" s="199" t="s">
        <v>85</v>
      </c>
      <c r="AV437" s="13" t="s">
        <v>81</v>
      </c>
      <c r="AW437" s="13" t="s">
        <v>32</v>
      </c>
      <c r="AX437" s="13" t="s">
        <v>76</v>
      </c>
      <c r="AY437" s="199" t="s">
        <v>165</v>
      </c>
    </row>
    <row r="438" s="14" customFormat="1">
      <c r="A438" s="14"/>
      <c r="B438" s="205"/>
      <c r="C438" s="14"/>
      <c r="D438" s="193" t="s">
        <v>175</v>
      </c>
      <c r="E438" s="206" t="s">
        <v>1</v>
      </c>
      <c r="F438" s="207" t="s">
        <v>211</v>
      </c>
      <c r="G438" s="14"/>
      <c r="H438" s="208">
        <v>6</v>
      </c>
      <c r="I438" s="209"/>
      <c r="J438" s="14"/>
      <c r="K438" s="14"/>
      <c r="L438" s="205"/>
      <c r="M438" s="210"/>
      <c r="N438" s="211"/>
      <c r="O438" s="211"/>
      <c r="P438" s="211"/>
      <c r="Q438" s="211"/>
      <c r="R438" s="211"/>
      <c r="S438" s="211"/>
      <c r="T438" s="212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T438" s="206" t="s">
        <v>175</v>
      </c>
      <c r="AU438" s="206" t="s">
        <v>85</v>
      </c>
      <c r="AV438" s="14" t="s">
        <v>85</v>
      </c>
      <c r="AW438" s="14" t="s">
        <v>32</v>
      </c>
      <c r="AX438" s="14" t="s">
        <v>76</v>
      </c>
      <c r="AY438" s="206" t="s">
        <v>165</v>
      </c>
    </row>
    <row r="439" s="15" customFormat="1">
      <c r="A439" s="15"/>
      <c r="B439" s="213"/>
      <c r="C439" s="15"/>
      <c r="D439" s="193" t="s">
        <v>175</v>
      </c>
      <c r="E439" s="214" t="s">
        <v>1</v>
      </c>
      <c r="F439" s="215" t="s">
        <v>180</v>
      </c>
      <c r="G439" s="15"/>
      <c r="H439" s="216">
        <v>6</v>
      </c>
      <c r="I439" s="217"/>
      <c r="J439" s="15"/>
      <c r="K439" s="15"/>
      <c r="L439" s="213"/>
      <c r="M439" s="218"/>
      <c r="N439" s="219"/>
      <c r="O439" s="219"/>
      <c r="P439" s="219"/>
      <c r="Q439" s="219"/>
      <c r="R439" s="219"/>
      <c r="S439" s="219"/>
      <c r="T439" s="220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  <c r="AT439" s="214" t="s">
        <v>175</v>
      </c>
      <c r="AU439" s="214" t="s">
        <v>85</v>
      </c>
      <c r="AV439" s="15" t="s">
        <v>86</v>
      </c>
      <c r="AW439" s="15" t="s">
        <v>32</v>
      </c>
      <c r="AX439" s="15" t="s">
        <v>76</v>
      </c>
      <c r="AY439" s="214" t="s">
        <v>165</v>
      </c>
    </row>
    <row r="440" s="16" customFormat="1">
      <c r="A440" s="16"/>
      <c r="B440" s="221"/>
      <c r="C440" s="16"/>
      <c r="D440" s="193" t="s">
        <v>175</v>
      </c>
      <c r="E440" s="222" t="s">
        <v>1</v>
      </c>
      <c r="F440" s="223" t="s">
        <v>181</v>
      </c>
      <c r="G440" s="16"/>
      <c r="H440" s="224">
        <v>6</v>
      </c>
      <c r="I440" s="225"/>
      <c r="J440" s="16"/>
      <c r="K440" s="16"/>
      <c r="L440" s="221"/>
      <c r="M440" s="226"/>
      <c r="N440" s="227"/>
      <c r="O440" s="227"/>
      <c r="P440" s="227"/>
      <c r="Q440" s="227"/>
      <c r="R440" s="227"/>
      <c r="S440" s="227"/>
      <c r="T440" s="228"/>
      <c r="U440" s="16"/>
      <c r="V440" s="16"/>
      <c r="W440" s="16"/>
      <c r="X440" s="16"/>
      <c r="Y440" s="16"/>
      <c r="Z440" s="16"/>
      <c r="AA440" s="16"/>
      <c r="AB440" s="16"/>
      <c r="AC440" s="16"/>
      <c r="AD440" s="16"/>
      <c r="AE440" s="16"/>
      <c r="AT440" s="222" t="s">
        <v>175</v>
      </c>
      <c r="AU440" s="222" t="s">
        <v>85</v>
      </c>
      <c r="AV440" s="16" t="s">
        <v>114</v>
      </c>
      <c r="AW440" s="16" t="s">
        <v>32</v>
      </c>
      <c r="AX440" s="16" t="s">
        <v>81</v>
      </c>
      <c r="AY440" s="222" t="s">
        <v>165</v>
      </c>
    </row>
    <row r="441" s="2" customFormat="1" ht="16.5" customHeight="1">
      <c r="A441" s="38"/>
      <c r="B441" s="179"/>
      <c r="C441" s="229" t="s">
        <v>530</v>
      </c>
      <c r="D441" s="229" t="s">
        <v>221</v>
      </c>
      <c r="E441" s="230" t="s">
        <v>531</v>
      </c>
      <c r="F441" s="231" t="s">
        <v>532</v>
      </c>
      <c r="G441" s="232" t="s">
        <v>207</v>
      </c>
      <c r="H441" s="233">
        <v>6.9000000000000004</v>
      </c>
      <c r="I441" s="234"/>
      <c r="J441" s="235">
        <f>ROUND(I441*H441,2)</f>
        <v>0</v>
      </c>
      <c r="K441" s="231" t="s">
        <v>171</v>
      </c>
      <c r="L441" s="236"/>
      <c r="M441" s="237" t="s">
        <v>1</v>
      </c>
      <c r="N441" s="238" t="s">
        <v>41</v>
      </c>
      <c r="O441" s="77"/>
      <c r="P441" s="189">
        <f>O441*H441</f>
        <v>0</v>
      </c>
      <c r="Q441" s="189">
        <v>0.00089999999999999998</v>
      </c>
      <c r="R441" s="189">
        <f>Q441*H441</f>
        <v>0.0062100000000000002</v>
      </c>
      <c r="S441" s="189">
        <v>0</v>
      </c>
      <c r="T441" s="190">
        <f>S441*H441</f>
        <v>0</v>
      </c>
      <c r="U441" s="38"/>
      <c r="V441" s="38"/>
      <c r="W441" s="38"/>
      <c r="X441" s="38"/>
      <c r="Y441" s="38"/>
      <c r="Z441" s="38"/>
      <c r="AA441" s="38"/>
      <c r="AB441" s="38"/>
      <c r="AC441" s="38"/>
      <c r="AD441" s="38"/>
      <c r="AE441" s="38"/>
      <c r="AR441" s="191" t="s">
        <v>272</v>
      </c>
      <c r="AT441" s="191" t="s">
        <v>221</v>
      </c>
      <c r="AU441" s="191" t="s">
        <v>85</v>
      </c>
      <c r="AY441" s="19" t="s">
        <v>165</v>
      </c>
      <c r="BE441" s="192">
        <f>IF(N441="základní",J441,0)</f>
        <v>0</v>
      </c>
      <c r="BF441" s="192">
        <f>IF(N441="snížená",J441,0)</f>
        <v>0</v>
      </c>
      <c r="BG441" s="192">
        <f>IF(N441="zákl. přenesená",J441,0)</f>
        <v>0</v>
      </c>
      <c r="BH441" s="192">
        <f>IF(N441="sníž. přenesená",J441,0)</f>
        <v>0</v>
      </c>
      <c r="BI441" s="192">
        <f>IF(N441="nulová",J441,0)</f>
        <v>0</v>
      </c>
      <c r="BJ441" s="19" t="s">
        <v>81</v>
      </c>
      <c r="BK441" s="192">
        <f>ROUND(I441*H441,2)</f>
        <v>0</v>
      </c>
      <c r="BL441" s="19" t="s">
        <v>273</v>
      </c>
      <c r="BM441" s="191" t="s">
        <v>533</v>
      </c>
    </row>
    <row r="442" s="2" customFormat="1">
      <c r="A442" s="38"/>
      <c r="B442" s="39"/>
      <c r="C442" s="38"/>
      <c r="D442" s="193" t="s">
        <v>173</v>
      </c>
      <c r="E442" s="38"/>
      <c r="F442" s="194" t="s">
        <v>532</v>
      </c>
      <c r="G442" s="38"/>
      <c r="H442" s="38"/>
      <c r="I442" s="195"/>
      <c r="J442" s="38"/>
      <c r="K442" s="38"/>
      <c r="L442" s="39"/>
      <c r="M442" s="196"/>
      <c r="N442" s="197"/>
      <c r="O442" s="77"/>
      <c r="P442" s="77"/>
      <c r="Q442" s="77"/>
      <c r="R442" s="77"/>
      <c r="S442" s="77"/>
      <c r="T442" s="78"/>
      <c r="U442" s="38"/>
      <c r="V442" s="38"/>
      <c r="W442" s="38"/>
      <c r="X442" s="38"/>
      <c r="Y442" s="38"/>
      <c r="Z442" s="38"/>
      <c r="AA442" s="38"/>
      <c r="AB442" s="38"/>
      <c r="AC442" s="38"/>
      <c r="AD442" s="38"/>
      <c r="AE442" s="38"/>
      <c r="AT442" s="19" t="s">
        <v>173</v>
      </c>
      <c r="AU442" s="19" t="s">
        <v>85</v>
      </c>
    </row>
    <row r="443" s="13" customFormat="1">
      <c r="A443" s="13"/>
      <c r="B443" s="198"/>
      <c r="C443" s="13"/>
      <c r="D443" s="193" t="s">
        <v>175</v>
      </c>
      <c r="E443" s="199" t="s">
        <v>1</v>
      </c>
      <c r="F443" s="200" t="s">
        <v>500</v>
      </c>
      <c r="G443" s="13"/>
      <c r="H443" s="199" t="s">
        <v>1</v>
      </c>
      <c r="I443" s="201"/>
      <c r="J443" s="13"/>
      <c r="K443" s="13"/>
      <c r="L443" s="198"/>
      <c r="M443" s="202"/>
      <c r="N443" s="203"/>
      <c r="O443" s="203"/>
      <c r="P443" s="203"/>
      <c r="Q443" s="203"/>
      <c r="R443" s="203"/>
      <c r="S443" s="203"/>
      <c r="T443" s="204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T443" s="199" t="s">
        <v>175</v>
      </c>
      <c r="AU443" s="199" t="s">
        <v>85</v>
      </c>
      <c r="AV443" s="13" t="s">
        <v>81</v>
      </c>
      <c r="AW443" s="13" t="s">
        <v>32</v>
      </c>
      <c r="AX443" s="13" t="s">
        <v>76</v>
      </c>
      <c r="AY443" s="199" t="s">
        <v>165</v>
      </c>
    </row>
    <row r="444" s="14" customFormat="1">
      <c r="A444" s="14"/>
      <c r="B444" s="205"/>
      <c r="C444" s="14"/>
      <c r="D444" s="193" t="s">
        <v>175</v>
      </c>
      <c r="E444" s="206" t="s">
        <v>1</v>
      </c>
      <c r="F444" s="207" t="s">
        <v>534</v>
      </c>
      <c r="G444" s="14"/>
      <c r="H444" s="208">
        <v>6.9000000000000004</v>
      </c>
      <c r="I444" s="209"/>
      <c r="J444" s="14"/>
      <c r="K444" s="14"/>
      <c r="L444" s="205"/>
      <c r="M444" s="210"/>
      <c r="N444" s="211"/>
      <c r="O444" s="211"/>
      <c r="P444" s="211"/>
      <c r="Q444" s="211"/>
      <c r="R444" s="211"/>
      <c r="S444" s="211"/>
      <c r="T444" s="212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T444" s="206" t="s">
        <v>175</v>
      </c>
      <c r="AU444" s="206" t="s">
        <v>85</v>
      </c>
      <c r="AV444" s="14" t="s">
        <v>85</v>
      </c>
      <c r="AW444" s="14" t="s">
        <v>32</v>
      </c>
      <c r="AX444" s="14" t="s">
        <v>76</v>
      </c>
      <c r="AY444" s="206" t="s">
        <v>165</v>
      </c>
    </row>
    <row r="445" s="15" customFormat="1">
      <c r="A445" s="15"/>
      <c r="B445" s="213"/>
      <c r="C445" s="15"/>
      <c r="D445" s="193" t="s">
        <v>175</v>
      </c>
      <c r="E445" s="214" t="s">
        <v>1</v>
      </c>
      <c r="F445" s="215" t="s">
        <v>180</v>
      </c>
      <c r="G445" s="15"/>
      <c r="H445" s="216">
        <v>6.9000000000000004</v>
      </c>
      <c r="I445" s="217"/>
      <c r="J445" s="15"/>
      <c r="K445" s="15"/>
      <c r="L445" s="213"/>
      <c r="M445" s="218"/>
      <c r="N445" s="219"/>
      <c r="O445" s="219"/>
      <c r="P445" s="219"/>
      <c r="Q445" s="219"/>
      <c r="R445" s="219"/>
      <c r="S445" s="219"/>
      <c r="T445" s="220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  <c r="AT445" s="214" t="s">
        <v>175</v>
      </c>
      <c r="AU445" s="214" t="s">
        <v>85</v>
      </c>
      <c r="AV445" s="15" t="s">
        <v>86</v>
      </c>
      <c r="AW445" s="15" t="s">
        <v>32</v>
      </c>
      <c r="AX445" s="15" t="s">
        <v>76</v>
      </c>
      <c r="AY445" s="214" t="s">
        <v>165</v>
      </c>
    </row>
    <row r="446" s="16" customFormat="1">
      <c r="A446" s="16"/>
      <c r="B446" s="221"/>
      <c r="C446" s="16"/>
      <c r="D446" s="193" t="s">
        <v>175</v>
      </c>
      <c r="E446" s="222" t="s">
        <v>1</v>
      </c>
      <c r="F446" s="223" t="s">
        <v>181</v>
      </c>
      <c r="G446" s="16"/>
      <c r="H446" s="224">
        <v>6.9000000000000004</v>
      </c>
      <c r="I446" s="225"/>
      <c r="J446" s="16"/>
      <c r="K446" s="16"/>
      <c r="L446" s="221"/>
      <c r="M446" s="226"/>
      <c r="N446" s="227"/>
      <c r="O446" s="227"/>
      <c r="P446" s="227"/>
      <c r="Q446" s="227"/>
      <c r="R446" s="227"/>
      <c r="S446" s="227"/>
      <c r="T446" s="228"/>
      <c r="U446" s="16"/>
      <c r="V446" s="16"/>
      <c r="W446" s="16"/>
      <c r="X446" s="16"/>
      <c r="Y446" s="16"/>
      <c r="Z446" s="16"/>
      <c r="AA446" s="16"/>
      <c r="AB446" s="16"/>
      <c r="AC446" s="16"/>
      <c r="AD446" s="16"/>
      <c r="AE446" s="16"/>
      <c r="AT446" s="222" t="s">
        <v>175</v>
      </c>
      <c r="AU446" s="222" t="s">
        <v>85</v>
      </c>
      <c r="AV446" s="16" t="s">
        <v>114</v>
      </c>
      <c r="AW446" s="16" t="s">
        <v>32</v>
      </c>
      <c r="AX446" s="16" t="s">
        <v>81</v>
      </c>
      <c r="AY446" s="222" t="s">
        <v>165</v>
      </c>
    </row>
    <row r="447" s="2" customFormat="1">
      <c r="A447" s="38"/>
      <c r="B447" s="179"/>
      <c r="C447" s="180" t="s">
        <v>535</v>
      </c>
      <c r="D447" s="180" t="s">
        <v>167</v>
      </c>
      <c r="E447" s="181" t="s">
        <v>536</v>
      </c>
      <c r="F447" s="182" t="s">
        <v>537</v>
      </c>
      <c r="G447" s="183" t="s">
        <v>207</v>
      </c>
      <c r="H447" s="184">
        <v>6</v>
      </c>
      <c r="I447" s="185"/>
      <c r="J447" s="186">
        <f>ROUND(I447*H447,2)</f>
        <v>0</v>
      </c>
      <c r="K447" s="182" t="s">
        <v>171</v>
      </c>
      <c r="L447" s="39"/>
      <c r="M447" s="187" t="s">
        <v>1</v>
      </c>
      <c r="N447" s="188" t="s">
        <v>41</v>
      </c>
      <c r="O447" s="77"/>
      <c r="P447" s="189">
        <f>O447*H447</f>
        <v>0</v>
      </c>
      <c r="Q447" s="189">
        <v>0</v>
      </c>
      <c r="R447" s="189">
        <f>Q447*H447</f>
        <v>0</v>
      </c>
      <c r="S447" s="189">
        <v>0</v>
      </c>
      <c r="T447" s="190">
        <f>S447*H447</f>
        <v>0</v>
      </c>
      <c r="U447" s="38"/>
      <c r="V447" s="38"/>
      <c r="W447" s="38"/>
      <c r="X447" s="38"/>
      <c r="Y447" s="38"/>
      <c r="Z447" s="38"/>
      <c r="AA447" s="38"/>
      <c r="AB447" s="38"/>
      <c r="AC447" s="38"/>
      <c r="AD447" s="38"/>
      <c r="AE447" s="38"/>
      <c r="AR447" s="191" t="s">
        <v>273</v>
      </c>
      <c r="AT447" s="191" t="s">
        <v>167</v>
      </c>
      <c r="AU447" s="191" t="s">
        <v>85</v>
      </c>
      <c r="AY447" s="19" t="s">
        <v>165</v>
      </c>
      <c r="BE447" s="192">
        <f>IF(N447="základní",J447,0)</f>
        <v>0</v>
      </c>
      <c r="BF447" s="192">
        <f>IF(N447="snížená",J447,0)</f>
        <v>0</v>
      </c>
      <c r="BG447" s="192">
        <f>IF(N447="zákl. přenesená",J447,0)</f>
        <v>0</v>
      </c>
      <c r="BH447" s="192">
        <f>IF(N447="sníž. přenesená",J447,0)</f>
        <v>0</v>
      </c>
      <c r="BI447" s="192">
        <f>IF(N447="nulová",J447,0)</f>
        <v>0</v>
      </c>
      <c r="BJ447" s="19" t="s">
        <v>81</v>
      </c>
      <c r="BK447" s="192">
        <f>ROUND(I447*H447,2)</f>
        <v>0</v>
      </c>
      <c r="BL447" s="19" t="s">
        <v>273</v>
      </c>
      <c r="BM447" s="191" t="s">
        <v>538</v>
      </c>
    </row>
    <row r="448" s="2" customFormat="1">
      <c r="A448" s="38"/>
      <c r="B448" s="39"/>
      <c r="C448" s="38"/>
      <c r="D448" s="193" t="s">
        <v>173</v>
      </c>
      <c r="E448" s="38"/>
      <c r="F448" s="194" t="s">
        <v>539</v>
      </c>
      <c r="G448" s="38"/>
      <c r="H448" s="38"/>
      <c r="I448" s="195"/>
      <c r="J448" s="38"/>
      <c r="K448" s="38"/>
      <c r="L448" s="39"/>
      <c r="M448" s="196"/>
      <c r="N448" s="197"/>
      <c r="O448" s="77"/>
      <c r="P448" s="77"/>
      <c r="Q448" s="77"/>
      <c r="R448" s="77"/>
      <c r="S448" s="77"/>
      <c r="T448" s="78"/>
      <c r="U448" s="38"/>
      <c r="V448" s="38"/>
      <c r="W448" s="38"/>
      <c r="X448" s="38"/>
      <c r="Y448" s="38"/>
      <c r="Z448" s="38"/>
      <c r="AA448" s="38"/>
      <c r="AB448" s="38"/>
      <c r="AC448" s="38"/>
      <c r="AD448" s="38"/>
      <c r="AE448" s="38"/>
      <c r="AT448" s="19" t="s">
        <v>173</v>
      </c>
      <c r="AU448" s="19" t="s">
        <v>85</v>
      </c>
    </row>
    <row r="449" s="13" customFormat="1">
      <c r="A449" s="13"/>
      <c r="B449" s="198"/>
      <c r="C449" s="13"/>
      <c r="D449" s="193" t="s">
        <v>175</v>
      </c>
      <c r="E449" s="199" t="s">
        <v>1</v>
      </c>
      <c r="F449" s="200" t="s">
        <v>540</v>
      </c>
      <c r="G449" s="13"/>
      <c r="H449" s="199" t="s">
        <v>1</v>
      </c>
      <c r="I449" s="201"/>
      <c r="J449" s="13"/>
      <c r="K449" s="13"/>
      <c r="L449" s="198"/>
      <c r="M449" s="202"/>
      <c r="N449" s="203"/>
      <c r="O449" s="203"/>
      <c r="P449" s="203"/>
      <c r="Q449" s="203"/>
      <c r="R449" s="203"/>
      <c r="S449" s="203"/>
      <c r="T449" s="204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T449" s="199" t="s">
        <v>175</v>
      </c>
      <c r="AU449" s="199" t="s">
        <v>85</v>
      </c>
      <c r="AV449" s="13" t="s">
        <v>81</v>
      </c>
      <c r="AW449" s="13" t="s">
        <v>32</v>
      </c>
      <c r="AX449" s="13" t="s">
        <v>76</v>
      </c>
      <c r="AY449" s="199" t="s">
        <v>165</v>
      </c>
    </row>
    <row r="450" s="14" customFormat="1">
      <c r="A450" s="14"/>
      <c r="B450" s="205"/>
      <c r="C450" s="14"/>
      <c r="D450" s="193" t="s">
        <v>175</v>
      </c>
      <c r="E450" s="206" t="s">
        <v>1</v>
      </c>
      <c r="F450" s="207" t="s">
        <v>211</v>
      </c>
      <c r="G450" s="14"/>
      <c r="H450" s="208">
        <v>6</v>
      </c>
      <c r="I450" s="209"/>
      <c r="J450" s="14"/>
      <c r="K450" s="14"/>
      <c r="L450" s="205"/>
      <c r="M450" s="210"/>
      <c r="N450" s="211"/>
      <c r="O450" s="211"/>
      <c r="P450" s="211"/>
      <c r="Q450" s="211"/>
      <c r="R450" s="211"/>
      <c r="S450" s="211"/>
      <c r="T450" s="212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T450" s="206" t="s">
        <v>175</v>
      </c>
      <c r="AU450" s="206" t="s">
        <v>85</v>
      </c>
      <c r="AV450" s="14" t="s">
        <v>85</v>
      </c>
      <c r="AW450" s="14" t="s">
        <v>32</v>
      </c>
      <c r="AX450" s="14" t="s">
        <v>76</v>
      </c>
      <c r="AY450" s="206" t="s">
        <v>165</v>
      </c>
    </row>
    <row r="451" s="15" customFormat="1">
      <c r="A451" s="15"/>
      <c r="B451" s="213"/>
      <c r="C451" s="15"/>
      <c r="D451" s="193" t="s">
        <v>175</v>
      </c>
      <c r="E451" s="214" t="s">
        <v>1</v>
      </c>
      <c r="F451" s="215" t="s">
        <v>180</v>
      </c>
      <c r="G451" s="15"/>
      <c r="H451" s="216">
        <v>6</v>
      </c>
      <c r="I451" s="217"/>
      <c r="J451" s="15"/>
      <c r="K451" s="15"/>
      <c r="L451" s="213"/>
      <c r="M451" s="218"/>
      <c r="N451" s="219"/>
      <c r="O451" s="219"/>
      <c r="P451" s="219"/>
      <c r="Q451" s="219"/>
      <c r="R451" s="219"/>
      <c r="S451" s="219"/>
      <c r="T451" s="220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  <c r="AT451" s="214" t="s">
        <v>175</v>
      </c>
      <c r="AU451" s="214" t="s">
        <v>85</v>
      </c>
      <c r="AV451" s="15" t="s">
        <v>86</v>
      </c>
      <c r="AW451" s="15" t="s">
        <v>32</v>
      </c>
      <c r="AX451" s="15" t="s">
        <v>76</v>
      </c>
      <c r="AY451" s="214" t="s">
        <v>165</v>
      </c>
    </row>
    <row r="452" s="16" customFormat="1">
      <c r="A452" s="16"/>
      <c r="B452" s="221"/>
      <c r="C452" s="16"/>
      <c r="D452" s="193" t="s">
        <v>175</v>
      </c>
      <c r="E452" s="222" t="s">
        <v>1</v>
      </c>
      <c r="F452" s="223" t="s">
        <v>181</v>
      </c>
      <c r="G452" s="16"/>
      <c r="H452" s="224">
        <v>6</v>
      </c>
      <c r="I452" s="225"/>
      <c r="J452" s="16"/>
      <c r="K452" s="16"/>
      <c r="L452" s="221"/>
      <c r="M452" s="226"/>
      <c r="N452" s="227"/>
      <c r="O452" s="227"/>
      <c r="P452" s="227"/>
      <c r="Q452" s="227"/>
      <c r="R452" s="227"/>
      <c r="S452" s="227"/>
      <c r="T452" s="228"/>
      <c r="U452" s="16"/>
      <c r="V452" s="16"/>
      <c r="W452" s="16"/>
      <c r="X452" s="16"/>
      <c r="Y452" s="16"/>
      <c r="Z452" s="16"/>
      <c r="AA452" s="16"/>
      <c r="AB452" s="16"/>
      <c r="AC452" s="16"/>
      <c r="AD452" s="16"/>
      <c r="AE452" s="16"/>
      <c r="AT452" s="222" t="s">
        <v>175</v>
      </c>
      <c r="AU452" s="222" t="s">
        <v>85</v>
      </c>
      <c r="AV452" s="16" t="s">
        <v>114</v>
      </c>
      <c r="AW452" s="16" t="s">
        <v>32</v>
      </c>
      <c r="AX452" s="16" t="s">
        <v>81</v>
      </c>
      <c r="AY452" s="222" t="s">
        <v>165</v>
      </c>
    </row>
    <row r="453" s="2" customFormat="1">
      <c r="A453" s="38"/>
      <c r="B453" s="179"/>
      <c r="C453" s="229" t="s">
        <v>541</v>
      </c>
      <c r="D453" s="229" t="s">
        <v>221</v>
      </c>
      <c r="E453" s="230" t="s">
        <v>542</v>
      </c>
      <c r="F453" s="231" t="s">
        <v>543</v>
      </c>
      <c r="G453" s="232" t="s">
        <v>207</v>
      </c>
      <c r="H453" s="233">
        <v>7.2000000000000002</v>
      </c>
      <c r="I453" s="234"/>
      <c r="J453" s="235">
        <f>ROUND(I453*H453,2)</f>
        <v>0</v>
      </c>
      <c r="K453" s="231" t="s">
        <v>171</v>
      </c>
      <c r="L453" s="236"/>
      <c r="M453" s="237" t="s">
        <v>1</v>
      </c>
      <c r="N453" s="238" t="s">
        <v>41</v>
      </c>
      <c r="O453" s="77"/>
      <c r="P453" s="189">
        <f>O453*H453</f>
        <v>0</v>
      </c>
      <c r="Q453" s="189">
        <v>0.00040000000000000002</v>
      </c>
      <c r="R453" s="189">
        <f>Q453*H453</f>
        <v>0.0028800000000000002</v>
      </c>
      <c r="S453" s="189">
        <v>0</v>
      </c>
      <c r="T453" s="190">
        <f>S453*H453</f>
        <v>0</v>
      </c>
      <c r="U453" s="38"/>
      <c r="V453" s="38"/>
      <c r="W453" s="38"/>
      <c r="X453" s="38"/>
      <c r="Y453" s="38"/>
      <c r="Z453" s="38"/>
      <c r="AA453" s="38"/>
      <c r="AB453" s="38"/>
      <c r="AC453" s="38"/>
      <c r="AD453" s="38"/>
      <c r="AE453" s="38"/>
      <c r="AR453" s="191" t="s">
        <v>272</v>
      </c>
      <c r="AT453" s="191" t="s">
        <v>221</v>
      </c>
      <c r="AU453" s="191" t="s">
        <v>85</v>
      </c>
      <c r="AY453" s="19" t="s">
        <v>165</v>
      </c>
      <c r="BE453" s="192">
        <f>IF(N453="základní",J453,0)</f>
        <v>0</v>
      </c>
      <c r="BF453" s="192">
        <f>IF(N453="snížená",J453,0)</f>
        <v>0</v>
      </c>
      <c r="BG453" s="192">
        <f>IF(N453="zákl. přenesená",J453,0)</f>
        <v>0</v>
      </c>
      <c r="BH453" s="192">
        <f>IF(N453="sníž. přenesená",J453,0)</f>
        <v>0</v>
      </c>
      <c r="BI453" s="192">
        <f>IF(N453="nulová",J453,0)</f>
        <v>0</v>
      </c>
      <c r="BJ453" s="19" t="s">
        <v>81</v>
      </c>
      <c r="BK453" s="192">
        <f>ROUND(I453*H453,2)</f>
        <v>0</v>
      </c>
      <c r="BL453" s="19" t="s">
        <v>273</v>
      </c>
      <c r="BM453" s="191" t="s">
        <v>544</v>
      </c>
    </row>
    <row r="454" s="2" customFormat="1">
      <c r="A454" s="38"/>
      <c r="B454" s="39"/>
      <c r="C454" s="38"/>
      <c r="D454" s="193" t="s">
        <v>173</v>
      </c>
      <c r="E454" s="38"/>
      <c r="F454" s="194" t="s">
        <v>543</v>
      </c>
      <c r="G454" s="38"/>
      <c r="H454" s="38"/>
      <c r="I454" s="195"/>
      <c r="J454" s="38"/>
      <c r="K454" s="38"/>
      <c r="L454" s="39"/>
      <c r="M454" s="196"/>
      <c r="N454" s="197"/>
      <c r="O454" s="77"/>
      <c r="P454" s="77"/>
      <c r="Q454" s="77"/>
      <c r="R454" s="77"/>
      <c r="S454" s="77"/>
      <c r="T454" s="78"/>
      <c r="U454" s="38"/>
      <c r="V454" s="38"/>
      <c r="W454" s="38"/>
      <c r="X454" s="38"/>
      <c r="Y454" s="38"/>
      <c r="Z454" s="38"/>
      <c r="AA454" s="38"/>
      <c r="AB454" s="38"/>
      <c r="AC454" s="38"/>
      <c r="AD454" s="38"/>
      <c r="AE454" s="38"/>
      <c r="AT454" s="19" t="s">
        <v>173</v>
      </c>
      <c r="AU454" s="19" t="s">
        <v>85</v>
      </c>
    </row>
    <row r="455" s="13" customFormat="1">
      <c r="A455" s="13"/>
      <c r="B455" s="198"/>
      <c r="C455" s="13"/>
      <c r="D455" s="193" t="s">
        <v>175</v>
      </c>
      <c r="E455" s="199" t="s">
        <v>1</v>
      </c>
      <c r="F455" s="200" t="s">
        <v>500</v>
      </c>
      <c r="G455" s="13"/>
      <c r="H455" s="199" t="s">
        <v>1</v>
      </c>
      <c r="I455" s="201"/>
      <c r="J455" s="13"/>
      <c r="K455" s="13"/>
      <c r="L455" s="198"/>
      <c r="M455" s="202"/>
      <c r="N455" s="203"/>
      <c r="O455" s="203"/>
      <c r="P455" s="203"/>
      <c r="Q455" s="203"/>
      <c r="R455" s="203"/>
      <c r="S455" s="203"/>
      <c r="T455" s="204"/>
      <c r="U455" s="13"/>
      <c r="V455" s="13"/>
      <c r="W455" s="13"/>
      <c r="X455" s="13"/>
      <c r="Y455" s="13"/>
      <c r="Z455" s="13"/>
      <c r="AA455" s="13"/>
      <c r="AB455" s="13"/>
      <c r="AC455" s="13"/>
      <c r="AD455" s="13"/>
      <c r="AE455" s="13"/>
      <c r="AT455" s="199" t="s">
        <v>175</v>
      </c>
      <c r="AU455" s="199" t="s">
        <v>85</v>
      </c>
      <c r="AV455" s="13" t="s">
        <v>81</v>
      </c>
      <c r="AW455" s="13" t="s">
        <v>32</v>
      </c>
      <c r="AX455" s="13" t="s">
        <v>76</v>
      </c>
      <c r="AY455" s="199" t="s">
        <v>165</v>
      </c>
    </row>
    <row r="456" s="14" customFormat="1">
      <c r="A456" s="14"/>
      <c r="B456" s="205"/>
      <c r="C456" s="14"/>
      <c r="D456" s="193" t="s">
        <v>175</v>
      </c>
      <c r="E456" s="206" t="s">
        <v>1</v>
      </c>
      <c r="F456" s="207" t="s">
        <v>516</v>
      </c>
      <c r="G456" s="14"/>
      <c r="H456" s="208">
        <v>7.2000000000000002</v>
      </c>
      <c r="I456" s="209"/>
      <c r="J456" s="14"/>
      <c r="K456" s="14"/>
      <c r="L456" s="205"/>
      <c r="M456" s="210"/>
      <c r="N456" s="211"/>
      <c r="O456" s="211"/>
      <c r="P456" s="211"/>
      <c r="Q456" s="211"/>
      <c r="R456" s="211"/>
      <c r="S456" s="211"/>
      <c r="T456" s="212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T456" s="206" t="s">
        <v>175</v>
      </c>
      <c r="AU456" s="206" t="s">
        <v>85</v>
      </c>
      <c r="AV456" s="14" t="s">
        <v>85</v>
      </c>
      <c r="AW456" s="14" t="s">
        <v>32</v>
      </c>
      <c r="AX456" s="14" t="s">
        <v>76</v>
      </c>
      <c r="AY456" s="206" t="s">
        <v>165</v>
      </c>
    </row>
    <row r="457" s="15" customFormat="1">
      <c r="A457" s="15"/>
      <c r="B457" s="213"/>
      <c r="C457" s="15"/>
      <c r="D457" s="193" t="s">
        <v>175</v>
      </c>
      <c r="E457" s="214" t="s">
        <v>1</v>
      </c>
      <c r="F457" s="215" t="s">
        <v>180</v>
      </c>
      <c r="G457" s="15"/>
      <c r="H457" s="216">
        <v>7.2000000000000002</v>
      </c>
      <c r="I457" s="217"/>
      <c r="J457" s="15"/>
      <c r="K457" s="15"/>
      <c r="L457" s="213"/>
      <c r="M457" s="218"/>
      <c r="N457" s="219"/>
      <c r="O457" s="219"/>
      <c r="P457" s="219"/>
      <c r="Q457" s="219"/>
      <c r="R457" s="219"/>
      <c r="S457" s="219"/>
      <c r="T457" s="220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T457" s="214" t="s">
        <v>175</v>
      </c>
      <c r="AU457" s="214" t="s">
        <v>85</v>
      </c>
      <c r="AV457" s="15" t="s">
        <v>86</v>
      </c>
      <c r="AW457" s="15" t="s">
        <v>32</v>
      </c>
      <c r="AX457" s="15" t="s">
        <v>76</v>
      </c>
      <c r="AY457" s="214" t="s">
        <v>165</v>
      </c>
    </row>
    <row r="458" s="16" customFormat="1">
      <c r="A458" s="16"/>
      <c r="B458" s="221"/>
      <c r="C458" s="16"/>
      <c r="D458" s="193" t="s">
        <v>175</v>
      </c>
      <c r="E458" s="222" t="s">
        <v>1</v>
      </c>
      <c r="F458" s="223" t="s">
        <v>181</v>
      </c>
      <c r="G458" s="16"/>
      <c r="H458" s="224">
        <v>7.2000000000000002</v>
      </c>
      <c r="I458" s="225"/>
      <c r="J458" s="16"/>
      <c r="K458" s="16"/>
      <c r="L458" s="221"/>
      <c r="M458" s="226"/>
      <c r="N458" s="227"/>
      <c r="O458" s="227"/>
      <c r="P458" s="227"/>
      <c r="Q458" s="227"/>
      <c r="R458" s="227"/>
      <c r="S458" s="227"/>
      <c r="T458" s="228"/>
      <c r="U458" s="16"/>
      <c r="V458" s="16"/>
      <c r="W458" s="16"/>
      <c r="X458" s="16"/>
      <c r="Y458" s="16"/>
      <c r="Z458" s="16"/>
      <c r="AA458" s="16"/>
      <c r="AB458" s="16"/>
      <c r="AC458" s="16"/>
      <c r="AD458" s="16"/>
      <c r="AE458" s="16"/>
      <c r="AT458" s="222" t="s">
        <v>175</v>
      </c>
      <c r="AU458" s="222" t="s">
        <v>85</v>
      </c>
      <c r="AV458" s="16" t="s">
        <v>114</v>
      </c>
      <c r="AW458" s="16" t="s">
        <v>32</v>
      </c>
      <c r="AX458" s="16" t="s">
        <v>81</v>
      </c>
      <c r="AY458" s="222" t="s">
        <v>165</v>
      </c>
    </row>
    <row r="459" s="2" customFormat="1">
      <c r="A459" s="38"/>
      <c r="B459" s="179"/>
      <c r="C459" s="180" t="s">
        <v>545</v>
      </c>
      <c r="D459" s="180" t="s">
        <v>167</v>
      </c>
      <c r="E459" s="181" t="s">
        <v>546</v>
      </c>
      <c r="F459" s="182" t="s">
        <v>547</v>
      </c>
      <c r="G459" s="183" t="s">
        <v>201</v>
      </c>
      <c r="H459" s="184">
        <v>0.0089999999999999993</v>
      </c>
      <c r="I459" s="185"/>
      <c r="J459" s="186">
        <f>ROUND(I459*H459,2)</f>
        <v>0</v>
      </c>
      <c r="K459" s="182" t="s">
        <v>171</v>
      </c>
      <c r="L459" s="39"/>
      <c r="M459" s="187" t="s">
        <v>1</v>
      </c>
      <c r="N459" s="188" t="s">
        <v>41</v>
      </c>
      <c r="O459" s="77"/>
      <c r="P459" s="189">
        <f>O459*H459</f>
        <v>0</v>
      </c>
      <c r="Q459" s="189">
        <v>0</v>
      </c>
      <c r="R459" s="189">
        <f>Q459*H459</f>
        <v>0</v>
      </c>
      <c r="S459" s="189">
        <v>0</v>
      </c>
      <c r="T459" s="190">
        <f>S459*H459</f>
        <v>0</v>
      </c>
      <c r="U459" s="38"/>
      <c r="V459" s="38"/>
      <c r="W459" s="38"/>
      <c r="X459" s="38"/>
      <c r="Y459" s="38"/>
      <c r="Z459" s="38"/>
      <c r="AA459" s="38"/>
      <c r="AB459" s="38"/>
      <c r="AC459" s="38"/>
      <c r="AD459" s="38"/>
      <c r="AE459" s="38"/>
      <c r="AR459" s="191" t="s">
        <v>273</v>
      </c>
      <c r="AT459" s="191" t="s">
        <v>167</v>
      </c>
      <c r="AU459" s="191" t="s">
        <v>85</v>
      </c>
      <c r="AY459" s="19" t="s">
        <v>165</v>
      </c>
      <c r="BE459" s="192">
        <f>IF(N459="základní",J459,0)</f>
        <v>0</v>
      </c>
      <c r="BF459" s="192">
        <f>IF(N459="snížená",J459,0)</f>
        <v>0</v>
      </c>
      <c r="BG459" s="192">
        <f>IF(N459="zákl. přenesená",J459,0)</f>
        <v>0</v>
      </c>
      <c r="BH459" s="192">
        <f>IF(N459="sníž. přenesená",J459,0)</f>
        <v>0</v>
      </c>
      <c r="BI459" s="192">
        <f>IF(N459="nulová",J459,0)</f>
        <v>0</v>
      </c>
      <c r="BJ459" s="19" t="s">
        <v>81</v>
      </c>
      <c r="BK459" s="192">
        <f>ROUND(I459*H459,2)</f>
        <v>0</v>
      </c>
      <c r="BL459" s="19" t="s">
        <v>273</v>
      </c>
      <c r="BM459" s="191" t="s">
        <v>548</v>
      </c>
    </row>
    <row r="460" s="2" customFormat="1">
      <c r="A460" s="38"/>
      <c r="B460" s="39"/>
      <c r="C460" s="38"/>
      <c r="D460" s="193" t="s">
        <v>173</v>
      </c>
      <c r="E460" s="38"/>
      <c r="F460" s="194" t="s">
        <v>549</v>
      </c>
      <c r="G460" s="38"/>
      <c r="H460" s="38"/>
      <c r="I460" s="195"/>
      <c r="J460" s="38"/>
      <c r="K460" s="38"/>
      <c r="L460" s="39"/>
      <c r="M460" s="196"/>
      <c r="N460" s="197"/>
      <c r="O460" s="77"/>
      <c r="P460" s="77"/>
      <c r="Q460" s="77"/>
      <c r="R460" s="77"/>
      <c r="S460" s="77"/>
      <c r="T460" s="78"/>
      <c r="U460" s="38"/>
      <c r="V460" s="38"/>
      <c r="W460" s="38"/>
      <c r="X460" s="38"/>
      <c r="Y460" s="38"/>
      <c r="Z460" s="38"/>
      <c r="AA460" s="38"/>
      <c r="AB460" s="38"/>
      <c r="AC460" s="38"/>
      <c r="AD460" s="38"/>
      <c r="AE460" s="38"/>
      <c r="AT460" s="19" t="s">
        <v>173</v>
      </c>
      <c r="AU460" s="19" t="s">
        <v>85</v>
      </c>
    </row>
    <row r="461" s="12" customFormat="1" ht="22.8" customHeight="1">
      <c r="A461" s="12"/>
      <c r="B461" s="166"/>
      <c r="C461" s="12"/>
      <c r="D461" s="167" t="s">
        <v>75</v>
      </c>
      <c r="E461" s="177" t="s">
        <v>550</v>
      </c>
      <c r="F461" s="177" t="s">
        <v>551</v>
      </c>
      <c r="G461" s="12"/>
      <c r="H461" s="12"/>
      <c r="I461" s="169"/>
      <c r="J461" s="178">
        <f>BK461</f>
        <v>0</v>
      </c>
      <c r="K461" s="12"/>
      <c r="L461" s="166"/>
      <c r="M461" s="171"/>
      <c r="N461" s="172"/>
      <c r="O461" s="172"/>
      <c r="P461" s="173">
        <f>SUM(P462:P469)</f>
        <v>0</v>
      </c>
      <c r="Q461" s="172"/>
      <c r="R461" s="173">
        <f>SUM(R462:R469)</f>
        <v>2.9699999999999998</v>
      </c>
      <c r="S461" s="172"/>
      <c r="T461" s="174">
        <f>SUM(T462:T469)</f>
        <v>2.95356</v>
      </c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  <c r="AE461" s="12"/>
      <c r="AR461" s="167" t="s">
        <v>85</v>
      </c>
      <c r="AT461" s="175" t="s">
        <v>75</v>
      </c>
      <c r="AU461" s="175" t="s">
        <v>81</v>
      </c>
      <c r="AY461" s="167" t="s">
        <v>165</v>
      </c>
      <c r="BK461" s="176">
        <f>SUM(BK462:BK469)</f>
        <v>0</v>
      </c>
    </row>
    <row r="462" s="2" customFormat="1">
      <c r="A462" s="38"/>
      <c r="B462" s="179"/>
      <c r="C462" s="180" t="s">
        <v>552</v>
      </c>
      <c r="D462" s="180" t="s">
        <v>167</v>
      </c>
      <c r="E462" s="181" t="s">
        <v>553</v>
      </c>
      <c r="F462" s="182" t="s">
        <v>554</v>
      </c>
      <c r="G462" s="183" t="s">
        <v>207</v>
      </c>
      <c r="H462" s="184">
        <v>302</v>
      </c>
      <c r="I462" s="185"/>
      <c r="J462" s="186">
        <f>ROUND(I462*H462,2)</f>
        <v>0</v>
      </c>
      <c r="K462" s="182" t="s">
        <v>171</v>
      </c>
      <c r="L462" s="39"/>
      <c r="M462" s="187" t="s">
        <v>1</v>
      </c>
      <c r="N462" s="188" t="s">
        <v>41</v>
      </c>
      <c r="O462" s="77"/>
      <c r="P462" s="189">
        <f>O462*H462</f>
        <v>0</v>
      </c>
      <c r="Q462" s="189">
        <v>0</v>
      </c>
      <c r="R462" s="189">
        <f>Q462*H462</f>
        <v>0</v>
      </c>
      <c r="S462" s="189">
        <v>0.0097800000000000005</v>
      </c>
      <c r="T462" s="190">
        <f>S462*H462</f>
        <v>2.95356</v>
      </c>
      <c r="U462" s="38"/>
      <c r="V462" s="38"/>
      <c r="W462" s="38"/>
      <c r="X462" s="38"/>
      <c r="Y462" s="38"/>
      <c r="Z462" s="38"/>
      <c r="AA462" s="38"/>
      <c r="AB462" s="38"/>
      <c r="AC462" s="38"/>
      <c r="AD462" s="38"/>
      <c r="AE462" s="38"/>
      <c r="AR462" s="191" t="s">
        <v>273</v>
      </c>
      <c r="AT462" s="191" t="s">
        <v>167</v>
      </c>
      <c r="AU462" s="191" t="s">
        <v>85</v>
      </c>
      <c r="AY462" s="19" t="s">
        <v>165</v>
      </c>
      <c r="BE462" s="192">
        <f>IF(N462="základní",J462,0)</f>
        <v>0</v>
      </c>
      <c r="BF462" s="192">
        <f>IF(N462="snížená",J462,0)</f>
        <v>0</v>
      </c>
      <c r="BG462" s="192">
        <f>IF(N462="zákl. přenesená",J462,0)</f>
        <v>0</v>
      </c>
      <c r="BH462" s="192">
        <f>IF(N462="sníž. přenesená",J462,0)</f>
        <v>0</v>
      </c>
      <c r="BI462" s="192">
        <f>IF(N462="nulová",J462,0)</f>
        <v>0</v>
      </c>
      <c r="BJ462" s="19" t="s">
        <v>81</v>
      </c>
      <c r="BK462" s="192">
        <f>ROUND(I462*H462,2)</f>
        <v>0</v>
      </c>
      <c r="BL462" s="19" t="s">
        <v>273</v>
      </c>
      <c r="BM462" s="191" t="s">
        <v>555</v>
      </c>
    </row>
    <row r="463" s="2" customFormat="1">
      <c r="A463" s="38"/>
      <c r="B463" s="39"/>
      <c r="C463" s="38"/>
      <c r="D463" s="193" t="s">
        <v>173</v>
      </c>
      <c r="E463" s="38"/>
      <c r="F463" s="194" t="s">
        <v>556</v>
      </c>
      <c r="G463" s="38"/>
      <c r="H463" s="38"/>
      <c r="I463" s="195"/>
      <c r="J463" s="38"/>
      <c r="K463" s="38"/>
      <c r="L463" s="39"/>
      <c r="M463" s="196"/>
      <c r="N463" s="197"/>
      <c r="O463" s="77"/>
      <c r="P463" s="77"/>
      <c r="Q463" s="77"/>
      <c r="R463" s="77"/>
      <c r="S463" s="77"/>
      <c r="T463" s="78"/>
      <c r="U463" s="38"/>
      <c r="V463" s="38"/>
      <c r="W463" s="38"/>
      <c r="X463" s="38"/>
      <c r="Y463" s="38"/>
      <c r="Z463" s="38"/>
      <c r="AA463" s="38"/>
      <c r="AB463" s="38"/>
      <c r="AC463" s="38"/>
      <c r="AD463" s="38"/>
      <c r="AE463" s="38"/>
      <c r="AT463" s="19" t="s">
        <v>173</v>
      </c>
      <c r="AU463" s="19" t="s">
        <v>85</v>
      </c>
    </row>
    <row r="464" s="2" customFormat="1">
      <c r="A464" s="38"/>
      <c r="B464" s="179"/>
      <c r="C464" s="180" t="s">
        <v>557</v>
      </c>
      <c r="D464" s="180" t="s">
        <v>167</v>
      </c>
      <c r="E464" s="181" t="s">
        <v>558</v>
      </c>
      <c r="F464" s="182" t="s">
        <v>559</v>
      </c>
      <c r="G464" s="183" t="s">
        <v>207</v>
      </c>
      <c r="H464" s="184">
        <v>302</v>
      </c>
      <c r="I464" s="185"/>
      <c r="J464" s="186">
        <f>ROUND(I464*H464,2)</f>
        <v>0</v>
      </c>
      <c r="K464" s="182" t="s">
        <v>171</v>
      </c>
      <c r="L464" s="39"/>
      <c r="M464" s="187" t="s">
        <v>1</v>
      </c>
      <c r="N464" s="188" t="s">
        <v>41</v>
      </c>
      <c r="O464" s="77"/>
      <c r="P464" s="189">
        <f>O464*H464</f>
        <v>0</v>
      </c>
      <c r="Q464" s="189">
        <v>0</v>
      </c>
      <c r="R464" s="189">
        <f>Q464*H464</f>
        <v>0</v>
      </c>
      <c r="S464" s="189">
        <v>0</v>
      </c>
      <c r="T464" s="190">
        <f>S464*H464</f>
        <v>0</v>
      </c>
      <c r="U464" s="38"/>
      <c r="V464" s="38"/>
      <c r="W464" s="38"/>
      <c r="X464" s="38"/>
      <c r="Y464" s="38"/>
      <c r="Z464" s="38"/>
      <c r="AA464" s="38"/>
      <c r="AB464" s="38"/>
      <c r="AC464" s="38"/>
      <c r="AD464" s="38"/>
      <c r="AE464" s="38"/>
      <c r="AR464" s="191" t="s">
        <v>273</v>
      </c>
      <c r="AT464" s="191" t="s">
        <v>167</v>
      </c>
      <c r="AU464" s="191" t="s">
        <v>85</v>
      </c>
      <c r="AY464" s="19" t="s">
        <v>165</v>
      </c>
      <c r="BE464" s="192">
        <f>IF(N464="základní",J464,0)</f>
        <v>0</v>
      </c>
      <c r="BF464" s="192">
        <f>IF(N464="snížená",J464,0)</f>
        <v>0</v>
      </c>
      <c r="BG464" s="192">
        <f>IF(N464="zákl. přenesená",J464,0)</f>
        <v>0</v>
      </c>
      <c r="BH464" s="192">
        <f>IF(N464="sníž. přenesená",J464,0)</f>
        <v>0</v>
      </c>
      <c r="BI464" s="192">
        <f>IF(N464="nulová",J464,0)</f>
        <v>0</v>
      </c>
      <c r="BJ464" s="19" t="s">
        <v>81</v>
      </c>
      <c r="BK464" s="192">
        <f>ROUND(I464*H464,2)</f>
        <v>0</v>
      </c>
      <c r="BL464" s="19" t="s">
        <v>273</v>
      </c>
      <c r="BM464" s="191" t="s">
        <v>560</v>
      </c>
    </row>
    <row r="465" s="2" customFormat="1">
      <c r="A465" s="38"/>
      <c r="B465" s="39"/>
      <c r="C465" s="38"/>
      <c r="D465" s="193" t="s">
        <v>173</v>
      </c>
      <c r="E465" s="38"/>
      <c r="F465" s="194" t="s">
        <v>561</v>
      </c>
      <c r="G465" s="38"/>
      <c r="H465" s="38"/>
      <c r="I465" s="195"/>
      <c r="J465" s="38"/>
      <c r="K465" s="38"/>
      <c r="L465" s="39"/>
      <c r="M465" s="196"/>
      <c r="N465" s="197"/>
      <c r="O465" s="77"/>
      <c r="P465" s="77"/>
      <c r="Q465" s="77"/>
      <c r="R465" s="77"/>
      <c r="S465" s="77"/>
      <c r="T465" s="78"/>
      <c r="U465" s="38"/>
      <c r="V465" s="38"/>
      <c r="W465" s="38"/>
      <c r="X465" s="38"/>
      <c r="Y465" s="38"/>
      <c r="Z465" s="38"/>
      <c r="AA465" s="38"/>
      <c r="AB465" s="38"/>
      <c r="AC465" s="38"/>
      <c r="AD465" s="38"/>
      <c r="AE465" s="38"/>
      <c r="AT465" s="19" t="s">
        <v>173</v>
      </c>
      <c r="AU465" s="19" t="s">
        <v>85</v>
      </c>
    </row>
    <row r="466" s="2" customFormat="1">
      <c r="A466" s="38"/>
      <c r="B466" s="179"/>
      <c r="C466" s="229" t="s">
        <v>562</v>
      </c>
      <c r="D466" s="229" t="s">
        <v>221</v>
      </c>
      <c r="E466" s="230" t="s">
        <v>563</v>
      </c>
      <c r="F466" s="231" t="s">
        <v>564</v>
      </c>
      <c r="G466" s="232" t="s">
        <v>207</v>
      </c>
      <c r="H466" s="233">
        <v>330</v>
      </c>
      <c r="I466" s="234"/>
      <c r="J466" s="235">
        <f>ROUND(I466*H466,2)</f>
        <v>0</v>
      </c>
      <c r="K466" s="231" t="s">
        <v>171</v>
      </c>
      <c r="L466" s="236"/>
      <c r="M466" s="237" t="s">
        <v>1</v>
      </c>
      <c r="N466" s="238" t="s">
        <v>41</v>
      </c>
      <c r="O466" s="77"/>
      <c r="P466" s="189">
        <f>O466*H466</f>
        <v>0</v>
      </c>
      <c r="Q466" s="189">
        <v>0.0089999999999999993</v>
      </c>
      <c r="R466" s="189">
        <f>Q466*H466</f>
        <v>2.9699999999999998</v>
      </c>
      <c r="S466" s="189">
        <v>0</v>
      </c>
      <c r="T466" s="190">
        <f>S466*H466</f>
        <v>0</v>
      </c>
      <c r="U466" s="38"/>
      <c r="V466" s="38"/>
      <c r="W466" s="38"/>
      <c r="X466" s="38"/>
      <c r="Y466" s="38"/>
      <c r="Z466" s="38"/>
      <c r="AA466" s="38"/>
      <c r="AB466" s="38"/>
      <c r="AC466" s="38"/>
      <c r="AD466" s="38"/>
      <c r="AE466" s="38"/>
      <c r="AR466" s="191" t="s">
        <v>272</v>
      </c>
      <c r="AT466" s="191" t="s">
        <v>221</v>
      </c>
      <c r="AU466" s="191" t="s">
        <v>85</v>
      </c>
      <c r="AY466" s="19" t="s">
        <v>165</v>
      </c>
      <c r="BE466" s="192">
        <f>IF(N466="základní",J466,0)</f>
        <v>0</v>
      </c>
      <c r="BF466" s="192">
        <f>IF(N466="snížená",J466,0)</f>
        <v>0</v>
      </c>
      <c r="BG466" s="192">
        <f>IF(N466="zákl. přenesená",J466,0)</f>
        <v>0</v>
      </c>
      <c r="BH466" s="192">
        <f>IF(N466="sníž. přenesená",J466,0)</f>
        <v>0</v>
      </c>
      <c r="BI466" s="192">
        <f>IF(N466="nulová",J466,0)</f>
        <v>0</v>
      </c>
      <c r="BJ466" s="19" t="s">
        <v>81</v>
      </c>
      <c r="BK466" s="192">
        <f>ROUND(I466*H466,2)</f>
        <v>0</v>
      </c>
      <c r="BL466" s="19" t="s">
        <v>273</v>
      </c>
      <c r="BM466" s="191" t="s">
        <v>565</v>
      </c>
    </row>
    <row r="467" s="2" customFormat="1">
      <c r="A467" s="38"/>
      <c r="B467" s="39"/>
      <c r="C467" s="38"/>
      <c r="D467" s="193" t="s">
        <v>173</v>
      </c>
      <c r="E467" s="38"/>
      <c r="F467" s="194" t="s">
        <v>564</v>
      </c>
      <c r="G467" s="38"/>
      <c r="H467" s="38"/>
      <c r="I467" s="195"/>
      <c r="J467" s="38"/>
      <c r="K467" s="38"/>
      <c r="L467" s="39"/>
      <c r="M467" s="196"/>
      <c r="N467" s="197"/>
      <c r="O467" s="77"/>
      <c r="P467" s="77"/>
      <c r="Q467" s="77"/>
      <c r="R467" s="77"/>
      <c r="S467" s="77"/>
      <c r="T467" s="78"/>
      <c r="U467" s="38"/>
      <c r="V467" s="38"/>
      <c r="W467" s="38"/>
      <c r="X467" s="38"/>
      <c r="Y467" s="38"/>
      <c r="Z467" s="38"/>
      <c r="AA467" s="38"/>
      <c r="AB467" s="38"/>
      <c r="AC467" s="38"/>
      <c r="AD467" s="38"/>
      <c r="AE467" s="38"/>
      <c r="AT467" s="19" t="s">
        <v>173</v>
      </c>
      <c r="AU467" s="19" t="s">
        <v>85</v>
      </c>
    </row>
    <row r="468" s="2" customFormat="1">
      <c r="A468" s="38"/>
      <c r="B468" s="179"/>
      <c r="C468" s="180" t="s">
        <v>566</v>
      </c>
      <c r="D468" s="180" t="s">
        <v>167</v>
      </c>
      <c r="E468" s="181" t="s">
        <v>567</v>
      </c>
      <c r="F468" s="182" t="s">
        <v>568</v>
      </c>
      <c r="G468" s="183" t="s">
        <v>201</v>
      </c>
      <c r="H468" s="184">
        <v>2.9700000000000002</v>
      </c>
      <c r="I468" s="185"/>
      <c r="J468" s="186">
        <f>ROUND(I468*H468,2)</f>
        <v>0</v>
      </c>
      <c r="K468" s="182" t="s">
        <v>171</v>
      </c>
      <c r="L468" s="39"/>
      <c r="M468" s="187" t="s">
        <v>1</v>
      </c>
      <c r="N468" s="188" t="s">
        <v>41</v>
      </c>
      <c r="O468" s="77"/>
      <c r="P468" s="189">
        <f>O468*H468</f>
        <v>0</v>
      </c>
      <c r="Q468" s="189">
        <v>0</v>
      </c>
      <c r="R468" s="189">
        <f>Q468*H468</f>
        <v>0</v>
      </c>
      <c r="S468" s="189">
        <v>0</v>
      </c>
      <c r="T468" s="190">
        <f>S468*H468</f>
        <v>0</v>
      </c>
      <c r="U468" s="38"/>
      <c r="V468" s="38"/>
      <c r="W468" s="38"/>
      <c r="X468" s="38"/>
      <c r="Y468" s="38"/>
      <c r="Z468" s="38"/>
      <c r="AA468" s="38"/>
      <c r="AB468" s="38"/>
      <c r="AC468" s="38"/>
      <c r="AD468" s="38"/>
      <c r="AE468" s="38"/>
      <c r="AR468" s="191" t="s">
        <v>273</v>
      </c>
      <c r="AT468" s="191" t="s">
        <v>167</v>
      </c>
      <c r="AU468" s="191" t="s">
        <v>85</v>
      </c>
      <c r="AY468" s="19" t="s">
        <v>165</v>
      </c>
      <c r="BE468" s="192">
        <f>IF(N468="základní",J468,0)</f>
        <v>0</v>
      </c>
      <c r="BF468" s="192">
        <f>IF(N468="snížená",J468,0)</f>
        <v>0</v>
      </c>
      <c r="BG468" s="192">
        <f>IF(N468="zákl. přenesená",J468,0)</f>
        <v>0</v>
      </c>
      <c r="BH468" s="192">
        <f>IF(N468="sníž. přenesená",J468,0)</f>
        <v>0</v>
      </c>
      <c r="BI468" s="192">
        <f>IF(N468="nulová",J468,0)</f>
        <v>0</v>
      </c>
      <c r="BJ468" s="19" t="s">
        <v>81</v>
      </c>
      <c r="BK468" s="192">
        <f>ROUND(I468*H468,2)</f>
        <v>0</v>
      </c>
      <c r="BL468" s="19" t="s">
        <v>273</v>
      </c>
      <c r="BM468" s="191" t="s">
        <v>569</v>
      </c>
    </row>
    <row r="469" s="2" customFormat="1">
      <c r="A469" s="38"/>
      <c r="B469" s="39"/>
      <c r="C469" s="38"/>
      <c r="D469" s="193" t="s">
        <v>173</v>
      </c>
      <c r="E469" s="38"/>
      <c r="F469" s="194" t="s">
        <v>570</v>
      </c>
      <c r="G469" s="38"/>
      <c r="H469" s="38"/>
      <c r="I469" s="195"/>
      <c r="J469" s="38"/>
      <c r="K469" s="38"/>
      <c r="L469" s="39"/>
      <c r="M469" s="196"/>
      <c r="N469" s="197"/>
      <c r="O469" s="77"/>
      <c r="P469" s="77"/>
      <c r="Q469" s="77"/>
      <c r="R469" s="77"/>
      <c r="S469" s="77"/>
      <c r="T469" s="78"/>
      <c r="U469" s="38"/>
      <c r="V469" s="38"/>
      <c r="W469" s="38"/>
      <c r="X469" s="38"/>
      <c r="Y469" s="38"/>
      <c r="Z469" s="38"/>
      <c r="AA469" s="38"/>
      <c r="AB469" s="38"/>
      <c r="AC469" s="38"/>
      <c r="AD469" s="38"/>
      <c r="AE469" s="38"/>
      <c r="AT469" s="19" t="s">
        <v>173</v>
      </c>
      <c r="AU469" s="19" t="s">
        <v>85</v>
      </c>
    </row>
    <row r="470" s="12" customFormat="1" ht="22.8" customHeight="1">
      <c r="A470" s="12"/>
      <c r="B470" s="166"/>
      <c r="C470" s="12"/>
      <c r="D470" s="167" t="s">
        <v>75</v>
      </c>
      <c r="E470" s="177" t="s">
        <v>571</v>
      </c>
      <c r="F470" s="177" t="s">
        <v>572</v>
      </c>
      <c r="G470" s="12"/>
      <c r="H470" s="12"/>
      <c r="I470" s="169"/>
      <c r="J470" s="178">
        <f>BK470</f>
        <v>0</v>
      </c>
      <c r="K470" s="12"/>
      <c r="L470" s="166"/>
      <c r="M470" s="171"/>
      <c r="N470" s="172"/>
      <c r="O470" s="172"/>
      <c r="P470" s="173">
        <f>SUM(P471:P524)</f>
        <v>0</v>
      </c>
      <c r="Q470" s="172"/>
      <c r="R470" s="173">
        <f>SUM(R471:R524)</f>
        <v>7.9294897600000001</v>
      </c>
      <c r="S470" s="172"/>
      <c r="T470" s="174">
        <f>SUM(T471:T524)</f>
        <v>0</v>
      </c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R470" s="167" t="s">
        <v>85</v>
      </c>
      <c r="AT470" s="175" t="s">
        <v>75</v>
      </c>
      <c r="AU470" s="175" t="s">
        <v>81</v>
      </c>
      <c r="AY470" s="167" t="s">
        <v>165</v>
      </c>
      <c r="BK470" s="176">
        <f>SUM(BK471:BK524)</f>
        <v>0</v>
      </c>
    </row>
    <row r="471" s="2" customFormat="1" ht="33" customHeight="1">
      <c r="A471" s="38"/>
      <c r="B471" s="179"/>
      <c r="C471" s="180" t="s">
        <v>573</v>
      </c>
      <c r="D471" s="180" t="s">
        <v>167</v>
      </c>
      <c r="E471" s="181" t="s">
        <v>574</v>
      </c>
      <c r="F471" s="182" t="s">
        <v>575</v>
      </c>
      <c r="G471" s="183" t="s">
        <v>207</v>
      </c>
      <c r="H471" s="184">
        <v>61.607999999999997</v>
      </c>
      <c r="I471" s="185"/>
      <c r="J471" s="186">
        <f>ROUND(I471*H471,2)</f>
        <v>0</v>
      </c>
      <c r="K471" s="182" t="s">
        <v>171</v>
      </c>
      <c r="L471" s="39"/>
      <c r="M471" s="187" t="s">
        <v>1</v>
      </c>
      <c r="N471" s="188" t="s">
        <v>41</v>
      </c>
      <c r="O471" s="77"/>
      <c r="P471" s="189">
        <f>O471*H471</f>
        <v>0</v>
      </c>
      <c r="Q471" s="189">
        <v>0.014970000000000001</v>
      </c>
      <c r="R471" s="189">
        <f>Q471*H471</f>
        <v>0.92227176</v>
      </c>
      <c r="S471" s="189">
        <v>0</v>
      </c>
      <c r="T471" s="190">
        <f>S471*H471</f>
        <v>0</v>
      </c>
      <c r="U471" s="38"/>
      <c r="V471" s="38"/>
      <c r="W471" s="38"/>
      <c r="X471" s="38"/>
      <c r="Y471" s="38"/>
      <c r="Z471" s="38"/>
      <c r="AA471" s="38"/>
      <c r="AB471" s="38"/>
      <c r="AC471" s="38"/>
      <c r="AD471" s="38"/>
      <c r="AE471" s="38"/>
      <c r="AR471" s="191" t="s">
        <v>273</v>
      </c>
      <c r="AT471" s="191" t="s">
        <v>167</v>
      </c>
      <c r="AU471" s="191" t="s">
        <v>85</v>
      </c>
      <c r="AY471" s="19" t="s">
        <v>165</v>
      </c>
      <c r="BE471" s="192">
        <f>IF(N471="základní",J471,0)</f>
        <v>0</v>
      </c>
      <c r="BF471" s="192">
        <f>IF(N471="snížená",J471,0)</f>
        <v>0</v>
      </c>
      <c r="BG471" s="192">
        <f>IF(N471="zákl. přenesená",J471,0)</f>
        <v>0</v>
      </c>
      <c r="BH471" s="192">
        <f>IF(N471="sníž. přenesená",J471,0)</f>
        <v>0</v>
      </c>
      <c r="BI471" s="192">
        <f>IF(N471="nulová",J471,0)</f>
        <v>0</v>
      </c>
      <c r="BJ471" s="19" t="s">
        <v>81</v>
      </c>
      <c r="BK471" s="192">
        <f>ROUND(I471*H471,2)</f>
        <v>0</v>
      </c>
      <c r="BL471" s="19" t="s">
        <v>273</v>
      </c>
      <c r="BM471" s="191" t="s">
        <v>576</v>
      </c>
    </row>
    <row r="472" s="2" customFormat="1">
      <c r="A472" s="38"/>
      <c r="B472" s="39"/>
      <c r="C472" s="38"/>
      <c r="D472" s="193" t="s">
        <v>173</v>
      </c>
      <c r="E472" s="38"/>
      <c r="F472" s="194" t="s">
        <v>577</v>
      </c>
      <c r="G472" s="38"/>
      <c r="H472" s="38"/>
      <c r="I472" s="195"/>
      <c r="J472" s="38"/>
      <c r="K472" s="38"/>
      <c r="L472" s="39"/>
      <c r="M472" s="196"/>
      <c r="N472" s="197"/>
      <c r="O472" s="77"/>
      <c r="P472" s="77"/>
      <c r="Q472" s="77"/>
      <c r="R472" s="77"/>
      <c r="S472" s="77"/>
      <c r="T472" s="78"/>
      <c r="U472" s="38"/>
      <c r="V472" s="38"/>
      <c r="W472" s="38"/>
      <c r="X472" s="38"/>
      <c r="Y472" s="38"/>
      <c r="Z472" s="38"/>
      <c r="AA472" s="38"/>
      <c r="AB472" s="38"/>
      <c r="AC472" s="38"/>
      <c r="AD472" s="38"/>
      <c r="AE472" s="38"/>
      <c r="AT472" s="19" t="s">
        <v>173</v>
      </c>
      <c r="AU472" s="19" t="s">
        <v>85</v>
      </c>
    </row>
    <row r="473" s="13" customFormat="1">
      <c r="A473" s="13"/>
      <c r="B473" s="198"/>
      <c r="C473" s="13"/>
      <c r="D473" s="193" t="s">
        <v>175</v>
      </c>
      <c r="E473" s="199" t="s">
        <v>1</v>
      </c>
      <c r="F473" s="200" t="s">
        <v>578</v>
      </c>
      <c r="G473" s="13"/>
      <c r="H473" s="199" t="s">
        <v>1</v>
      </c>
      <c r="I473" s="201"/>
      <c r="J473" s="13"/>
      <c r="K473" s="13"/>
      <c r="L473" s="198"/>
      <c r="M473" s="202"/>
      <c r="N473" s="203"/>
      <c r="O473" s="203"/>
      <c r="P473" s="203"/>
      <c r="Q473" s="203"/>
      <c r="R473" s="203"/>
      <c r="S473" s="203"/>
      <c r="T473" s="204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T473" s="199" t="s">
        <v>175</v>
      </c>
      <c r="AU473" s="199" t="s">
        <v>85</v>
      </c>
      <c r="AV473" s="13" t="s">
        <v>81</v>
      </c>
      <c r="AW473" s="13" t="s">
        <v>32</v>
      </c>
      <c r="AX473" s="13" t="s">
        <v>76</v>
      </c>
      <c r="AY473" s="199" t="s">
        <v>165</v>
      </c>
    </row>
    <row r="474" s="13" customFormat="1">
      <c r="A474" s="13"/>
      <c r="B474" s="198"/>
      <c r="C474" s="13"/>
      <c r="D474" s="193" t="s">
        <v>175</v>
      </c>
      <c r="E474" s="199" t="s">
        <v>1</v>
      </c>
      <c r="F474" s="200" t="s">
        <v>579</v>
      </c>
      <c r="G474" s="13"/>
      <c r="H474" s="199" t="s">
        <v>1</v>
      </c>
      <c r="I474" s="201"/>
      <c r="J474" s="13"/>
      <c r="K474" s="13"/>
      <c r="L474" s="198"/>
      <c r="M474" s="202"/>
      <c r="N474" s="203"/>
      <c r="O474" s="203"/>
      <c r="P474" s="203"/>
      <c r="Q474" s="203"/>
      <c r="R474" s="203"/>
      <c r="S474" s="203"/>
      <c r="T474" s="204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T474" s="199" t="s">
        <v>175</v>
      </c>
      <c r="AU474" s="199" t="s">
        <v>85</v>
      </c>
      <c r="AV474" s="13" t="s">
        <v>81</v>
      </c>
      <c r="AW474" s="13" t="s">
        <v>32</v>
      </c>
      <c r="AX474" s="13" t="s">
        <v>76</v>
      </c>
      <c r="AY474" s="199" t="s">
        <v>165</v>
      </c>
    </row>
    <row r="475" s="13" customFormat="1">
      <c r="A475" s="13"/>
      <c r="B475" s="198"/>
      <c r="C475" s="13"/>
      <c r="D475" s="193" t="s">
        <v>175</v>
      </c>
      <c r="E475" s="199" t="s">
        <v>1</v>
      </c>
      <c r="F475" s="200" t="s">
        <v>580</v>
      </c>
      <c r="G475" s="13"/>
      <c r="H475" s="199" t="s">
        <v>1</v>
      </c>
      <c r="I475" s="201"/>
      <c r="J475" s="13"/>
      <c r="K475" s="13"/>
      <c r="L475" s="198"/>
      <c r="M475" s="202"/>
      <c r="N475" s="203"/>
      <c r="O475" s="203"/>
      <c r="P475" s="203"/>
      <c r="Q475" s="203"/>
      <c r="R475" s="203"/>
      <c r="S475" s="203"/>
      <c r="T475" s="204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T475" s="199" t="s">
        <v>175</v>
      </c>
      <c r="AU475" s="199" t="s">
        <v>85</v>
      </c>
      <c r="AV475" s="13" t="s">
        <v>81</v>
      </c>
      <c r="AW475" s="13" t="s">
        <v>32</v>
      </c>
      <c r="AX475" s="13" t="s">
        <v>76</v>
      </c>
      <c r="AY475" s="199" t="s">
        <v>165</v>
      </c>
    </row>
    <row r="476" s="13" customFormat="1">
      <c r="A476" s="13"/>
      <c r="B476" s="198"/>
      <c r="C476" s="13"/>
      <c r="D476" s="193" t="s">
        <v>175</v>
      </c>
      <c r="E476" s="199" t="s">
        <v>1</v>
      </c>
      <c r="F476" s="200" t="s">
        <v>581</v>
      </c>
      <c r="G476" s="13"/>
      <c r="H476" s="199" t="s">
        <v>1</v>
      </c>
      <c r="I476" s="201"/>
      <c r="J476" s="13"/>
      <c r="K476" s="13"/>
      <c r="L476" s="198"/>
      <c r="M476" s="202"/>
      <c r="N476" s="203"/>
      <c r="O476" s="203"/>
      <c r="P476" s="203"/>
      <c r="Q476" s="203"/>
      <c r="R476" s="203"/>
      <c r="S476" s="203"/>
      <c r="T476" s="204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T476" s="199" t="s">
        <v>175</v>
      </c>
      <c r="AU476" s="199" t="s">
        <v>85</v>
      </c>
      <c r="AV476" s="13" t="s">
        <v>81</v>
      </c>
      <c r="AW476" s="13" t="s">
        <v>32</v>
      </c>
      <c r="AX476" s="13" t="s">
        <v>76</v>
      </c>
      <c r="AY476" s="199" t="s">
        <v>165</v>
      </c>
    </row>
    <row r="477" s="14" customFormat="1">
      <c r="A477" s="14"/>
      <c r="B477" s="205"/>
      <c r="C477" s="14"/>
      <c r="D477" s="193" t="s">
        <v>175</v>
      </c>
      <c r="E477" s="206" t="s">
        <v>1</v>
      </c>
      <c r="F477" s="207" t="s">
        <v>582</v>
      </c>
      <c r="G477" s="14"/>
      <c r="H477" s="208">
        <v>18.120000000000001</v>
      </c>
      <c r="I477" s="209"/>
      <c r="J477" s="14"/>
      <c r="K477" s="14"/>
      <c r="L477" s="205"/>
      <c r="M477" s="210"/>
      <c r="N477" s="211"/>
      <c r="O477" s="211"/>
      <c r="P477" s="211"/>
      <c r="Q477" s="211"/>
      <c r="R477" s="211"/>
      <c r="S477" s="211"/>
      <c r="T477" s="212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T477" s="206" t="s">
        <v>175</v>
      </c>
      <c r="AU477" s="206" t="s">
        <v>85</v>
      </c>
      <c r="AV477" s="14" t="s">
        <v>85</v>
      </c>
      <c r="AW477" s="14" t="s">
        <v>32</v>
      </c>
      <c r="AX477" s="14" t="s">
        <v>76</v>
      </c>
      <c r="AY477" s="206" t="s">
        <v>165</v>
      </c>
    </row>
    <row r="478" s="14" customFormat="1">
      <c r="A478" s="14"/>
      <c r="B478" s="205"/>
      <c r="C478" s="14"/>
      <c r="D478" s="193" t="s">
        <v>175</v>
      </c>
      <c r="E478" s="206" t="s">
        <v>1</v>
      </c>
      <c r="F478" s="207" t="s">
        <v>583</v>
      </c>
      <c r="G478" s="14"/>
      <c r="H478" s="208">
        <v>43.488</v>
      </c>
      <c r="I478" s="209"/>
      <c r="J478" s="14"/>
      <c r="K478" s="14"/>
      <c r="L478" s="205"/>
      <c r="M478" s="210"/>
      <c r="N478" s="211"/>
      <c r="O478" s="211"/>
      <c r="P478" s="211"/>
      <c r="Q478" s="211"/>
      <c r="R478" s="211"/>
      <c r="S478" s="211"/>
      <c r="T478" s="212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T478" s="206" t="s">
        <v>175</v>
      </c>
      <c r="AU478" s="206" t="s">
        <v>85</v>
      </c>
      <c r="AV478" s="14" t="s">
        <v>85</v>
      </c>
      <c r="AW478" s="14" t="s">
        <v>32</v>
      </c>
      <c r="AX478" s="14" t="s">
        <v>76</v>
      </c>
      <c r="AY478" s="206" t="s">
        <v>165</v>
      </c>
    </row>
    <row r="479" s="15" customFormat="1">
      <c r="A479" s="15"/>
      <c r="B479" s="213"/>
      <c r="C479" s="15"/>
      <c r="D479" s="193" t="s">
        <v>175</v>
      </c>
      <c r="E479" s="214" t="s">
        <v>1</v>
      </c>
      <c r="F479" s="215" t="s">
        <v>180</v>
      </c>
      <c r="G479" s="15"/>
      <c r="H479" s="216">
        <v>61.608000000000004</v>
      </c>
      <c r="I479" s="217"/>
      <c r="J479" s="15"/>
      <c r="K479" s="15"/>
      <c r="L479" s="213"/>
      <c r="M479" s="218"/>
      <c r="N479" s="219"/>
      <c r="O479" s="219"/>
      <c r="P479" s="219"/>
      <c r="Q479" s="219"/>
      <c r="R479" s="219"/>
      <c r="S479" s="219"/>
      <c r="T479" s="220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T479" s="214" t="s">
        <v>175</v>
      </c>
      <c r="AU479" s="214" t="s">
        <v>85</v>
      </c>
      <c r="AV479" s="15" t="s">
        <v>86</v>
      </c>
      <c r="AW479" s="15" t="s">
        <v>32</v>
      </c>
      <c r="AX479" s="15" t="s">
        <v>76</v>
      </c>
      <c r="AY479" s="214" t="s">
        <v>165</v>
      </c>
    </row>
    <row r="480" s="16" customFormat="1">
      <c r="A480" s="16"/>
      <c r="B480" s="221"/>
      <c r="C480" s="16"/>
      <c r="D480" s="193" t="s">
        <v>175</v>
      </c>
      <c r="E480" s="222" t="s">
        <v>1</v>
      </c>
      <c r="F480" s="223" t="s">
        <v>181</v>
      </c>
      <c r="G480" s="16"/>
      <c r="H480" s="224">
        <v>61.608000000000004</v>
      </c>
      <c r="I480" s="225"/>
      <c r="J480" s="16"/>
      <c r="K480" s="16"/>
      <c r="L480" s="221"/>
      <c r="M480" s="226"/>
      <c r="N480" s="227"/>
      <c r="O480" s="227"/>
      <c r="P480" s="227"/>
      <c r="Q480" s="227"/>
      <c r="R480" s="227"/>
      <c r="S480" s="227"/>
      <c r="T480" s="228"/>
      <c r="U480" s="16"/>
      <c r="V480" s="16"/>
      <c r="W480" s="16"/>
      <c r="X480" s="16"/>
      <c r="Y480" s="16"/>
      <c r="Z480" s="16"/>
      <c r="AA480" s="16"/>
      <c r="AB480" s="16"/>
      <c r="AC480" s="16"/>
      <c r="AD480" s="16"/>
      <c r="AE480" s="16"/>
      <c r="AT480" s="222" t="s">
        <v>175</v>
      </c>
      <c r="AU480" s="222" t="s">
        <v>85</v>
      </c>
      <c r="AV480" s="16" t="s">
        <v>114</v>
      </c>
      <c r="AW480" s="16" t="s">
        <v>32</v>
      </c>
      <c r="AX480" s="16" t="s">
        <v>81</v>
      </c>
      <c r="AY480" s="222" t="s">
        <v>165</v>
      </c>
    </row>
    <row r="481" s="2" customFormat="1">
      <c r="A481" s="38"/>
      <c r="B481" s="179"/>
      <c r="C481" s="180" t="s">
        <v>584</v>
      </c>
      <c r="D481" s="180" t="s">
        <v>167</v>
      </c>
      <c r="E481" s="181" t="s">
        <v>585</v>
      </c>
      <c r="F481" s="182" t="s">
        <v>586</v>
      </c>
      <c r="G481" s="183" t="s">
        <v>207</v>
      </c>
      <c r="H481" s="184">
        <v>86.709999999999994</v>
      </c>
      <c r="I481" s="185"/>
      <c r="J481" s="186">
        <f>ROUND(I481*H481,2)</f>
        <v>0</v>
      </c>
      <c r="K481" s="182" t="s">
        <v>171</v>
      </c>
      <c r="L481" s="39"/>
      <c r="M481" s="187" t="s">
        <v>1</v>
      </c>
      <c r="N481" s="188" t="s">
        <v>41</v>
      </c>
      <c r="O481" s="77"/>
      <c r="P481" s="189">
        <f>O481*H481</f>
        <v>0</v>
      </c>
      <c r="Q481" s="189">
        <v>0.012200000000000001</v>
      </c>
      <c r="R481" s="189">
        <f>Q481*H481</f>
        <v>1.0578620000000001</v>
      </c>
      <c r="S481" s="189">
        <v>0</v>
      </c>
      <c r="T481" s="190">
        <f>S481*H481</f>
        <v>0</v>
      </c>
      <c r="U481" s="38"/>
      <c r="V481" s="38"/>
      <c r="W481" s="38"/>
      <c r="X481" s="38"/>
      <c r="Y481" s="38"/>
      <c r="Z481" s="38"/>
      <c r="AA481" s="38"/>
      <c r="AB481" s="38"/>
      <c r="AC481" s="38"/>
      <c r="AD481" s="38"/>
      <c r="AE481" s="38"/>
      <c r="AR481" s="191" t="s">
        <v>273</v>
      </c>
      <c r="AT481" s="191" t="s">
        <v>167</v>
      </c>
      <c r="AU481" s="191" t="s">
        <v>85</v>
      </c>
      <c r="AY481" s="19" t="s">
        <v>165</v>
      </c>
      <c r="BE481" s="192">
        <f>IF(N481="základní",J481,0)</f>
        <v>0</v>
      </c>
      <c r="BF481" s="192">
        <f>IF(N481="snížená",J481,0)</f>
        <v>0</v>
      </c>
      <c r="BG481" s="192">
        <f>IF(N481="zákl. přenesená",J481,0)</f>
        <v>0</v>
      </c>
      <c r="BH481" s="192">
        <f>IF(N481="sníž. přenesená",J481,0)</f>
        <v>0</v>
      </c>
      <c r="BI481" s="192">
        <f>IF(N481="nulová",J481,0)</f>
        <v>0</v>
      </c>
      <c r="BJ481" s="19" t="s">
        <v>81</v>
      </c>
      <c r="BK481" s="192">
        <f>ROUND(I481*H481,2)</f>
        <v>0</v>
      </c>
      <c r="BL481" s="19" t="s">
        <v>273</v>
      </c>
      <c r="BM481" s="191" t="s">
        <v>587</v>
      </c>
    </row>
    <row r="482" s="2" customFormat="1">
      <c r="A482" s="38"/>
      <c r="B482" s="39"/>
      <c r="C482" s="38"/>
      <c r="D482" s="193" t="s">
        <v>173</v>
      </c>
      <c r="E482" s="38"/>
      <c r="F482" s="194" t="s">
        <v>588</v>
      </c>
      <c r="G482" s="38"/>
      <c r="H482" s="38"/>
      <c r="I482" s="195"/>
      <c r="J482" s="38"/>
      <c r="K482" s="38"/>
      <c r="L482" s="39"/>
      <c r="M482" s="196"/>
      <c r="N482" s="197"/>
      <c r="O482" s="77"/>
      <c r="P482" s="77"/>
      <c r="Q482" s="77"/>
      <c r="R482" s="77"/>
      <c r="S482" s="77"/>
      <c r="T482" s="78"/>
      <c r="U482" s="38"/>
      <c r="V482" s="38"/>
      <c r="W482" s="38"/>
      <c r="X482" s="38"/>
      <c r="Y482" s="38"/>
      <c r="Z482" s="38"/>
      <c r="AA482" s="38"/>
      <c r="AB482" s="38"/>
      <c r="AC482" s="38"/>
      <c r="AD482" s="38"/>
      <c r="AE482" s="38"/>
      <c r="AT482" s="19" t="s">
        <v>173</v>
      </c>
      <c r="AU482" s="19" t="s">
        <v>85</v>
      </c>
    </row>
    <row r="483" s="13" customFormat="1">
      <c r="A483" s="13"/>
      <c r="B483" s="198"/>
      <c r="C483" s="13"/>
      <c r="D483" s="193" t="s">
        <v>175</v>
      </c>
      <c r="E483" s="199" t="s">
        <v>1</v>
      </c>
      <c r="F483" s="200" t="s">
        <v>589</v>
      </c>
      <c r="G483" s="13"/>
      <c r="H483" s="199" t="s">
        <v>1</v>
      </c>
      <c r="I483" s="201"/>
      <c r="J483" s="13"/>
      <c r="K483" s="13"/>
      <c r="L483" s="198"/>
      <c r="M483" s="202"/>
      <c r="N483" s="203"/>
      <c r="O483" s="203"/>
      <c r="P483" s="203"/>
      <c r="Q483" s="203"/>
      <c r="R483" s="203"/>
      <c r="S483" s="203"/>
      <c r="T483" s="204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T483" s="199" t="s">
        <v>175</v>
      </c>
      <c r="AU483" s="199" t="s">
        <v>85</v>
      </c>
      <c r="AV483" s="13" t="s">
        <v>81</v>
      </c>
      <c r="AW483" s="13" t="s">
        <v>32</v>
      </c>
      <c r="AX483" s="13" t="s">
        <v>76</v>
      </c>
      <c r="AY483" s="199" t="s">
        <v>165</v>
      </c>
    </row>
    <row r="484" s="13" customFormat="1">
      <c r="A484" s="13"/>
      <c r="B484" s="198"/>
      <c r="C484" s="13"/>
      <c r="D484" s="193" t="s">
        <v>175</v>
      </c>
      <c r="E484" s="199" t="s">
        <v>1</v>
      </c>
      <c r="F484" s="200" t="s">
        <v>590</v>
      </c>
      <c r="G484" s="13"/>
      <c r="H484" s="199" t="s">
        <v>1</v>
      </c>
      <c r="I484" s="201"/>
      <c r="J484" s="13"/>
      <c r="K484" s="13"/>
      <c r="L484" s="198"/>
      <c r="M484" s="202"/>
      <c r="N484" s="203"/>
      <c r="O484" s="203"/>
      <c r="P484" s="203"/>
      <c r="Q484" s="203"/>
      <c r="R484" s="203"/>
      <c r="S484" s="203"/>
      <c r="T484" s="204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T484" s="199" t="s">
        <v>175</v>
      </c>
      <c r="AU484" s="199" t="s">
        <v>85</v>
      </c>
      <c r="AV484" s="13" t="s">
        <v>81</v>
      </c>
      <c r="AW484" s="13" t="s">
        <v>32</v>
      </c>
      <c r="AX484" s="13" t="s">
        <v>76</v>
      </c>
      <c r="AY484" s="199" t="s">
        <v>165</v>
      </c>
    </row>
    <row r="485" s="13" customFormat="1">
      <c r="A485" s="13"/>
      <c r="B485" s="198"/>
      <c r="C485" s="13"/>
      <c r="D485" s="193" t="s">
        <v>175</v>
      </c>
      <c r="E485" s="199" t="s">
        <v>1</v>
      </c>
      <c r="F485" s="200" t="s">
        <v>591</v>
      </c>
      <c r="G485" s="13"/>
      <c r="H485" s="199" t="s">
        <v>1</v>
      </c>
      <c r="I485" s="201"/>
      <c r="J485" s="13"/>
      <c r="K485" s="13"/>
      <c r="L485" s="198"/>
      <c r="M485" s="202"/>
      <c r="N485" s="203"/>
      <c r="O485" s="203"/>
      <c r="P485" s="203"/>
      <c r="Q485" s="203"/>
      <c r="R485" s="203"/>
      <c r="S485" s="203"/>
      <c r="T485" s="204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T485" s="199" t="s">
        <v>175</v>
      </c>
      <c r="AU485" s="199" t="s">
        <v>85</v>
      </c>
      <c r="AV485" s="13" t="s">
        <v>81</v>
      </c>
      <c r="AW485" s="13" t="s">
        <v>32</v>
      </c>
      <c r="AX485" s="13" t="s">
        <v>76</v>
      </c>
      <c r="AY485" s="199" t="s">
        <v>165</v>
      </c>
    </row>
    <row r="486" s="13" customFormat="1">
      <c r="A486" s="13"/>
      <c r="B486" s="198"/>
      <c r="C486" s="13"/>
      <c r="D486" s="193" t="s">
        <v>175</v>
      </c>
      <c r="E486" s="199" t="s">
        <v>1</v>
      </c>
      <c r="F486" s="200" t="s">
        <v>592</v>
      </c>
      <c r="G486" s="13"/>
      <c r="H486" s="199" t="s">
        <v>1</v>
      </c>
      <c r="I486" s="201"/>
      <c r="J486" s="13"/>
      <c r="K486" s="13"/>
      <c r="L486" s="198"/>
      <c r="M486" s="202"/>
      <c r="N486" s="203"/>
      <c r="O486" s="203"/>
      <c r="P486" s="203"/>
      <c r="Q486" s="203"/>
      <c r="R486" s="203"/>
      <c r="S486" s="203"/>
      <c r="T486" s="204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T486" s="199" t="s">
        <v>175</v>
      </c>
      <c r="AU486" s="199" t="s">
        <v>85</v>
      </c>
      <c r="AV486" s="13" t="s">
        <v>81</v>
      </c>
      <c r="AW486" s="13" t="s">
        <v>32</v>
      </c>
      <c r="AX486" s="13" t="s">
        <v>76</v>
      </c>
      <c r="AY486" s="199" t="s">
        <v>165</v>
      </c>
    </row>
    <row r="487" s="14" customFormat="1">
      <c r="A487" s="14"/>
      <c r="B487" s="205"/>
      <c r="C487" s="14"/>
      <c r="D487" s="193" t="s">
        <v>175</v>
      </c>
      <c r="E487" s="206" t="s">
        <v>1</v>
      </c>
      <c r="F487" s="207" t="s">
        <v>593</v>
      </c>
      <c r="G487" s="14"/>
      <c r="H487" s="208">
        <v>36.409999999999997</v>
      </c>
      <c r="I487" s="209"/>
      <c r="J487" s="14"/>
      <c r="K487" s="14"/>
      <c r="L487" s="205"/>
      <c r="M487" s="210"/>
      <c r="N487" s="211"/>
      <c r="O487" s="211"/>
      <c r="P487" s="211"/>
      <c r="Q487" s="211"/>
      <c r="R487" s="211"/>
      <c r="S487" s="211"/>
      <c r="T487" s="212"/>
      <c r="U487" s="14"/>
      <c r="V487" s="14"/>
      <c r="W487" s="14"/>
      <c r="X487" s="14"/>
      <c r="Y487" s="14"/>
      <c r="Z487" s="14"/>
      <c r="AA487" s="14"/>
      <c r="AB487" s="14"/>
      <c r="AC487" s="14"/>
      <c r="AD487" s="14"/>
      <c r="AE487" s="14"/>
      <c r="AT487" s="206" t="s">
        <v>175</v>
      </c>
      <c r="AU487" s="206" t="s">
        <v>85</v>
      </c>
      <c r="AV487" s="14" t="s">
        <v>85</v>
      </c>
      <c r="AW487" s="14" t="s">
        <v>32</v>
      </c>
      <c r="AX487" s="14" t="s">
        <v>76</v>
      </c>
      <c r="AY487" s="206" t="s">
        <v>165</v>
      </c>
    </row>
    <row r="488" s="13" customFormat="1">
      <c r="A488" s="13"/>
      <c r="B488" s="198"/>
      <c r="C488" s="13"/>
      <c r="D488" s="193" t="s">
        <v>175</v>
      </c>
      <c r="E488" s="199" t="s">
        <v>1</v>
      </c>
      <c r="F488" s="200" t="s">
        <v>594</v>
      </c>
      <c r="G488" s="13"/>
      <c r="H488" s="199" t="s">
        <v>1</v>
      </c>
      <c r="I488" s="201"/>
      <c r="J488" s="13"/>
      <c r="K488" s="13"/>
      <c r="L488" s="198"/>
      <c r="M488" s="202"/>
      <c r="N488" s="203"/>
      <c r="O488" s="203"/>
      <c r="P488" s="203"/>
      <c r="Q488" s="203"/>
      <c r="R488" s="203"/>
      <c r="S488" s="203"/>
      <c r="T488" s="204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T488" s="199" t="s">
        <v>175</v>
      </c>
      <c r="AU488" s="199" t="s">
        <v>85</v>
      </c>
      <c r="AV488" s="13" t="s">
        <v>81</v>
      </c>
      <c r="AW488" s="13" t="s">
        <v>32</v>
      </c>
      <c r="AX488" s="13" t="s">
        <v>76</v>
      </c>
      <c r="AY488" s="199" t="s">
        <v>165</v>
      </c>
    </row>
    <row r="489" s="14" customFormat="1">
      <c r="A489" s="14"/>
      <c r="B489" s="205"/>
      <c r="C489" s="14"/>
      <c r="D489" s="193" t="s">
        <v>175</v>
      </c>
      <c r="E489" s="206" t="s">
        <v>1</v>
      </c>
      <c r="F489" s="207" t="s">
        <v>595</v>
      </c>
      <c r="G489" s="14"/>
      <c r="H489" s="208">
        <v>25.59</v>
      </c>
      <c r="I489" s="209"/>
      <c r="J489" s="14"/>
      <c r="K489" s="14"/>
      <c r="L489" s="205"/>
      <c r="M489" s="210"/>
      <c r="N489" s="211"/>
      <c r="O489" s="211"/>
      <c r="P489" s="211"/>
      <c r="Q489" s="211"/>
      <c r="R489" s="211"/>
      <c r="S489" s="211"/>
      <c r="T489" s="212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  <c r="AE489" s="14"/>
      <c r="AT489" s="206" t="s">
        <v>175</v>
      </c>
      <c r="AU489" s="206" t="s">
        <v>85</v>
      </c>
      <c r="AV489" s="14" t="s">
        <v>85</v>
      </c>
      <c r="AW489" s="14" t="s">
        <v>32</v>
      </c>
      <c r="AX489" s="14" t="s">
        <v>76</v>
      </c>
      <c r="AY489" s="206" t="s">
        <v>165</v>
      </c>
    </row>
    <row r="490" s="13" customFormat="1">
      <c r="A490" s="13"/>
      <c r="B490" s="198"/>
      <c r="C490" s="13"/>
      <c r="D490" s="193" t="s">
        <v>175</v>
      </c>
      <c r="E490" s="199" t="s">
        <v>1</v>
      </c>
      <c r="F490" s="200" t="s">
        <v>596</v>
      </c>
      <c r="G490" s="13"/>
      <c r="H490" s="199" t="s">
        <v>1</v>
      </c>
      <c r="I490" s="201"/>
      <c r="J490" s="13"/>
      <c r="K490" s="13"/>
      <c r="L490" s="198"/>
      <c r="M490" s="202"/>
      <c r="N490" s="203"/>
      <c r="O490" s="203"/>
      <c r="P490" s="203"/>
      <c r="Q490" s="203"/>
      <c r="R490" s="203"/>
      <c r="S490" s="203"/>
      <c r="T490" s="204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T490" s="199" t="s">
        <v>175</v>
      </c>
      <c r="AU490" s="199" t="s">
        <v>85</v>
      </c>
      <c r="AV490" s="13" t="s">
        <v>81</v>
      </c>
      <c r="AW490" s="13" t="s">
        <v>32</v>
      </c>
      <c r="AX490" s="13" t="s">
        <v>76</v>
      </c>
      <c r="AY490" s="199" t="s">
        <v>165</v>
      </c>
    </row>
    <row r="491" s="14" customFormat="1">
      <c r="A491" s="14"/>
      <c r="B491" s="205"/>
      <c r="C491" s="14"/>
      <c r="D491" s="193" t="s">
        <v>175</v>
      </c>
      <c r="E491" s="206" t="s">
        <v>1</v>
      </c>
      <c r="F491" s="207" t="s">
        <v>597</v>
      </c>
      <c r="G491" s="14"/>
      <c r="H491" s="208">
        <v>15.949999999999999</v>
      </c>
      <c r="I491" s="209"/>
      <c r="J491" s="14"/>
      <c r="K491" s="14"/>
      <c r="L491" s="205"/>
      <c r="M491" s="210"/>
      <c r="N491" s="211"/>
      <c r="O491" s="211"/>
      <c r="P491" s="211"/>
      <c r="Q491" s="211"/>
      <c r="R491" s="211"/>
      <c r="S491" s="211"/>
      <c r="T491" s="212"/>
      <c r="U491" s="14"/>
      <c r="V491" s="14"/>
      <c r="W491" s="14"/>
      <c r="X491" s="14"/>
      <c r="Y491" s="14"/>
      <c r="Z491" s="14"/>
      <c r="AA491" s="14"/>
      <c r="AB491" s="14"/>
      <c r="AC491" s="14"/>
      <c r="AD491" s="14"/>
      <c r="AE491" s="14"/>
      <c r="AT491" s="206" t="s">
        <v>175</v>
      </c>
      <c r="AU491" s="206" t="s">
        <v>85</v>
      </c>
      <c r="AV491" s="14" t="s">
        <v>85</v>
      </c>
      <c r="AW491" s="14" t="s">
        <v>32</v>
      </c>
      <c r="AX491" s="14" t="s">
        <v>76</v>
      </c>
      <c r="AY491" s="206" t="s">
        <v>165</v>
      </c>
    </row>
    <row r="492" s="13" customFormat="1">
      <c r="A492" s="13"/>
      <c r="B492" s="198"/>
      <c r="C492" s="13"/>
      <c r="D492" s="193" t="s">
        <v>175</v>
      </c>
      <c r="E492" s="199" t="s">
        <v>1</v>
      </c>
      <c r="F492" s="200" t="s">
        <v>598</v>
      </c>
      <c r="G492" s="13"/>
      <c r="H492" s="199" t="s">
        <v>1</v>
      </c>
      <c r="I492" s="201"/>
      <c r="J492" s="13"/>
      <c r="K492" s="13"/>
      <c r="L492" s="198"/>
      <c r="M492" s="202"/>
      <c r="N492" s="203"/>
      <c r="O492" s="203"/>
      <c r="P492" s="203"/>
      <c r="Q492" s="203"/>
      <c r="R492" s="203"/>
      <c r="S492" s="203"/>
      <c r="T492" s="204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T492" s="199" t="s">
        <v>175</v>
      </c>
      <c r="AU492" s="199" t="s">
        <v>85</v>
      </c>
      <c r="AV492" s="13" t="s">
        <v>81</v>
      </c>
      <c r="AW492" s="13" t="s">
        <v>32</v>
      </c>
      <c r="AX492" s="13" t="s">
        <v>76</v>
      </c>
      <c r="AY492" s="199" t="s">
        <v>165</v>
      </c>
    </row>
    <row r="493" s="14" customFormat="1">
      <c r="A493" s="14"/>
      <c r="B493" s="205"/>
      <c r="C493" s="14"/>
      <c r="D493" s="193" t="s">
        <v>175</v>
      </c>
      <c r="E493" s="206" t="s">
        <v>1</v>
      </c>
      <c r="F493" s="207" t="s">
        <v>599</v>
      </c>
      <c r="G493" s="14"/>
      <c r="H493" s="208">
        <v>8.7599999999999998</v>
      </c>
      <c r="I493" s="209"/>
      <c r="J493" s="14"/>
      <c r="K493" s="14"/>
      <c r="L493" s="205"/>
      <c r="M493" s="210"/>
      <c r="N493" s="211"/>
      <c r="O493" s="211"/>
      <c r="P493" s="211"/>
      <c r="Q493" s="211"/>
      <c r="R493" s="211"/>
      <c r="S493" s="211"/>
      <c r="T493" s="212"/>
      <c r="U493" s="14"/>
      <c r="V493" s="14"/>
      <c r="W493" s="14"/>
      <c r="X493" s="14"/>
      <c r="Y493" s="14"/>
      <c r="Z493" s="14"/>
      <c r="AA493" s="14"/>
      <c r="AB493" s="14"/>
      <c r="AC493" s="14"/>
      <c r="AD493" s="14"/>
      <c r="AE493" s="14"/>
      <c r="AT493" s="206" t="s">
        <v>175</v>
      </c>
      <c r="AU493" s="206" t="s">
        <v>85</v>
      </c>
      <c r="AV493" s="14" t="s">
        <v>85</v>
      </c>
      <c r="AW493" s="14" t="s">
        <v>32</v>
      </c>
      <c r="AX493" s="14" t="s">
        <v>76</v>
      </c>
      <c r="AY493" s="206" t="s">
        <v>165</v>
      </c>
    </row>
    <row r="494" s="15" customFormat="1">
      <c r="A494" s="15"/>
      <c r="B494" s="213"/>
      <c r="C494" s="15"/>
      <c r="D494" s="193" t="s">
        <v>175</v>
      </c>
      <c r="E494" s="214" t="s">
        <v>1</v>
      </c>
      <c r="F494" s="215" t="s">
        <v>180</v>
      </c>
      <c r="G494" s="15"/>
      <c r="H494" s="216">
        <v>86.710000000000008</v>
      </c>
      <c r="I494" s="217"/>
      <c r="J494" s="15"/>
      <c r="K494" s="15"/>
      <c r="L494" s="213"/>
      <c r="M494" s="218"/>
      <c r="N494" s="219"/>
      <c r="O494" s="219"/>
      <c r="P494" s="219"/>
      <c r="Q494" s="219"/>
      <c r="R494" s="219"/>
      <c r="S494" s="219"/>
      <c r="T494" s="220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  <c r="AT494" s="214" t="s">
        <v>175</v>
      </c>
      <c r="AU494" s="214" t="s">
        <v>85</v>
      </c>
      <c r="AV494" s="15" t="s">
        <v>86</v>
      </c>
      <c r="AW494" s="15" t="s">
        <v>32</v>
      </c>
      <c r="AX494" s="15" t="s">
        <v>76</v>
      </c>
      <c r="AY494" s="214" t="s">
        <v>165</v>
      </c>
    </row>
    <row r="495" s="16" customFormat="1">
      <c r="A495" s="16"/>
      <c r="B495" s="221"/>
      <c r="C495" s="16"/>
      <c r="D495" s="193" t="s">
        <v>175</v>
      </c>
      <c r="E495" s="222" t="s">
        <v>1</v>
      </c>
      <c r="F495" s="223" t="s">
        <v>181</v>
      </c>
      <c r="G495" s="16"/>
      <c r="H495" s="224">
        <v>86.710000000000008</v>
      </c>
      <c r="I495" s="225"/>
      <c r="J495" s="16"/>
      <c r="K495" s="16"/>
      <c r="L495" s="221"/>
      <c r="M495" s="226"/>
      <c r="N495" s="227"/>
      <c r="O495" s="227"/>
      <c r="P495" s="227"/>
      <c r="Q495" s="227"/>
      <c r="R495" s="227"/>
      <c r="S495" s="227"/>
      <c r="T495" s="228"/>
      <c r="U495" s="16"/>
      <c r="V495" s="16"/>
      <c r="W495" s="16"/>
      <c r="X495" s="16"/>
      <c r="Y495" s="16"/>
      <c r="Z495" s="16"/>
      <c r="AA495" s="16"/>
      <c r="AB495" s="16"/>
      <c r="AC495" s="16"/>
      <c r="AD495" s="16"/>
      <c r="AE495" s="16"/>
      <c r="AT495" s="222" t="s">
        <v>175</v>
      </c>
      <c r="AU495" s="222" t="s">
        <v>85</v>
      </c>
      <c r="AV495" s="16" t="s">
        <v>114</v>
      </c>
      <c r="AW495" s="16" t="s">
        <v>32</v>
      </c>
      <c r="AX495" s="16" t="s">
        <v>81</v>
      </c>
      <c r="AY495" s="222" t="s">
        <v>165</v>
      </c>
    </row>
    <row r="496" s="2" customFormat="1">
      <c r="A496" s="38"/>
      <c r="B496" s="179"/>
      <c r="C496" s="180" t="s">
        <v>600</v>
      </c>
      <c r="D496" s="180" t="s">
        <v>167</v>
      </c>
      <c r="E496" s="181" t="s">
        <v>601</v>
      </c>
      <c r="F496" s="182" t="s">
        <v>602</v>
      </c>
      <c r="G496" s="183" t="s">
        <v>207</v>
      </c>
      <c r="H496" s="184">
        <v>7.2000000000000002</v>
      </c>
      <c r="I496" s="185"/>
      <c r="J496" s="186">
        <f>ROUND(I496*H496,2)</f>
        <v>0</v>
      </c>
      <c r="K496" s="182" t="s">
        <v>171</v>
      </c>
      <c r="L496" s="39"/>
      <c r="M496" s="187" t="s">
        <v>1</v>
      </c>
      <c r="N496" s="188" t="s">
        <v>41</v>
      </c>
      <c r="O496" s="77"/>
      <c r="P496" s="189">
        <f>O496*H496</f>
        <v>0</v>
      </c>
      <c r="Q496" s="189">
        <v>0.012590000000000001</v>
      </c>
      <c r="R496" s="189">
        <f>Q496*H496</f>
        <v>0.090648000000000006</v>
      </c>
      <c r="S496" s="189">
        <v>0</v>
      </c>
      <c r="T496" s="190">
        <f>S496*H496</f>
        <v>0</v>
      </c>
      <c r="U496" s="38"/>
      <c r="V496" s="38"/>
      <c r="W496" s="38"/>
      <c r="X496" s="38"/>
      <c r="Y496" s="38"/>
      <c r="Z496" s="38"/>
      <c r="AA496" s="38"/>
      <c r="AB496" s="38"/>
      <c r="AC496" s="38"/>
      <c r="AD496" s="38"/>
      <c r="AE496" s="38"/>
      <c r="AR496" s="191" t="s">
        <v>273</v>
      </c>
      <c r="AT496" s="191" t="s">
        <v>167</v>
      </c>
      <c r="AU496" s="191" t="s">
        <v>85</v>
      </c>
      <c r="AY496" s="19" t="s">
        <v>165</v>
      </c>
      <c r="BE496" s="192">
        <f>IF(N496="základní",J496,0)</f>
        <v>0</v>
      </c>
      <c r="BF496" s="192">
        <f>IF(N496="snížená",J496,0)</f>
        <v>0</v>
      </c>
      <c r="BG496" s="192">
        <f>IF(N496="zákl. přenesená",J496,0)</f>
        <v>0</v>
      </c>
      <c r="BH496" s="192">
        <f>IF(N496="sníž. přenesená",J496,0)</f>
        <v>0</v>
      </c>
      <c r="BI496" s="192">
        <f>IF(N496="nulová",J496,0)</f>
        <v>0</v>
      </c>
      <c r="BJ496" s="19" t="s">
        <v>81</v>
      </c>
      <c r="BK496" s="192">
        <f>ROUND(I496*H496,2)</f>
        <v>0</v>
      </c>
      <c r="BL496" s="19" t="s">
        <v>273</v>
      </c>
      <c r="BM496" s="191" t="s">
        <v>603</v>
      </c>
    </row>
    <row r="497" s="2" customFormat="1">
      <c r="A497" s="38"/>
      <c r="B497" s="39"/>
      <c r="C497" s="38"/>
      <c r="D497" s="193" t="s">
        <v>173</v>
      </c>
      <c r="E497" s="38"/>
      <c r="F497" s="194" t="s">
        <v>604</v>
      </c>
      <c r="G497" s="38"/>
      <c r="H497" s="38"/>
      <c r="I497" s="195"/>
      <c r="J497" s="38"/>
      <c r="K497" s="38"/>
      <c r="L497" s="39"/>
      <c r="M497" s="196"/>
      <c r="N497" s="197"/>
      <c r="O497" s="77"/>
      <c r="P497" s="77"/>
      <c r="Q497" s="77"/>
      <c r="R497" s="77"/>
      <c r="S497" s="77"/>
      <c r="T497" s="78"/>
      <c r="U497" s="38"/>
      <c r="V497" s="38"/>
      <c r="W497" s="38"/>
      <c r="X497" s="38"/>
      <c r="Y497" s="38"/>
      <c r="Z497" s="38"/>
      <c r="AA497" s="38"/>
      <c r="AB497" s="38"/>
      <c r="AC497" s="38"/>
      <c r="AD497" s="38"/>
      <c r="AE497" s="38"/>
      <c r="AT497" s="19" t="s">
        <v>173</v>
      </c>
      <c r="AU497" s="19" t="s">
        <v>85</v>
      </c>
    </row>
    <row r="498" s="13" customFormat="1">
      <c r="A498" s="13"/>
      <c r="B498" s="198"/>
      <c r="C498" s="13"/>
      <c r="D498" s="193" t="s">
        <v>175</v>
      </c>
      <c r="E498" s="199" t="s">
        <v>1</v>
      </c>
      <c r="F498" s="200" t="s">
        <v>605</v>
      </c>
      <c r="G498" s="13"/>
      <c r="H498" s="199" t="s">
        <v>1</v>
      </c>
      <c r="I498" s="201"/>
      <c r="J498" s="13"/>
      <c r="K498" s="13"/>
      <c r="L498" s="198"/>
      <c r="M498" s="202"/>
      <c r="N498" s="203"/>
      <c r="O498" s="203"/>
      <c r="P498" s="203"/>
      <c r="Q498" s="203"/>
      <c r="R498" s="203"/>
      <c r="S498" s="203"/>
      <c r="T498" s="204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  <c r="AE498" s="13"/>
      <c r="AT498" s="199" t="s">
        <v>175</v>
      </c>
      <c r="AU498" s="199" t="s">
        <v>85</v>
      </c>
      <c r="AV498" s="13" t="s">
        <v>81</v>
      </c>
      <c r="AW498" s="13" t="s">
        <v>32</v>
      </c>
      <c r="AX498" s="13" t="s">
        <v>76</v>
      </c>
      <c r="AY498" s="199" t="s">
        <v>165</v>
      </c>
    </row>
    <row r="499" s="13" customFormat="1">
      <c r="A499" s="13"/>
      <c r="B499" s="198"/>
      <c r="C499" s="13"/>
      <c r="D499" s="193" t="s">
        <v>175</v>
      </c>
      <c r="E499" s="199" t="s">
        <v>1</v>
      </c>
      <c r="F499" s="200" t="s">
        <v>590</v>
      </c>
      <c r="G499" s="13"/>
      <c r="H499" s="199" t="s">
        <v>1</v>
      </c>
      <c r="I499" s="201"/>
      <c r="J499" s="13"/>
      <c r="K499" s="13"/>
      <c r="L499" s="198"/>
      <c r="M499" s="202"/>
      <c r="N499" s="203"/>
      <c r="O499" s="203"/>
      <c r="P499" s="203"/>
      <c r="Q499" s="203"/>
      <c r="R499" s="203"/>
      <c r="S499" s="203"/>
      <c r="T499" s="204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  <c r="AE499" s="13"/>
      <c r="AT499" s="199" t="s">
        <v>175</v>
      </c>
      <c r="AU499" s="199" t="s">
        <v>85</v>
      </c>
      <c r="AV499" s="13" t="s">
        <v>81</v>
      </c>
      <c r="AW499" s="13" t="s">
        <v>32</v>
      </c>
      <c r="AX499" s="13" t="s">
        <v>76</v>
      </c>
      <c r="AY499" s="199" t="s">
        <v>165</v>
      </c>
    </row>
    <row r="500" s="13" customFormat="1">
      <c r="A500" s="13"/>
      <c r="B500" s="198"/>
      <c r="C500" s="13"/>
      <c r="D500" s="193" t="s">
        <v>175</v>
      </c>
      <c r="E500" s="199" t="s">
        <v>1</v>
      </c>
      <c r="F500" s="200" t="s">
        <v>591</v>
      </c>
      <c r="G500" s="13"/>
      <c r="H500" s="199" t="s">
        <v>1</v>
      </c>
      <c r="I500" s="201"/>
      <c r="J500" s="13"/>
      <c r="K500" s="13"/>
      <c r="L500" s="198"/>
      <c r="M500" s="202"/>
      <c r="N500" s="203"/>
      <c r="O500" s="203"/>
      <c r="P500" s="203"/>
      <c r="Q500" s="203"/>
      <c r="R500" s="203"/>
      <c r="S500" s="203"/>
      <c r="T500" s="204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  <c r="AE500" s="13"/>
      <c r="AT500" s="199" t="s">
        <v>175</v>
      </c>
      <c r="AU500" s="199" t="s">
        <v>85</v>
      </c>
      <c r="AV500" s="13" t="s">
        <v>81</v>
      </c>
      <c r="AW500" s="13" t="s">
        <v>32</v>
      </c>
      <c r="AX500" s="13" t="s">
        <v>76</v>
      </c>
      <c r="AY500" s="199" t="s">
        <v>165</v>
      </c>
    </row>
    <row r="501" s="13" customFormat="1">
      <c r="A501" s="13"/>
      <c r="B501" s="198"/>
      <c r="C501" s="13"/>
      <c r="D501" s="193" t="s">
        <v>175</v>
      </c>
      <c r="E501" s="199" t="s">
        <v>1</v>
      </c>
      <c r="F501" s="200" t="s">
        <v>606</v>
      </c>
      <c r="G501" s="13"/>
      <c r="H501" s="199" t="s">
        <v>1</v>
      </c>
      <c r="I501" s="201"/>
      <c r="J501" s="13"/>
      <c r="K501" s="13"/>
      <c r="L501" s="198"/>
      <c r="M501" s="202"/>
      <c r="N501" s="203"/>
      <c r="O501" s="203"/>
      <c r="P501" s="203"/>
      <c r="Q501" s="203"/>
      <c r="R501" s="203"/>
      <c r="S501" s="203"/>
      <c r="T501" s="204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T501" s="199" t="s">
        <v>175</v>
      </c>
      <c r="AU501" s="199" t="s">
        <v>85</v>
      </c>
      <c r="AV501" s="13" t="s">
        <v>81</v>
      </c>
      <c r="AW501" s="13" t="s">
        <v>32</v>
      </c>
      <c r="AX501" s="13" t="s">
        <v>76</v>
      </c>
      <c r="AY501" s="199" t="s">
        <v>165</v>
      </c>
    </row>
    <row r="502" s="14" customFormat="1">
      <c r="A502" s="14"/>
      <c r="B502" s="205"/>
      <c r="C502" s="14"/>
      <c r="D502" s="193" t="s">
        <v>175</v>
      </c>
      <c r="E502" s="206" t="s">
        <v>1</v>
      </c>
      <c r="F502" s="207" t="s">
        <v>607</v>
      </c>
      <c r="G502" s="14"/>
      <c r="H502" s="208">
        <v>3.6000000000000001</v>
      </c>
      <c r="I502" s="209"/>
      <c r="J502" s="14"/>
      <c r="K502" s="14"/>
      <c r="L502" s="205"/>
      <c r="M502" s="210"/>
      <c r="N502" s="211"/>
      <c r="O502" s="211"/>
      <c r="P502" s="211"/>
      <c r="Q502" s="211"/>
      <c r="R502" s="211"/>
      <c r="S502" s="211"/>
      <c r="T502" s="212"/>
      <c r="U502" s="14"/>
      <c r="V502" s="14"/>
      <c r="W502" s="14"/>
      <c r="X502" s="14"/>
      <c r="Y502" s="14"/>
      <c r="Z502" s="14"/>
      <c r="AA502" s="14"/>
      <c r="AB502" s="14"/>
      <c r="AC502" s="14"/>
      <c r="AD502" s="14"/>
      <c r="AE502" s="14"/>
      <c r="AT502" s="206" t="s">
        <v>175</v>
      </c>
      <c r="AU502" s="206" t="s">
        <v>85</v>
      </c>
      <c r="AV502" s="14" t="s">
        <v>85</v>
      </c>
      <c r="AW502" s="14" t="s">
        <v>32</v>
      </c>
      <c r="AX502" s="14" t="s">
        <v>76</v>
      </c>
      <c r="AY502" s="206" t="s">
        <v>165</v>
      </c>
    </row>
    <row r="503" s="13" customFormat="1">
      <c r="A503" s="13"/>
      <c r="B503" s="198"/>
      <c r="C503" s="13"/>
      <c r="D503" s="193" t="s">
        <v>175</v>
      </c>
      <c r="E503" s="199" t="s">
        <v>1</v>
      </c>
      <c r="F503" s="200" t="s">
        <v>608</v>
      </c>
      <c r="G503" s="13"/>
      <c r="H503" s="199" t="s">
        <v>1</v>
      </c>
      <c r="I503" s="201"/>
      <c r="J503" s="13"/>
      <c r="K503" s="13"/>
      <c r="L503" s="198"/>
      <c r="M503" s="202"/>
      <c r="N503" s="203"/>
      <c r="O503" s="203"/>
      <c r="P503" s="203"/>
      <c r="Q503" s="203"/>
      <c r="R503" s="203"/>
      <c r="S503" s="203"/>
      <c r="T503" s="204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T503" s="199" t="s">
        <v>175</v>
      </c>
      <c r="AU503" s="199" t="s">
        <v>85</v>
      </c>
      <c r="AV503" s="13" t="s">
        <v>81</v>
      </c>
      <c r="AW503" s="13" t="s">
        <v>32</v>
      </c>
      <c r="AX503" s="13" t="s">
        <v>76</v>
      </c>
      <c r="AY503" s="199" t="s">
        <v>165</v>
      </c>
    </row>
    <row r="504" s="14" customFormat="1">
      <c r="A504" s="14"/>
      <c r="B504" s="205"/>
      <c r="C504" s="14"/>
      <c r="D504" s="193" t="s">
        <v>175</v>
      </c>
      <c r="E504" s="206" t="s">
        <v>1</v>
      </c>
      <c r="F504" s="207" t="s">
        <v>607</v>
      </c>
      <c r="G504" s="14"/>
      <c r="H504" s="208">
        <v>3.6000000000000001</v>
      </c>
      <c r="I504" s="209"/>
      <c r="J504" s="14"/>
      <c r="K504" s="14"/>
      <c r="L504" s="205"/>
      <c r="M504" s="210"/>
      <c r="N504" s="211"/>
      <c r="O504" s="211"/>
      <c r="P504" s="211"/>
      <c r="Q504" s="211"/>
      <c r="R504" s="211"/>
      <c r="S504" s="211"/>
      <c r="T504" s="212"/>
      <c r="U504" s="14"/>
      <c r="V504" s="14"/>
      <c r="W504" s="14"/>
      <c r="X504" s="14"/>
      <c r="Y504" s="14"/>
      <c r="Z504" s="14"/>
      <c r="AA504" s="14"/>
      <c r="AB504" s="14"/>
      <c r="AC504" s="14"/>
      <c r="AD504" s="14"/>
      <c r="AE504" s="14"/>
      <c r="AT504" s="206" t="s">
        <v>175</v>
      </c>
      <c r="AU504" s="206" t="s">
        <v>85</v>
      </c>
      <c r="AV504" s="14" t="s">
        <v>85</v>
      </c>
      <c r="AW504" s="14" t="s">
        <v>32</v>
      </c>
      <c r="AX504" s="14" t="s">
        <v>76</v>
      </c>
      <c r="AY504" s="206" t="s">
        <v>165</v>
      </c>
    </row>
    <row r="505" s="15" customFormat="1">
      <c r="A505" s="15"/>
      <c r="B505" s="213"/>
      <c r="C505" s="15"/>
      <c r="D505" s="193" t="s">
        <v>175</v>
      </c>
      <c r="E505" s="214" t="s">
        <v>1</v>
      </c>
      <c r="F505" s="215" t="s">
        <v>180</v>
      </c>
      <c r="G505" s="15"/>
      <c r="H505" s="216">
        <v>7.2000000000000002</v>
      </c>
      <c r="I505" s="217"/>
      <c r="J505" s="15"/>
      <c r="K505" s="15"/>
      <c r="L505" s="213"/>
      <c r="M505" s="218"/>
      <c r="N505" s="219"/>
      <c r="O505" s="219"/>
      <c r="P505" s="219"/>
      <c r="Q505" s="219"/>
      <c r="R505" s="219"/>
      <c r="S505" s="219"/>
      <c r="T505" s="220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  <c r="AE505" s="15"/>
      <c r="AT505" s="214" t="s">
        <v>175</v>
      </c>
      <c r="AU505" s="214" t="s">
        <v>85</v>
      </c>
      <c r="AV505" s="15" t="s">
        <v>86</v>
      </c>
      <c r="AW505" s="15" t="s">
        <v>32</v>
      </c>
      <c r="AX505" s="15" t="s">
        <v>76</v>
      </c>
      <c r="AY505" s="214" t="s">
        <v>165</v>
      </c>
    </row>
    <row r="506" s="16" customFormat="1">
      <c r="A506" s="16"/>
      <c r="B506" s="221"/>
      <c r="C506" s="16"/>
      <c r="D506" s="193" t="s">
        <v>175</v>
      </c>
      <c r="E506" s="222" t="s">
        <v>1</v>
      </c>
      <c r="F506" s="223" t="s">
        <v>181</v>
      </c>
      <c r="G506" s="16"/>
      <c r="H506" s="224">
        <v>7.2000000000000002</v>
      </c>
      <c r="I506" s="225"/>
      <c r="J506" s="16"/>
      <c r="K506" s="16"/>
      <c r="L506" s="221"/>
      <c r="M506" s="226"/>
      <c r="N506" s="227"/>
      <c r="O506" s="227"/>
      <c r="P506" s="227"/>
      <c r="Q506" s="227"/>
      <c r="R506" s="227"/>
      <c r="S506" s="227"/>
      <c r="T506" s="228"/>
      <c r="U506" s="16"/>
      <c r="V506" s="16"/>
      <c r="W506" s="16"/>
      <c r="X506" s="16"/>
      <c r="Y506" s="16"/>
      <c r="Z506" s="16"/>
      <c r="AA506" s="16"/>
      <c r="AB506" s="16"/>
      <c r="AC506" s="16"/>
      <c r="AD506" s="16"/>
      <c r="AE506" s="16"/>
      <c r="AT506" s="222" t="s">
        <v>175</v>
      </c>
      <c r="AU506" s="222" t="s">
        <v>85</v>
      </c>
      <c r="AV506" s="16" t="s">
        <v>114</v>
      </c>
      <c r="AW506" s="16" t="s">
        <v>32</v>
      </c>
      <c r="AX506" s="16" t="s">
        <v>81</v>
      </c>
      <c r="AY506" s="222" t="s">
        <v>165</v>
      </c>
    </row>
    <row r="507" s="2" customFormat="1" ht="33" customHeight="1">
      <c r="A507" s="38"/>
      <c r="B507" s="179"/>
      <c r="C507" s="180" t="s">
        <v>609</v>
      </c>
      <c r="D507" s="180" t="s">
        <v>167</v>
      </c>
      <c r="E507" s="181" t="s">
        <v>610</v>
      </c>
      <c r="F507" s="182" t="s">
        <v>611</v>
      </c>
      <c r="G507" s="183" t="s">
        <v>207</v>
      </c>
      <c r="H507" s="184">
        <v>230.5</v>
      </c>
      <c r="I507" s="185"/>
      <c r="J507" s="186">
        <f>ROUND(I507*H507,2)</f>
        <v>0</v>
      </c>
      <c r="K507" s="182" t="s">
        <v>171</v>
      </c>
      <c r="L507" s="39"/>
      <c r="M507" s="187" t="s">
        <v>1</v>
      </c>
      <c r="N507" s="188" t="s">
        <v>41</v>
      </c>
      <c r="O507" s="77"/>
      <c r="P507" s="189">
        <f>O507*H507</f>
        <v>0</v>
      </c>
      <c r="Q507" s="189">
        <v>0.01661</v>
      </c>
      <c r="R507" s="189">
        <f>Q507*H507</f>
        <v>3.828605</v>
      </c>
      <c r="S507" s="189">
        <v>0</v>
      </c>
      <c r="T507" s="190">
        <f>S507*H507</f>
        <v>0</v>
      </c>
      <c r="U507" s="38"/>
      <c r="V507" s="38"/>
      <c r="W507" s="38"/>
      <c r="X507" s="38"/>
      <c r="Y507" s="38"/>
      <c r="Z507" s="38"/>
      <c r="AA507" s="38"/>
      <c r="AB507" s="38"/>
      <c r="AC507" s="38"/>
      <c r="AD507" s="38"/>
      <c r="AE507" s="38"/>
      <c r="AR507" s="191" t="s">
        <v>273</v>
      </c>
      <c r="AT507" s="191" t="s">
        <v>167</v>
      </c>
      <c r="AU507" s="191" t="s">
        <v>85</v>
      </c>
      <c r="AY507" s="19" t="s">
        <v>165</v>
      </c>
      <c r="BE507" s="192">
        <f>IF(N507="základní",J507,0)</f>
        <v>0</v>
      </c>
      <c r="BF507" s="192">
        <f>IF(N507="snížená",J507,0)</f>
        <v>0</v>
      </c>
      <c r="BG507" s="192">
        <f>IF(N507="zákl. přenesená",J507,0)</f>
        <v>0</v>
      </c>
      <c r="BH507" s="192">
        <f>IF(N507="sníž. přenesená",J507,0)</f>
        <v>0</v>
      </c>
      <c r="BI507" s="192">
        <f>IF(N507="nulová",J507,0)</f>
        <v>0</v>
      </c>
      <c r="BJ507" s="19" t="s">
        <v>81</v>
      </c>
      <c r="BK507" s="192">
        <f>ROUND(I507*H507,2)</f>
        <v>0</v>
      </c>
      <c r="BL507" s="19" t="s">
        <v>273</v>
      </c>
      <c r="BM507" s="191" t="s">
        <v>612</v>
      </c>
    </row>
    <row r="508" s="2" customFormat="1">
      <c r="A508" s="38"/>
      <c r="B508" s="39"/>
      <c r="C508" s="38"/>
      <c r="D508" s="193" t="s">
        <v>173</v>
      </c>
      <c r="E508" s="38"/>
      <c r="F508" s="194" t="s">
        <v>613</v>
      </c>
      <c r="G508" s="38"/>
      <c r="H508" s="38"/>
      <c r="I508" s="195"/>
      <c r="J508" s="38"/>
      <c r="K508" s="38"/>
      <c r="L508" s="39"/>
      <c r="M508" s="196"/>
      <c r="N508" s="197"/>
      <c r="O508" s="77"/>
      <c r="P508" s="77"/>
      <c r="Q508" s="77"/>
      <c r="R508" s="77"/>
      <c r="S508" s="77"/>
      <c r="T508" s="78"/>
      <c r="U508" s="38"/>
      <c r="V508" s="38"/>
      <c r="W508" s="38"/>
      <c r="X508" s="38"/>
      <c r="Y508" s="38"/>
      <c r="Z508" s="38"/>
      <c r="AA508" s="38"/>
      <c r="AB508" s="38"/>
      <c r="AC508" s="38"/>
      <c r="AD508" s="38"/>
      <c r="AE508" s="38"/>
      <c r="AT508" s="19" t="s">
        <v>173</v>
      </c>
      <c r="AU508" s="19" t="s">
        <v>85</v>
      </c>
    </row>
    <row r="509" s="13" customFormat="1">
      <c r="A509" s="13"/>
      <c r="B509" s="198"/>
      <c r="C509" s="13"/>
      <c r="D509" s="193" t="s">
        <v>175</v>
      </c>
      <c r="E509" s="199" t="s">
        <v>1</v>
      </c>
      <c r="F509" s="200" t="s">
        <v>614</v>
      </c>
      <c r="G509" s="13"/>
      <c r="H509" s="199" t="s">
        <v>1</v>
      </c>
      <c r="I509" s="201"/>
      <c r="J509" s="13"/>
      <c r="K509" s="13"/>
      <c r="L509" s="198"/>
      <c r="M509" s="202"/>
      <c r="N509" s="203"/>
      <c r="O509" s="203"/>
      <c r="P509" s="203"/>
      <c r="Q509" s="203"/>
      <c r="R509" s="203"/>
      <c r="S509" s="203"/>
      <c r="T509" s="204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T509" s="199" t="s">
        <v>175</v>
      </c>
      <c r="AU509" s="199" t="s">
        <v>85</v>
      </c>
      <c r="AV509" s="13" t="s">
        <v>81</v>
      </c>
      <c r="AW509" s="13" t="s">
        <v>32</v>
      </c>
      <c r="AX509" s="13" t="s">
        <v>76</v>
      </c>
      <c r="AY509" s="199" t="s">
        <v>165</v>
      </c>
    </row>
    <row r="510" s="13" customFormat="1">
      <c r="A510" s="13"/>
      <c r="B510" s="198"/>
      <c r="C510" s="13"/>
      <c r="D510" s="193" t="s">
        <v>175</v>
      </c>
      <c r="E510" s="199" t="s">
        <v>1</v>
      </c>
      <c r="F510" s="200" t="s">
        <v>579</v>
      </c>
      <c r="G510" s="13"/>
      <c r="H510" s="199" t="s">
        <v>1</v>
      </c>
      <c r="I510" s="201"/>
      <c r="J510" s="13"/>
      <c r="K510" s="13"/>
      <c r="L510" s="198"/>
      <c r="M510" s="202"/>
      <c r="N510" s="203"/>
      <c r="O510" s="203"/>
      <c r="P510" s="203"/>
      <c r="Q510" s="203"/>
      <c r="R510" s="203"/>
      <c r="S510" s="203"/>
      <c r="T510" s="204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T510" s="199" t="s">
        <v>175</v>
      </c>
      <c r="AU510" s="199" t="s">
        <v>85</v>
      </c>
      <c r="AV510" s="13" t="s">
        <v>81</v>
      </c>
      <c r="AW510" s="13" t="s">
        <v>32</v>
      </c>
      <c r="AX510" s="13" t="s">
        <v>76</v>
      </c>
      <c r="AY510" s="199" t="s">
        <v>165</v>
      </c>
    </row>
    <row r="511" s="13" customFormat="1">
      <c r="A511" s="13"/>
      <c r="B511" s="198"/>
      <c r="C511" s="13"/>
      <c r="D511" s="193" t="s">
        <v>175</v>
      </c>
      <c r="E511" s="199" t="s">
        <v>1</v>
      </c>
      <c r="F511" s="200" t="s">
        <v>615</v>
      </c>
      <c r="G511" s="13"/>
      <c r="H511" s="199" t="s">
        <v>1</v>
      </c>
      <c r="I511" s="201"/>
      <c r="J511" s="13"/>
      <c r="K511" s="13"/>
      <c r="L511" s="198"/>
      <c r="M511" s="202"/>
      <c r="N511" s="203"/>
      <c r="O511" s="203"/>
      <c r="P511" s="203"/>
      <c r="Q511" s="203"/>
      <c r="R511" s="203"/>
      <c r="S511" s="203"/>
      <c r="T511" s="204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  <c r="AE511" s="13"/>
      <c r="AT511" s="199" t="s">
        <v>175</v>
      </c>
      <c r="AU511" s="199" t="s">
        <v>85</v>
      </c>
      <c r="AV511" s="13" t="s">
        <v>81</v>
      </c>
      <c r="AW511" s="13" t="s">
        <v>32</v>
      </c>
      <c r="AX511" s="13" t="s">
        <v>76</v>
      </c>
      <c r="AY511" s="199" t="s">
        <v>165</v>
      </c>
    </row>
    <row r="512" s="13" customFormat="1">
      <c r="A512" s="13"/>
      <c r="B512" s="198"/>
      <c r="C512" s="13"/>
      <c r="D512" s="193" t="s">
        <v>175</v>
      </c>
      <c r="E512" s="199" t="s">
        <v>1</v>
      </c>
      <c r="F512" s="200" t="s">
        <v>616</v>
      </c>
      <c r="G512" s="13"/>
      <c r="H512" s="199" t="s">
        <v>1</v>
      </c>
      <c r="I512" s="201"/>
      <c r="J512" s="13"/>
      <c r="K512" s="13"/>
      <c r="L512" s="198"/>
      <c r="M512" s="202"/>
      <c r="N512" s="203"/>
      <c r="O512" s="203"/>
      <c r="P512" s="203"/>
      <c r="Q512" s="203"/>
      <c r="R512" s="203"/>
      <c r="S512" s="203"/>
      <c r="T512" s="204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  <c r="AE512" s="13"/>
      <c r="AT512" s="199" t="s">
        <v>175</v>
      </c>
      <c r="AU512" s="199" t="s">
        <v>85</v>
      </c>
      <c r="AV512" s="13" t="s">
        <v>81</v>
      </c>
      <c r="AW512" s="13" t="s">
        <v>32</v>
      </c>
      <c r="AX512" s="13" t="s">
        <v>76</v>
      </c>
      <c r="AY512" s="199" t="s">
        <v>165</v>
      </c>
    </row>
    <row r="513" s="14" customFormat="1">
      <c r="A513" s="14"/>
      <c r="B513" s="205"/>
      <c r="C513" s="14"/>
      <c r="D513" s="193" t="s">
        <v>175</v>
      </c>
      <c r="E513" s="206" t="s">
        <v>1</v>
      </c>
      <c r="F513" s="207" t="s">
        <v>617</v>
      </c>
      <c r="G513" s="14"/>
      <c r="H513" s="208">
        <v>230.5</v>
      </c>
      <c r="I513" s="209"/>
      <c r="J513" s="14"/>
      <c r="K513" s="14"/>
      <c r="L513" s="205"/>
      <c r="M513" s="210"/>
      <c r="N513" s="211"/>
      <c r="O513" s="211"/>
      <c r="P513" s="211"/>
      <c r="Q513" s="211"/>
      <c r="R513" s="211"/>
      <c r="S513" s="211"/>
      <c r="T513" s="212"/>
      <c r="U513" s="14"/>
      <c r="V513" s="14"/>
      <c r="W513" s="14"/>
      <c r="X513" s="14"/>
      <c r="Y513" s="14"/>
      <c r="Z513" s="14"/>
      <c r="AA513" s="14"/>
      <c r="AB513" s="14"/>
      <c r="AC513" s="14"/>
      <c r="AD513" s="14"/>
      <c r="AE513" s="14"/>
      <c r="AT513" s="206" t="s">
        <v>175</v>
      </c>
      <c r="AU513" s="206" t="s">
        <v>85</v>
      </c>
      <c r="AV513" s="14" t="s">
        <v>85</v>
      </c>
      <c r="AW513" s="14" t="s">
        <v>32</v>
      </c>
      <c r="AX513" s="14" t="s">
        <v>76</v>
      </c>
      <c r="AY513" s="206" t="s">
        <v>165</v>
      </c>
    </row>
    <row r="514" s="15" customFormat="1">
      <c r="A514" s="15"/>
      <c r="B514" s="213"/>
      <c r="C514" s="15"/>
      <c r="D514" s="193" t="s">
        <v>175</v>
      </c>
      <c r="E514" s="214" t="s">
        <v>1</v>
      </c>
      <c r="F514" s="215" t="s">
        <v>180</v>
      </c>
      <c r="G514" s="15"/>
      <c r="H514" s="216">
        <v>230.5</v>
      </c>
      <c r="I514" s="217"/>
      <c r="J514" s="15"/>
      <c r="K514" s="15"/>
      <c r="L514" s="213"/>
      <c r="M514" s="218"/>
      <c r="N514" s="219"/>
      <c r="O514" s="219"/>
      <c r="P514" s="219"/>
      <c r="Q514" s="219"/>
      <c r="R514" s="219"/>
      <c r="S514" s="219"/>
      <c r="T514" s="220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  <c r="AE514" s="15"/>
      <c r="AT514" s="214" t="s">
        <v>175</v>
      </c>
      <c r="AU514" s="214" t="s">
        <v>85</v>
      </c>
      <c r="AV514" s="15" t="s">
        <v>86</v>
      </c>
      <c r="AW514" s="15" t="s">
        <v>32</v>
      </c>
      <c r="AX514" s="15" t="s">
        <v>76</v>
      </c>
      <c r="AY514" s="214" t="s">
        <v>165</v>
      </c>
    </row>
    <row r="515" s="16" customFormat="1">
      <c r="A515" s="16"/>
      <c r="B515" s="221"/>
      <c r="C515" s="16"/>
      <c r="D515" s="193" t="s">
        <v>175</v>
      </c>
      <c r="E515" s="222" t="s">
        <v>1</v>
      </c>
      <c r="F515" s="223" t="s">
        <v>181</v>
      </c>
      <c r="G515" s="16"/>
      <c r="H515" s="224">
        <v>230.5</v>
      </c>
      <c r="I515" s="225"/>
      <c r="J515" s="16"/>
      <c r="K515" s="16"/>
      <c r="L515" s="221"/>
      <c r="M515" s="226"/>
      <c r="N515" s="227"/>
      <c r="O515" s="227"/>
      <c r="P515" s="227"/>
      <c r="Q515" s="227"/>
      <c r="R515" s="227"/>
      <c r="S515" s="227"/>
      <c r="T515" s="228"/>
      <c r="U515" s="16"/>
      <c r="V515" s="16"/>
      <c r="W515" s="16"/>
      <c r="X515" s="16"/>
      <c r="Y515" s="16"/>
      <c r="Z515" s="16"/>
      <c r="AA515" s="16"/>
      <c r="AB515" s="16"/>
      <c r="AC515" s="16"/>
      <c r="AD515" s="16"/>
      <c r="AE515" s="16"/>
      <c r="AT515" s="222" t="s">
        <v>175</v>
      </c>
      <c r="AU515" s="222" t="s">
        <v>85</v>
      </c>
      <c r="AV515" s="16" t="s">
        <v>114</v>
      </c>
      <c r="AW515" s="16" t="s">
        <v>32</v>
      </c>
      <c r="AX515" s="16" t="s">
        <v>81</v>
      </c>
      <c r="AY515" s="222" t="s">
        <v>165</v>
      </c>
    </row>
    <row r="516" s="2" customFormat="1" ht="33" customHeight="1">
      <c r="A516" s="38"/>
      <c r="B516" s="179"/>
      <c r="C516" s="180" t="s">
        <v>618</v>
      </c>
      <c r="D516" s="180" t="s">
        <v>167</v>
      </c>
      <c r="E516" s="181" t="s">
        <v>619</v>
      </c>
      <c r="F516" s="182" t="s">
        <v>620</v>
      </c>
      <c r="G516" s="183" t="s">
        <v>207</v>
      </c>
      <c r="H516" s="184">
        <v>95.849999999999994</v>
      </c>
      <c r="I516" s="185"/>
      <c r="J516" s="186">
        <f>ROUND(I516*H516,2)</f>
        <v>0</v>
      </c>
      <c r="K516" s="182" t="s">
        <v>171</v>
      </c>
      <c r="L516" s="39"/>
      <c r="M516" s="187" t="s">
        <v>1</v>
      </c>
      <c r="N516" s="188" t="s">
        <v>41</v>
      </c>
      <c r="O516" s="77"/>
      <c r="P516" s="189">
        <f>O516*H516</f>
        <v>0</v>
      </c>
      <c r="Q516" s="189">
        <v>0.021180000000000001</v>
      </c>
      <c r="R516" s="189">
        <f>Q516*H516</f>
        <v>2.030103</v>
      </c>
      <c r="S516" s="189">
        <v>0</v>
      </c>
      <c r="T516" s="190">
        <f>S516*H516</f>
        <v>0</v>
      </c>
      <c r="U516" s="38"/>
      <c r="V516" s="38"/>
      <c r="W516" s="38"/>
      <c r="X516" s="38"/>
      <c r="Y516" s="38"/>
      <c r="Z516" s="38"/>
      <c r="AA516" s="38"/>
      <c r="AB516" s="38"/>
      <c r="AC516" s="38"/>
      <c r="AD516" s="38"/>
      <c r="AE516" s="38"/>
      <c r="AR516" s="191" t="s">
        <v>273</v>
      </c>
      <c r="AT516" s="191" t="s">
        <v>167</v>
      </c>
      <c r="AU516" s="191" t="s">
        <v>85</v>
      </c>
      <c r="AY516" s="19" t="s">
        <v>165</v>
      </c>
      <c r="BE516" s="192">
        <f>IF(N516="základní",J516,0)</f>
        <v>0</v>
      </c>
      <c r="BF516" s="192">
        <f>IF(N516="snížená",J516,0)</f>
        <v>0</v>
      </c>
      <c r="BG516" s="192">
        <f>IF(N516="zákl. přenesená",J516,0)</f>
        <v>0</v>
      </c>
      <c r="BH516" s="192">
        <f>IF(N516="sníž. přenesená",J516,0)</f>
        <v>0</v>
      </c>
      <c r="BI516" s="192">
        <f>IF(N516="nulová",J516,0)</f>
        <v>0</v>
      </c>
      <c r="BJ516" s="19" t="s">
        <v>81</v>
      </c>
      <c r="BK516" s="192">
        <f>ROUND(I516*H516,2)</f>
        <v>0</v>
      </c>
      <c r="BL516" s="19" t="s">
        <v>273</v>
      </c>
      <c r="BM516" s="191" t="s">
        <v>621</v>
      </c>
    </row>
    <row r="517" s="2" customFormat="1">
      <c r="A517" s="38"/>
      <c r="B517" s="39"/>
      <c r="C517" s="38"/>
      <c r="D517" s="193" t="s">
        <v>173</v>
      </c>
      <c r="E517" s="38"/>
      <c r="F517" s="194" t="s">
        <v>622</v>
      </c>
      <c r="G517" s="38"/>
      <c r="H517" s="38"/>
      <c r="I517" s="195"/>
      <c r="J517" s="38"/>
      <c r="K517" s="38"/>
      <c r="L517" s="39"/>
      <c r="M517" s="196"/>
      <c r="N517" s="197"/>
      <c r="O517" s="77"/>
      <c r="P517" s="77"/>
      <c r="Q517" s="77"/>
      <c r="R517" s="77"/>
      <c r="S517" s="77"/>
      <c r="T517" s="78"/>
      <c r="U517" s="38"/>
      <c r="V517" s="38"/>
      <c r="W517" s="38"/>
      <c r="X517" s="38"/>
      <c r="Y517" s="38"/>
      <c r="Z517" s="38"/>
      <c r="AA517" s="38"/>
      <c r="AB517" s="38"/>
      <c r="AC517" s="38"/>
      <c r="AD517" s="38"/>
      <c r="AE517" s="38"/>
      <c r="AT517" s="19" t="s">
        <v>173</v>
      </c>
      <c r="AU517" s="19" t="s">
        <v>85</v>
      </c>
    </row>
    <row r="518" s="13" customFormat="1">
      <c r="A518" s="13"/>
      <c r="B518" s="198"/>
      <c r="C518" s="13"/>
      <c r="D518" s="193" t="s">
        <v>175</v>
      </c>
      <c r="E518" s="199" t="s">
        <v>1</v>
      </c>
      <c r="F518" s="200" t="s">
        <v>578</v>
      </c>
      <c r="G518" s="13"/>
      <c r="H518" s="199" t="s">
        <v>1</v>
      </c>
      <c r="I518" s="201"/>
      <c r="J518" s="13"/>
      <c r="K518" s="13"/>
      <c r="L518" s="198"/>
      <c r="M518" s="202"/>
      <c r="N518" s="203"/>
      <c r="O518" s="203"/>
      <c r="P518" s="203"/>
      <c r="Q518" s="203"/>
      <c r="R518" s="203"/>
      <c r="S518" s="203"/>
      <c r="T518" s="204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T518" s="199" t="s">
        <v>175</v>
      </c>
      <c r="AU518" s="199" t="s">
        <v>85</v>
      </c>
      <c r="AV518" s="13" t="s">
        <v>81</v>
      </c>
      <c r="AW518" s="13" t="s">
        <v>32</v>
      </c>
      <c r="AX518" s="13" t="s">
        <v>76</v>
      </c>
      <c r="AY518" s="199" t="s">
        <v>165</v>
      </c>
    </row>
    <row r="519" s="13" customFormat="1">
      <c r="A519" s="13"/>
      <c r="B519" s="198"/>
      <c r="C519" s="13"/>
      <c r="D519" s="193" t="s">
        <v>175</v>
      </c>
      <c r="E519" s="199" t="s">
        <v>1</v>
      </c>
      <c r="F519" s="200" t="s">
        <v>623</v>
      </c>
      <c r="G519" s="13"/>
      <c r="H519" s="199" t="s">
        <v>1</v>
      </c>
      <c r="I519" s="201"/>
      <c r="J519" s="13"/>
      <c r="K519" s="13"/>
      <c r="L519" s="198"/>
      <c r="M519" s="202"/>
      <c r="N519" s="203"/>
      <c r="O519" s="203"/>
      <c r="P519" s="203"/>
      <c r="Q519" s="203"/>
      <c r="R519" s="203"/>
      <c r="S519" s="203"/>
      <c r="T519" s="204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T519" s="199" t="s">
        <v>175</v>
      </c>
      <c r="AU519" s="199" t="s">
        <v>85</v>
      </c>
      <c r="AV519" s="13" t="s">
        <v>81</v>
      </c>
      <c r="AW519" s="13" t="s">
        <v>32</v>
      </c>
      <c r="AX519" s="13" t="s">
        <v>76</v>
      </c>
      <c r="AY519" s="199" t="s">
        <v>165</v>
      </c>
    </row>
    <row r="520" s="14" customFormat="1">
      <c r="A520" s="14"/>
      <c r="B520" s="205"/>
      <c r="C520" s="14"/>
      <c r="D520" s="193" t="s">
        <v>175</v>
      </c>
      <c r="E520" s="206" t="s">
        <v>1</v>
      </c>
      <c r="F520" s="207" t="s">
        <v>624</v>
      </c>
      <c r="G520" s="14"/>
      <c r="H520" s="208">
        <v>95.849999999999994</v>
      </c>
      <c r="I520" s="209"/>
      <c r="J520" s="14"/>
      <c r="K520" s="14"/>
      <c r="L520" s="205"/>
      <c r="M520" s="210"/>
      <c r="N520" s="211"/>
      <c r="O520" s="211"/>
      <c r="P520" s="211"/>
      <c r="Q520" s="211"/>
      <c r="R520" s="211"/>
      <c r="S520" s="211"/>
      <c r="T520" s="212"/>
      <c r="U520" s="14"/>
      <c r="V520" s="14"/>
      <c r="W520" s="14"/>
      <c r="X520" s="14"/>
      <c r="Y520" s="14"/>
      <c r="Z520" s="14"/>
      <c r="AA520" s="14"/>
      <c r="AB520" s="14"/>
      <c r="AC520" s="14"/>
      <c r="AD520" s="14"/>
      <c r="AE520" s="14"/>
      <c r="AT520" s="206" t="s">
        <v>175</v>
      </c>
      <c r="AU520" s="206" t="s">
        <v>85</v>
      </c>
      <c r="AV520" s="14" t="s">
        <v>85</v>
      </c>
      <c r="AW520" s="14" t="s">
        <v>32</v>
      </c>
      <c r="AX520" s="14" t="s">
        <v>76</v>
      </c>
      <c r="AY520" s="206" t="s">
        <v>165</v>
      </c>
    </row>
    <row r="521" s="15" customFormat="1">
      <c r="A521" s="15"/>
      <c r="B521" s="213"/>
      <c r="C521" s="15"/>
      <c r="D521" s="193" t="s">
        <v>175</v>
      </c>
      <c r="E521" s="214" t="s">
        <v>1</v>
      </c>
      <c r="F521" s="215" t="s">
        <v>180</v>
      </c>
      <c r="G521" s="15"/>
      <c r="H521" s="216">
        <v>95.849999999999994</v>
      </c>
      <c r="I521" s="217"/>
      <c r="J521" s="15"/>
      <c r="K521" s="15"/>
      <c r="L521" s="213"/>
      <c r="M521" s="218"/>
      <c r="N521" s="219"/>
      <c r="O521" s="219"/>
      <c r="P521" s="219"/>
      <c r="Q521" s="219"/>
      <c r="R521" s="219"/>
      <c r="S521" s="219"/>
      <c r="T521" s="220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  <c r="AE521" s="15"/>
      <c r="AT521" s="214" t="s">
        <v>175</v>
      </c>
      <c r="AU521" s="214" t="s">
        <v>85</v>
      </c>
      <c r="AV521" s="15" t="s">
        <v>86</v>
      </c>
      <c r="AW521" s="15" t="s">
        <v>32</v>
      </c>
      <c r="AX521" s="15" t="s">
        <v>76</v>
      </c>
      <c r="AY521" s="214" t="s">
        <v>165</v>
      </c>
    </row>
    <row r="522" s="16" customFormat="1">
      <c r="A522" s="16"/>
      <c r="B522" s="221"/>
      <c r="C522" s="16"/>
      <c r="D522" s="193" t="s">
        <v>175</v>
      </c>
      <c r="E522" s="222" t="s">
        <v>1</v>
      </c>
      <c r="F522" s="223" t="s">
        <v>181</v>
      </c>
      <c r="G522" s="16"/>
      <c r="H522" s="224">
        <v>95.849999999999994</v>
      </c>
      <c r="I522" s="225"/>
      <c r="J522" s="16"/>
      <c r="K522" s="16"/>
      <c r="L522" s="221"/>
      <c r="M522" s="226"/>
      <c r="N522" s="227"/>
      <c r="O522" s="227"/>
      <c r="P522" s="227"/>
      <c r="Q522" s="227"/>
      <c r="R522" s="227"/>
      <c r="S522" s="227"/>
      <c r="T522" s="228"/>
      <c r="U522" s="16"/>
      <c r="V522" s="16"/>
      <c r="W522" s="16"/>
      <c r="X522" s="16"/>
      <c r="Y522" s="16"/>
      <c r="Z522" s="16"/>
      <c r="AA522" s="16"/>
      <c r="AB522" s="16"/>
      <c r="AC522" s="16"/>
      <c r="AD522" s="16"/>
      <c r="AE522" s="16"/>
      <c r="AT522" s="222" t="s">
        <v>175</v>
      </c>
      <c r="AU522" s="222" t="s">
        <v>85</v>
      </c>
      <c r="AV522" s="16" t="s">
        <v>114</v>
      </c>
      <c r="AW522" s="16" t="s">
        <v>32</v>
      </c>
      <c r="AX522" s="16" t="s">
        <v>81</v>
      </c>
      <c r="AY522" s="222" t="s">
        <v>165</v>
      </c>
    </row>
    <row r="523" s="2" customFormat="1">
      <c r="A523" s="38"/>
      <c r="B523" s="179"/>
      <c r="C523" s="180" t="s">
        <v>625</v>
      </c>
      <c r="D523" s="180" t="s">
        <v>167</v>
      </c>
      <c r="E523" s="181" t="s">
        <v>626</v>
      </c>
      <c r="F523" s="182" t="s">
        <v>627</v>
      </c>
      <c r="G523" s="183" t="s">
        <v>201</v>
      </c>
      <c r="H523" s="184">
        <v>7.9290000000000003</v>
      </c>
      <c r="I523" s="185"/>
      <c r="J523" s="186">
        <f>ROUND(I523*H523,2)</f>
        <v>0</v>
      </c>
      <c r="K523" s="182" t="s">
        <v>171</v>
      </c>
      <c r="L523" s="39"/>
      <c r="M523" s="187" t="s">
        <v>1</v>
      </c>
      <c r="N523" s="188" t="s">
        <v>41</v>
      </c>
      <c r="O523" s="77"/>
      <c r="P523" s="189">
        <f>O523*H523</f>
        <v>0</v>
      </c>
      <c r="Q523" s="189">
        <v>0</v>
      </c>
      <c r="R523" s="189">
        <f>Q523*H523</f>
        <v>0</v>
      </c>
      <c r="S523" s="189">
        <v>0</v>
      </c>
      <c r="T523" s="190">
        <f>S523*H523</f>
        <v>0</v>
      </c>
      <c r="U523" s="38"/>
      <c r="V523" s="38"/>
      <c r="W523" s="38"/>
      <c r="X523" s="38"/>
      <c r="Y523" s="38"/>
      <c r="Z523" s="38"/>
      <c r="AA523" s="38"/>
      <c r="AB523" s="38"/>
      <c r="AC523" s="38"/>
      <c r="AD523" s="38"/>
      <c r="AE523" s="38"/>
      <c r="AR523" s="191" t="s">
        <v>273</v>
      </c>
      <c r="AT523" s="191" t="s">
        <v>167</v>
      </c>
      <c r="AU523" s="191" t="s">
        <v>85</v>
      </c>
      <c r="AY523" s="19" t="s">
        <v>165</v>
      </c>
      <c r="BE523" s="192">
        <f>IF(N523="základní",J523,0)</f>
        <v>0</v>
      </c>
      <c r="BF523" s="192">
        <f>IF(N523="snížená",J523,0)</f>
        <v>0</v>
      </c>
      <c r="BG523" s="192">
        <f>IF(N523="zákl. přenesená",J523,0)</f>
        <v>0</v>
      </c>
      <c r="BH523" s="192">
        <f>IF(N523="sníž. přenesená",J523,0)</f>
        <v>0</v>
      </c>
      <c r="BI523" s="192">
        <f>IF(N523="nulová",J523,0)</f>
        <v>0</v>
      </c>
      <c r="BJ523" s="19" t="s">
        <v>81</v>
      </c>
      <c r="BK523" s="192">
        <f>ROUND(I523*H523,2)</f>
        <v>0</v>
      </c>
      <c r="BL523" s="19" t="s">
        <v>273</v>
      </c>
      <c r="BM523" s="191" t="s">
        <v>628</v>
      </c>
    </row>
    <row r="524" s="2" customFormat="1">
      <c r="A524" s="38"/>
      <c r="B524" s="39"/>
      <c r="C524" s="38"/>
      <c r="D524" s="193" t="s">
        <v>173</v>
      </c>
      <c r="E524" s="38"/>
      <c r="F524" s="194" t="s">
        <v>629</v>
      </c>
      <c r="G524" s="38"/>
      <c r="H524" s="38"/>
      <c r="I524" s="195"/>
      <c r="J524" s="38"/>
      <c r="K524" s="38"/>
      <c r="L524" s="39"/>
      <c r="M524" s="196"/>
      <c r="N524" s="197"/>
      <c r="O524" s="77"/>
      <c r="P524" s="77"/>
      <c r="Q524" s="77"/>
      <c r="R524" s="77"/>
      <c r="S524" s="77"/>
      <c r="T524" s="78"/>
      <c r="U524" s="38"/>
      <c r="V524" s="38"/>
      <c r="W524" s="38"/>
      <c r="X524" s="38"/>
      <c r="Y524" s="38"/>
      <c r="Z524" s="38"/>
      <c r="AA524" s="38"/>
      <c r="AB524" s="38"/>
      <c r="AC524" s="38"/>
      <c r="AD524" s="38"/>
      <c r="AE524" s="38"/>
      <c r="AT524" s="19" t="s">
        <v>173</v>
      </c>
      <c r="AU524" s="19" t="s">
        <v>85</v>
      </c>
    </row>
    <row r="525" s="12" customFormat="1" ht="22.8" customHeight="1">
      <c r="A525" s="12"/>
      <c r="B525" s="166"/>
      <c r="C525" s="12"/>
      <c r="D525" s="167" t="s">
        <v>75</v>
      </c>
      <c r="E525" s="177" t="s">
        <v>630</v>
      </c>
      <c r="F525" s="177" t="s">
        <v>631</v>
      </c>
      <c r="G525" s="12"/>
      <c r="H525" s="12"/>
      <c r="I525" s="169"/>
      <c r="J525" s="178">
        <f>BK525</f>
        <v>0</v>
      </c>
      <c r="K525" s="12"/>
      <c r="L525" s="166"/>
      <c r="M525" s="171"/>
      <c r="N525" s="172"/>
      <c r="O525" s="172"/>
      <c r="P525" s="173">
        <f>SUM(P526:P595)</f>
        <v>0</v>
      </c>
      <c r="Q525" s="172"/>
      <c r="R525" s="173">
        <f>SUM(R526:R595)</f>
        <v>0</v>
      </c>
      <c r="S525" s="172"/>
      <c r="T525" s="174">
        <f>SUM(T526:T595)</f>
        <v>12.997743199999997</v>
      </c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  <c r="AE525" s="12"/>
      <c r="AR525" s="167" t="s">
        <v>85</v>
      </c>
      <c r="AT525" s="175" t="s">
        <v>75</v>
      </c>
      <c r="AU525" s="175" t="s">
        <v>81</v>
      </c>
      <c r="AY525" s="167" t="s">
        <v>165</v>
      </c>
      <c r="BK525" s="176">
        <f>SUM(BK526:BK595)</f>
        <v>0</v>
      </c>
    </row>
    <row r="526" s="2" customFormat="1">
      <c r="A526" s="38"/>
      <c r="B526" s="179"/>
      <c r="C526" s="180" t="s">
        <v>632</v>
      </c>
      <c r="D526" s="180" t="s">
        <v>167</v>
      </c>
      <c r="E526" s="181" t="s">
        <v>633</v>
      </c>
      <c r="F526" s="182" t="s">
        <v>634</v>
      </c>
      <c r="G526" s="183" t="s">
        <v>207</v>
      </c>
      <c r="H526" s="184">
        <v>61.607999999999997</v>
      </c>
      <c r="I526" s="185"/>
      <c r="J526" s="186">
        <f>ROUND(I526*H526,2)</f>
        <v>0</v>
      </c>
      <c r="K526" s="182" t="s">
        <v>171</v>
      </c>
      <c r="L526" s="39"/>
      <c r="M526" s="187" t="s">
        <v>1</v>
      </c>
      <c r="N526" s="188" t="s">
        <v>41</v>
      </c>
      <c r="O526" s="77"/>
      <c r="P526" s="189">
        <f>O526*H526</f>
        <v>0</v>
      </c>
      <c r="Q526" s="189">
        <v>0</v>
      </c>
      <c r="R526" s="189">
        <f>Q526*H526</f>
        <v>0</v>
      </c>
      <c r="S526" s="189">
        <v>0.024649999999999998</v>
      </c>
      <c r="T526" s="190">
        <f>S526*H526</f>
        <v>1.5186371999999999</v>
      </c>
      <c r="U526" s="38"/>
      <c r="V526" s="38"/>
      <c r="W526" s="38"/>
      <c r="X526" s="38"/>
      <c r="Y526" s="38"/>
      <c r="Z526" s="38"/>
      <c r="AA526" s="38"/>
      <c r="AB526" s="38"/>
      <c r="AC526" s="38"/>
      <c r="AD526" s="38"/>
      <c r="AE526" s="38"/>
      <c r="AR526" s="191" t="s">
        <v>273</v>
      </c>
      <c r="AT526" s="191" t="s">
        <v>167</v>
      </c>
      <c r="AU526" s="191" t="s">
        <v>85</v>
      </c>
      <c r="AY526" s="19" t="s">
        <v>165</v>
      </c>
      <c r="BE526" s="192">
        <f>IF(N526="základní",J526,0)</f>
        <v>0</v>
      </c>
      <c r="BF526" s="192">
        <f>IF(N526="snížená",J526,0)</f>
        <v>0</v>
      </c>
      <c r="BG526" s="192">
        <f>IF(N526="zákl. přenesená",J526,0)</f>
        <v>0</v>
      </c>
      <c r="BH526" s="192">
        <f>IF(N526="sníž. přenesená",J526,0)</f>
        <v>0</v>
      </c>
      <c r="BI526" s="192">
        <f>IF(N526="nulová",J526,0)</f>
        <v>0</v>
      </c>
      <c r="BJ526" s="19" t="s">
        <v>81</v>
      </c>
      <c r="BK526" s="192">
        <f>ROUND(I526*H526,2)</f>
        <v>0</v>
      </c>
      <c r="BL526" s="19" t="s">
        <v>273</v>
      </c>
      <c r="BM526" s="191" t="s">
        <v>635</v>
      </c>
    </row>
    <row r="527" s="2" customFormat="1">
      <c r="A527" s="38"/>
      <c r="B527" s="39"/>
      <c r="C527" s="38"/>
      <c r="D527" s="193" t="s">
        <v>173</v>
      </c>
      <c r="E527" s="38"/>
      <c r="F527" s="194" t="s">
        <v>636</v>
      </c>
      <c r="G527" s="38"/>
      <c r="H527" s="38"/>
      <c r="I527" s="195"/>
      <c r="J527" s="38"/>
      <c r="K527" s="38"/>
      <c r="L527" s="39"/>
      <c r="M527" s="196"/>
      <c r="N527" s="197"/>
      <c r="O527" s="77"/>
      <c r="P527" s="77"/>
      <c r="Q527" s="77"/>
      <c r="R527" s="77"/>
      <c r="S527" s="77"/>
      <c r="T527" s="78"/>
      <c r="U527" s="38"/>
      <c r="V527" s="38"/>
      <c r="W527" s="38"/>
      <c r="X527" s="38"/>
      <c r="Y527" s="38"/>
      <c r="Z527" s="38"/>
      <c r="AA527" s="38"/>
      <c r="AB527" s="38"/>
      <c r="AC527" s="38"/>
      <c r="AD527" s="38"/>
      <c r="AE527" s="38"/>
      <c r="AT527" s="19" t="s">
        <v>173</v>
      </c>
      <c r="AU527" s="19" t="s">
        <v>85</v>
      </c>
    </row>
    <row r="528" s="13" customFormat="1">
      <c r="A528" s="13"/>
      <c r="B528" s="198"/>
      <c r="C528" s="13"/>
      <c r="D528" s="193" t="s">
        <v>175</v>
      </c>
      <c r="E528" s="199" t="s">
        <v>1</v>
      </c>
      <c r="F528" s="200" t="s">
        <v>637</v>
      </c>
      <c r="G528" s="13"/>
      <c r="H528" s="199" t="s">
        <v>1</v>
      </c>
      <c r="I528" s="201"/>
      <c r="J528" s="13"/>
      <c r="K528" s="13"/>
      <c r="L528" s="198"/>
      <c r="M528" s="202"/>
      <c r="N528" s="203"/>
      <c r="O528" s="203"/>
      <c r="P528" s="203"/>
      <c r="Q528" s="203"/>
      <c r="R528" s="203"/>
      <c r="S528" s="203"/>
      <c r="T528" s="204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T528" s="199" t="s">
        <v>175</v>
      </c>
      <c r="AU528" s="199" t="s">
        <v>85</v>
      </c>
      <c r="AV528" s="13" t="s">
        <v>81</v>
      </c>
      <c r="AW528" s="13" t="s">
        <v>32</v>
      </c>
      <c r="AX528" s="13" t="s">
        <v>76</v>
      </c>
      <c r="AY528" s="199" t="s">
        <v>165</v>
      </c>
    </row>
    <row r="529" s="13" customFormat="1">
      <c r="A529" s="13"/>
      <c r="B529" s="198"/>
      <c r="C529" s="13"/>
      <c r="D529" s="193" t="s">
        <v>175</v>
      </c>
      <c r="E529" s="199" t="s">
        <v>1</v>
      </c>
      <c r="F529" s="200" t="s">
        <v>579</v>
      </c>
      <c r="G529" s="13"/>
      <c r="H529" s="199" t="s">
        <v>1</v>
      </c>
      <c r="I529" s="201"/>
      <c r="J529" s="13"/>
      <c r="K529" s="13"/>
      <c r="L529" s="198"/>
      <c r="M529" s="202"/>
      <c r="N529" s="203"/>
      <c r="O529" s="203"/>
      <c r="P529" s="203"/>
      <c r="Q529" s="203"/>
      <c r="R529" s="203"/>
      <c r="S529" s="203"/>
      <c r="T529" s="204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T529" s="199" t="s">
        <v>175</v>
      </c>
      <c r="AU529" s="199" t="s">
        <v>85</v>
      </c>
      <c r="AV529" s="13" t="s">
        <v>81</v>
      </c>
      <c r="AW529" s="13" t="s">
        <v>32</v>
      </c>
      <c r="AX529" s="13" t="s">
        <v>76</v>
      </c>
      <c r="AY529" s="199" t="s">
        <v>165</v>
      </c>
    </row>
    <row r="530" s="13" customFormat="1">
      <c r="A530" s="13"/>
      <c r="B530" s="198"/>
      <c r="C530" s="13"/>
      <c r="D530" s="193" t="s">
        <v>175</v>
      </c>
      <c r="E530" s="199" t="s">
        <v>1</v>
      </c>
      <c r="F530" s="200" t="s">
        <v>638</v>
      </c>
      <c r="G530" s="13"/>
      <c r="H530" s="199" t="s">
        <v>1</v>
      </c>
      <c r="I530" s="201"/>
      <c r="J530" s="13"/>
      <c r="K530" s="13"/>
      <c r="L530" s="198"/>
      <c r="M530" s="202"/>
      <c r="N530" s="203"/>
      <c r="O530" s="203"/>
      <c r="P530" s="203"/>
      <c r="Q530" s="203"/>
      <c r="R530" s="203"/>
      <c r="S530" s="203"/>
      <c r="T530" s="204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  <c r="AE530" s="13"/>
      <c r="AT530" s="199" t="s">
        <v>175</v>
      </c>
      <c r="AU530" s="199" t="s">
        <v>85</v>
      </c>
      <c r="AV530" s="13" t="s">
        <v>81</v>
      </c>
      <c r="AW530" s="13" t="s">
        <v>32</v>
      </c>
      <c r="AX530" s="13" t="s">
        <v>76</v>
      </c>
      <c r="AY530" s="199" t="s">
        <v>165</v>
      </c>
    </row>
    <row r="531" s="13" customFormat="1">
      <c r="A531" s="13"/>
      <c r="B531" s="198"/>
      <c r="C531" s="13"/>
      <c r="D531" s="193" t="s">
        <v>175</v>
      </c>
      <c r="E531" s="199" t="s">
        <v>1</v>
      </c>
      <c r="F531" s="200" t="s">
        <v>581</v>
      </c>
      <c r="G531" s="13"/>
      <c r="H531" s="199" t="s">
        <v>1</v>
      </c>
      <c r="I531" s="201"/>
      <c r="J531" s="13"/>
      <c r="K531" s="13"/>
      <c r="L531" s="198"/>
      <c r="M531" s="202"/>
      <c r="N531" s="203"/>
      <c r="O531" s="203"/>
      <c r="P531" s="203"/>
      <c r="Q531" s="203"/>
      <c r="R531" s="203"/>
      <c r="S531" s="203"/>
      <c r="T531" s="204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T531" s="199" t="s">
        <v>175</v>
      </c>
      <c r="AU531" s="199" t="s">
        <v>85</v>
      </c>
      <c r="AV531" s="13" t="s">
        <v>81</v>
      </c>
      <c r="AW531" s="13" t="s">
        <v>32</v>
      </c>
      <c r="AX531" s="13" t="s">
        <v>76</v>
      </c>
      <c r="AY531" s="199" t="s">
        <v>165</v>
      </c>
    </row>
    <row r="532" s="14" customFormat="1">
      <c r="A532" s="14"/>
      <c r="B532" s="205"/>
      <c r="C532" s="14"/>
      <c r="D532" s="193" t="s">
        <v>175</v>
      </c>
      <c r="E532" s="206" t="s">
        <v>1</v>
      </c>
      <c r="F532" s="207" t="s">
        <v>582</v>
      </c>
      <c r="G532" s="14"/>
      <c r="H532" s="208">
        <v>18.120000000000001</v>
      </c>
      <c r="I532" s="209"/>
      <c r="J532" s="14"/>
      <c r="K532" s="14"/>
      <c r="L532" s="205"/>
      <c r="M532" s="210"/>
      <c r="N532" s="211"/>
      <c r="O532" s="211"/>
      <c r="P532" s="211"/>
      <c r="Q532" s="211"/>
      <c r="R532" s="211"/>
      <c r="S532" s="211"/>
      <c r="T532" s="212"/>
      <c r="U532" s="14"/>
      <c r="V532" s="14"/>
      <c r="W532" s="14"/>
      <c r="X532" s="14"/>
      <c r="Y532" s="14"/>
      <c r="Z532" s="14"/>
      <c r="AA532" s="14"/>
      <c r="AB532" s="14"/>
      <c r="AC532" s="14"/>
      <c r="AD532" s="14"/>
      <c r="AE532" s="14"/>
      <c r="AT532" s="206" t="s">
        <v>175</v>
      </c>
      <c r="AU532" s="206" t="s">
        <v>85</v>
      </c>
      <c r="AV532" s="14" t="s">
        <v>85</v>
      </c>
      <c r="AW532" s="14" t="s">
        <v>32</v>
      </c>
      <c r="AX532" s="14" t="s">
        <v>76</v>
      </c>
      <c r="AY532" s="206" t="s">
        <v>165</v>
      </c>
    </row>
    <row r="533" s="14" customFormat="1">
      <c r="A533" s="14"/>
      <c r="B533" s="205"/>
      <c r="C533" s="14"/>
      <c r="D533" s="193" t="s">
        <v>175</v>
      </c>
      <c r="E533" s="206" t="s">
        <v>1</v>
      </c>
      <c r="F533" s="207" t="s">
        <v>583</v>
      </c>
      <c r="G533" s="14"/>
      <c r="H533" s="208">
        <v>43.488</v>
      </c>
      <c r="I533" s="209"/>
      <c r="J533" s="14"/>
      <c r="K533" s="14"/>
      <c r="L533" s="205"/>
      <c r="M533" s="210"/>
      <c r="N533" s="211"/>
      <c r="O533" s="211"/>
      <c r="P533" s="211"/>
      <c r="Q533" s="211"/>
      <c r="R533" s="211"/>
      <c r="S533" s="211"/>
      <c r="T533" s="212"/>
      <c r="U533" s="14"/>
      <c r="V533" s="14"/>
      <c r="W533" s="14"/>
      <c r="X533" s="14"/>
      <c r="Y533" s="14"/>
      <c r="Z533" s="14"/>
      <c r="AA533" s="14"/>
      <c r="AB533" s="14"/>
      <c r="AC533" s="14"/>
      <c r="AD533" s="14"/>
      <c r="AE533" s="14"/>
      <c r="AT533" s="206" t="s">
        <v>175</v>
      </c>
      <c r="AU533" s="206" t="s">
        <v>85</v>
      </c>
      <c r="AV533" s="14" t="s">
        <v>85</v>
      </c>
      <c r="AW533" s="14" t="s">
        <v>32</v>
      </c>
      <c r="AX533" s="14" t="s">
        <v>76</v>
      </c>
      <c r="AY533" s="206" t="s">
        <v>165</v>
      </c>
    </row>
    <row r="534" s="15" customFormat="1">
      <c r="A534" s="15"/>
      <c r="B534" s="213"/>
      <c r="C534" s="15"/>
      <c r="D534" s="193" t="s">
        <v>175</v>
      </c>
      <c r="E534" s="214" t="s">
        <v>1</v>
      </c>
      <c r="F534" s="215" t="s">
        <v>180</v>
      </c>
      <c r="G534" s="15"/>
      <c r="H534" s="216">
        <v>61.608000000000004</v>
      </c>
      <c r="I534" s="217"/>
      <c r="J534" s="15"/>
      <c r="K534" s="15"/>
      <c r="L534" s="213"/>
      <c r="M534" s="218"/>
      <c r="N534" s="219"/>
      <c r="O534" s="219"/>
      <c r="P534" s="219"/>
      <c r="Q534" s="219"/>
      <c r="R534" s="219"/>
      <c r="S534" s="219"/>
      <c r="T534" s="220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  <c r="AE534" s="15"/>
      <c r="AT534" s="214" t="s">
        <v>175</v>
      </c>
      <c r="AU534" s="214" t="s">
        <v>85</v>
      </c>
      <c r="AV534" s="15" t="s">
        <v>86</v>
      </c>
      <c r="AW534" s="15" t="s">
        <v>32</v>
      </c>
      <c r="AX534" s="15" t="s">
        <v>76</v>
      </c>
      <c r="AY534" s="214" t="s">
        <v>165</v>
      </c>
    </row>
    <row r="535" s="16" customFormat="1">
      <c r="A535" s="16"/>
      <c r="B535" s="221"/>
      <c r="C535" s="16"/>
      <c r="D535" s="193" t="s">
        <v>175</v>
      </c>
      <c r="E535" s="222" t="s">
        <v>1</v>
      </c>
      <c r="F535" s="223" t="s">
        <v>181</v>
      </c>
      <c r="G535" s="16"/>
      <c r="H535" s="224">
        <v>61.608000000000004</v>
      </c>
      <c r="I535" s="225"/>
      <c r="J535" s="16"/>
      <c r="K535" s="16"/>
      <c r="L535" s="221"/>
      <c r="M535" s="226"/>
      <c r="N535" s="227"/>
      <c r="O535" s="227"/>
      <c r="P535" s="227"/>
      <c r="Q535" s="227"/>
      <c r="R535" s="227"/>
      <c r="S535" s="227"/>
      <c r="T535" s="228"/>
      <c r="U535" s="16"/>
      <c r="V535" s="16"/>
      <c r="W535" s="16"/>
      <c r="X535" s="16"/>
      <c r="Y535" s="16"/>
      <c r="Z535" s="16"/>
      <c r="AA535" s="16"/>
      <c r="AB535" s="16"/>
      <c r="AC535" s="16"/>
      <c r="AD535" s="16"/>
      <c r="AE535" s="16"/>
      <c r="AT535" s="222" t="s">
        <v>175</v>
      </c>
      <c r="AU535" s="222" t="s">
        <v>85</v>
      </c>
      <c r="AV535" s="16" t="s">
        <v>114</v>
      </c>
      <c r="AW535" s="16" t="s">
        <v>32</v>
      </c>
      <c r="AX535" s="16" t="s">
        <v>81</v>
      </c>
      <c r="AY535" s="222" t="s">
        <v>165</v>
      </c>
    </row>
    <row r="536" s="2" customFormat="1">
      <c r="A536" s="38"/>
      <c r="B536" s="179"/>
      <c r="C536" s="180" t="s">
        <v>639</v>
      </c>
      <c r="D536" s="180" t="s">
        <v>167</v>
      </c>
      <c r="E536" s="181" t="s">
        <v>640</v>
      </c>
      <c r="F536" s="182" t="s">
        <v>641</v>
      </c>
      <c r="G536" s="183" t="s">
        <v>207</v>
      </c>
      <c r="H536" s="184">
        <v>61.607999999999997</v>
      </c>
      <c r="I536" s="185"/>
      <c r="J536" s="186">
        <f>ROUND(I536*H536,2)</f>
        <v>0</v>
      </c>
      <c r="K536" s="182" t="s">
        <v>171</v>
      </c>
      <c r="L536" s="39"/>
      <c r="M536" s="187" t="s">
        <v>1</v>
      </c>
      <c r="N536" s="188" t="s">
        <v>41</v>
      </c>
      <c r="O536" s="77"/>
      <c r="P536" s="189">
        <f>O536*H536</f>
        <v>0</v>
      </c>
      <c r="Q536" s="189">
        <v>0</v>
      </c>
      <c r="R536" s="189">
        <f>Q536*H536</f>
        <v>0</v>
      </c>
      <c r="S536" s="189">
        <v>0.0080000000000000002</v>
      </c>
      <c r="T536" s="190">
        <f>S536*H536</f>
        <v>0.49286399999999997</v>
      </c>
      <c r="U536" s="38"/>
      <c r="V536" s="38"/>
      <c r="W536" s="38"/>
      <c r="X536" s="38"/>
      <c r="Y536" s="38"/>
      <c r="Z536" s="38"/>
      <c r="AA536" s="38"/>
      <c r="AB536" s="38"/>
      <c r="AC536" s="38"/>
      <c r="AD536" s="38"/>
      <c r="AE536" s="38"/>
      <c r="AR536" s="191" t="s">
        <v>273</v>
      </c>
      <c r="AT536" s="191" t="s">
        <v>167</v>
      </c>
      <c r="AU536" s="191" t="s">
        <v>85</v>
      </c>
      <c r="AY536" s="19" t="s">
        <v>165</v>
      </c>
      <c r="BE536" s="192">
        <f>IF(N536="základní",J536,0)</f>
        <v>0</v>
      </c>
      <c r="BF536" s="192">
        <f>IF(N536="snížená",J536,0)</f>
        <v>0</v>
      </c>
      <c r="BG536" s="192">
        <f>IF(N536="zákl. přenesená",J536,0)</f>
        <v>0</v>
      </c>
      <c r="BH536" s="192">
        <f>IF(N536="sníž. přenesená",J536,0)</f>
        <v>0</v>
      </c>
      <c r="BI536" s="192">
        <f>IF(N536="nulová",J536,0)</f>
        <v>0</v>
      </c>
      <c r="BJ536" s="19" t="s">
        <v>81</v>
      </c>
      <c r="BK536" s="192">
        <f>ROUND(I536*H536,2)</f>
        <v>0</v>
      </c>
      <c r="BL536" s="19" t="s">
        <v>273</v>
      </c>
      <c r="BM536" s="191" t="s">
        <v>642</v>
      </c>
    </row>
    <row r="537" s="2" customFormat="1">
      <c r="A537" s="38"/>
      <c r="B537" s="39"/>
      <c r="C537" s="38"/>
      <c r="D537" s="193" t="s">
        <v>173</v>
      </c>
      <c r="E537" s="38"/>
      <c r="F537" s="194" t="s">
        <v>643</v>
      </c>
      <c r="G537" s="38"/>
      <c r="H537" s="38"/>
      <c r="I537" s="195"/>
      <c r="J537" s="38"/>
      <c r="K537" s="38"/>
      <c r="L537" s="39"/>
      <c r="M537" s="196"/>
      <c r="N537" s="197"/>
      <c r="O537" s="77"/>
      <c r="P537" s="77"/>
      <c r="Q537" s="77"/>
      <c r="R537" s="77"/>
      <c r="S537" s="77"/>
      <c r="T537" s="78"/>
      <c r="U537" s="38"/>
      <c r="V537" s="38"/>
      <c r="W537" s="38"/>
      <c r="X537" s="38"/>
      <c r="Y537" s="38"/>
      <c r="Z537" s="38"/>
      <c r="AA537" s="38"/>
      <c r="AB537" s="38"/>
      <c r="AC537" s="38"/>
      <c r="AD537" s="38"/>
      <c r="AE537" s="38"/>
      <c r="AT537" s="19" t="s">
        <v>173</v>
      </c>
      <c r="AU537" s="19" t="s">
        <v>85</v>
      </c>
    </row>
    <row r="538" s="13" customFormat="1">
      <c r="A538" s="13"/>
      <c r="B538" s="198"/>
      <c r="C538" s="13"/>
      <c r="D538" s="193" t="s">
        <v>175</v>
      </c>
      <c r="E538" s="199" t="s">
        <v>1</v>
      </c>
      <c r="F538" s="200" t="s">
        <v>644</v>
      </c>
      <c r="G538" s="13"/>
      <c r="H538" s="199" t="s">
        <v>1</v>
      </c>
      <c r="I538" s="201"/>
      <c r="J538" s="13"/>
      <c r="K538" s="13"/>
      <c r="L538" s="198"/>
      <c r="M538" s="202"/>
      <c r="N538" s="203"/>
      <c r="O538" s="203"/>
      <c r="P538" s="203"/>
      <c r="Q538" s="203"/>
      <c r="R538" s="203"/>
      <c r="S538" s="203"/>
      <c r="T538" s="204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T538" s="199" t="s">
        <v>175</v>
      </c>
      <c r="AU538" s="199" t="s">
        <v>85</v>
      </c>
      <c r="AV538" s="13" t="s">
        <v>81</v>
      </c>
      <c r="AW538" s="13" t="s">
        <v>32</v>
      </c>
      <c r="AX538" s="13" t="s">
        <v>76</v>
      </c>
      <c r="AY538" s="199" t="s">
        <v>165</v>
      </c>
    </row>
    <row r="539" s="13" customFormat="1">
      <c r="A539" s="13"/>
      <c r="B539" s="198"/>
      <c r="C539" s="13"/>
      <c r="D539" s="193" t="s">
        <v>175</v>
      </c>
      <c r="E539" s="199" t="s">
        <v>1</v>
      </c>
      <c r="F539" s="200" t="s">
        <v>579</v>
      </c>
      <c r="G539" s="13"/>
      <c r="H539" s="199" t="s">
        <v>1</v>
      </c>
      <c r="I539" s="201"/>
      <c r="J539" s="13"/>
      <c r="K539" s="13"/>
      <c r="L539" s="198"/>
      <c r="M539" s="202"/>
      <c r="N539" s="203"/>
      <c r="O539" s="203"/>
      <c r="P539" s="203"/>
      <c r="Q539" s="203"/>
      <c r="R539" s="203"/>
      <c r="S539" s="203"/>
      <c r="T539" s="204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T539" s="199" t="s">
        <v>175</v>
      </c>
      <c r="AU539" s="199" t="s">
        <v>85</v>
      </c>
      <c r="AV539" s="13" t="s">
        <v>81</v>
      </c>
      <c r="AW539" s="13" t="s">
        <v>32</v>
      </c>
      <c r="AX539" s="13" t="s">
        <v>76</v>
      </c>
      <c r="AY539" s="199" t="s">
        <v>165</v>
      </c>
    </row>
    <row r="540" s="13" customFormat="1">
      <c r="A540" s="13"/>
      <c r="B540" s="198"/>
      <c r="C540" s="13"/>
      <c r="D540" s="193" t="s">
        <v>175</v>
      </c>
      <c r="E540" s="199" t="s">
        <v>1</v>
      </c>
      <c r="F540" s="200" t="s">
        <v>638</v>
      </c>
      <c r="G540" s="13"/>
      <c r="H540" s="199" t="s">
        <v>1</v>
      </c>
      <c r="I540" s="201"/>
      <c r="J540" s="13"/>
      <c r="K540" s="13"/>
      <c r="L540" s="198"/>
      <c r="M540" s="202"/>
      <c r="N540" s="203"/>
      <c r="O540" s="203"/>
      <c r="P540" s="203"/>
      <c r="Q540" s="203"/>
      <c r="R540" s="203"/>
      <c r="S540" s="203"/>
      <c r="T540" s="204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  <c r="AE540" s="13"/>
      <c r="AT540" s="199" t="s">
        <v>175</v>
      </c>
      <c r="AU540" s="199" t="s">
        <v>85</v>
      </c>
      <c r="AV540" s="13" t="s">
        <v>81</v>
      </c>
      <c r="AW540" s="13" t="s">
        <v>32</v>
      </c>
      <c r="AX540" s="13" t="s">
        <v>76</v>
      </c>
      <c r="AY540" s="199" t="s">
        <v>165</v>
      </c>
    </row>
    <row r="541" s="13" customFormat="1">
      <c r="A541" s="13"/>
      <c r="B541" s="198"/>
      <c r="C541" s="13"/>
      <c r="D541" s="193" t="s">
        <v>175</v>
      </c>
      <c r="E541" s="199" t="s">
        <v>1</v>
      </c>
      <c r="F541" s="200" t="s">
        <v>581</v>
      </c>
      <c r="G541" s="13"/>
      <c r="H541" s="199" t="s">
        <v>1</v>
      </c>
      <c r="I541" s="201"/>
      <c r="J541" s="13"/>
      <c r="K541" s="13"/>
      <c r="L541" s="198"/>
      <c r="M541" s="202"/>
      <c r="N541" s="203"/>
      <c r="O541" s="203"/>
      <c r="P541" s="203"/>
      <c r="Q541" s="203"/>
      <c r="R541" s="203"/>
      <c r="S541" s="203"/>
      <c r="T541" s="204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T541" s="199" t="s">
        <v>175</v>
      </c>
      <c r="AU541" s="199" t="s">
        <v>85</v>
      </c>
      <c r="AV541" s="13" t="s">
        <v>81</v>
      </c>
      <c r="AW541" s="13" t="s">
        <v>32</v>
      </c>
      <c r="AX541" s="13" t="s">
        <v>76</v>
      </c>
      <c r="AY541" s="199" t="s">
        <v>165</v>
      </c>
    </row>
    <row r="542" s="14" customFormat="1">
      <c r="A542" s="14"/>
      <c r="B542" s="205"/>
      <c r="C542" s="14"/>
      <c r="D542" s="193" t="s">
        <v>175</v>
      </c>
      <c r="E542" s="206" t="s">
        <v>1</v>
      </c>
      <c r="F542" s="207" t="s">
        <v>582</v>
      </c>
      <c r="G542" s="14"/>
      <c r="H542" s="208">
        <v>18.120000000000001</v>
      </c>
      <c r="I542" s="209"/>
      <c r="J542" s="14"/>
      <c r="K542" s="14"/>
      <c r="L542" s="205"/>
      <c r="M542" s="210"/>
      <c r="N542" s="211"/>
      <c r="O542" s="211"/>
      <c r="P542" s="211"/>
      <c r="Q542" s="211"/>
      <c r="R542" s="211"/>
      <c r="S542" s="211"/>
      <c r="T542" s="212"/>
      <c r="U542" s="14"/>
      <c r="V542" s="14"/>
      <c r="W542" s="14"/>
      <c r="X542" s="14"/>
      <c r="Y542" s="14"/>
      <c r="Z542" s="14"/>
      <c r="AA542" s="14"/>
      <c r="AB542" s="14"/>
      <c r="AC542" s="14"/>
      <c r="AD542" s="14"/>
      <c r="AE542" s="14"/>
      <c r="AT542" s="206" t="s">
        <v>175</v>
      </c>
      <c r="AU542" s="206" t="s">
        <v>85</v>
      </c>
      <c r="AV542" s="14" t="s">
        <v>85</v>
      </c>
      <c r="AW542" s="14" t="s">
        <v>32</v>
      </c>
      <c r="AX542" s="14" t="s">
        <v>76</v>
      </c>
      <c r="AY542" s="206" t="s">
        <v>165</v>
      </c>
    </row>
    <row r="543" s="14" customFormat="1">
      <c r="A543" s="14"/>
      <c r="B543" s="205"/>
      <c r="C543" s="14"/>
      <c r="D543" s="193" t="s">
        <v>175</v>
      </c>
      <c r="E543" s="206" t="s">
        <v>1</v>
      </c>
      <c r="F543" s="207" t="s">
        <v>583</v>
      </c>
      <c r="G543" s="14"/>
      <c r="H543" s="208">
        <v>43.488</v>
      </c>
      <c r="I543" s="209"/>
      <c r="J543" s="14"/>
      <c r="K543" s="14"/>
      <c r="L543" s="205"/>
      <c r="M543" s="210"/>
      <c r="N543" s="211"/>
      <c r="O543" s="211"/>
      <c r="P543" s="211"/>
      <c r="Q543" s="211"/>
      <c r="R543" s="211"/>
      <c r="S543" s="211"/>
      <c r="T543" s="212"/>
      <c r="U543" s="14"/>
      <c r="V543" s="14"/>
      <c r="W543" s="14"/>
      <c r="X543" s="14"/>
      <c r="Y543" s="14"/>
      <c r="Z543" s="14"/>
      <c r="AA543" s="14"/>
      <c r="AB543" s="14"/>
      <c r="AC543" s="14"/>
      <c r="AD543" s="14"/>
      <c r="AE543" s="14"/>
      <c r="AT543" s="206" t="s">
        <v>175</v>
      </c>
      <c r="AU543" s="206" t="s">
        <v>85</v>
      </c>
      <c r="AV543" s="14" t="s">
        <v>85</v>
      </c>
      <c r="AW543" s="14" t="s">
        <v>32</v>
      </c>
      <c r="AX543" s="14" t="s">
        <v>76</v>
      </c>
      <c r="AY543" s="206" t="s">
        <v>165</v>
      </c>
    </row>
    <row r="544" s="15" customFormat="1">
      <c r="A544" s="15"/>
      <c r="B544" s="213"/>
      <c r="C544" s="15"/>
      <c r="D544" s="193" t="s">
        <v>175</v>
      </c>
      <c r="E544" s="214" t="s">
        <v>1</v>
      </c>
      <c r="F544" s="215" t="s">
        <v>180</v>
      </c>
      <c r="G544" s="15"/>
      <c r="H544" s="216">
        <v>61.608000000000004</v>
      </c>
      <c r="I544" s="217"/>
      <c r="J544" s="15"/>
      <c r="K544" s="15"/>
      <c r="L544" s="213"/>
      <c r="M544" s="218"/>
      <c r="N544" s="219"/>
      <c r="O544" s="219"/>
      <c r="P544" s="219"/>
      <c r="Q544" s="219"/>
      <c r="R544" s="219"/>
      <c r="S544" s="219"/>
      <c r="T544" s="220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  <c r="AE544" s="15"/>
      <c r="AT544" s="214" t="s">
        <v>175</v>
      </c>
      <c r="AU544" s="214" t="s">
        <v>85</v>
      </c>
      <c r="AV544" s="15" t="s">
        <v>86</v>
      </c>
      <c r="AW544" s="15" t="s">
        <v>32</v>
      </c>
      <c r="AX544" s="15" t="s">
        <v>76</v>
      </c>
      <c r="AY544" s="214" t="s">
        <v>165</v>
      </c>
    </row>
    <row r="545" s="16" customFormat="1">
      <c r="A545" s="16"/>
      <c r="B545" s="221"/>
      <c r="C545" s="16"/>
      <c r="D545" s="193" t="s">
        <v>175</v>
      </c>
      <c r="E545" s="222" t="s">
        <v>1</v>
      </c>
      <c r="F545" s="223" t="s">
        <v>181</v>
      </c>
      <c r="G545" s="16"/>
      <c r="H545" s="224">
        <v>61.608000000000004</v>
      </c>
      <c r="I545" s="225"/>
      <c r="J545" s="16"/>
      <c r="K545" s="16"/>
      <c r="L545" s="221"/>
      <c r="M545" s="226"/>
      <c r="N545" s="227"/>
      <c r="O545" s="227"/>
      <c r="P545" s="227"/>
      <c r="Q545" s="227"/>
      <c r="R545" s="227"/>
      <c r="S545" s="227"/>
      <c r="T545" s="228"/>
      <c r="U545" s="16"/>
      <c r="V545" s="16"/>
      <c r="W545" s="16"/>
      <c r="X545" s="16"/>
      <c r="Y545" s="16"/>
      <c r="Z545" s="16"/>
      <c r="AA545" s="16"/>
      <c r="AB545" s="16"/>
      <c r="AC545" s="16"/>
      <c r="AD545" s="16"/>
      <c r="AE545" s="16"/>
      <c r="AT545" s="222" t="s">
        <v>175</v>
      </c>
      <c r="AU545" s="222" t="s">
        <v>85</v>
      </c>
      <c r="AV545" s="16" t="s">
        <v>114</v>
      </c>
      <c r="AW545" s="16" t="s">
        <v>32</v>
      </c>
      <c r="AX545" s="16" t="s">
        <v>81</v>
      </c>
      <c r="AY545" s="222" t="s">
        <v>165</v>
      </c>
    </row>
    <row r="546" s="2" customFormat="1">
      <c r="A546" s="38"/>
      <c r="B546" s="179"/>
      <c r="C546" s="180" t="s">
        <v>645</v>
      </c>
      <c r="D546" s="180" t="s">
        <v>167</v>
      </c>
      <c r="E546" s="181" t="s">
        <v>646</v>
      </c>
      <c r="F546" s="182" t="s">
        <v>647</v>
      </c>
      <c r="G546" s="183" t="s">
        <v>207</v>
      </c>
      <c r="H546" s="184">
        <v>334.27999999999997</v>
      </c>
      <c r="I546" s="185"/>
      <c r="J546" s="186">
        <f>ROUND(I546*H546,2)</f>
        <v>0</v>
      </c>
      <c r="K546" s="182" t="s">
        <v>171</v>
      </c>
      <c r="L546" s="39"/>
      <c r="M546" s="187" t="s">
        <v>1</v>
      </c>
      <c r="N546" s="188" t="s">
        <v>41</v>
      </c>
      <c r="O546" s="77"/>
      <c r="P546" s="189">
        <f>O546*H546</f>
        <v>0</v>
      </c>
      <c r="Q546" s="189">
        <v>0</v>
      </c>
      <c r="R546" s="189">
        <f>Q546*H546</f>
        <v>0</v>
      </c>
      <c r="S546" s="189">
        <v>0.024649999999999998</v>
      </c>
      <c r="T546" s="190">
        <f>S546*H546</f>
        <v>8.2400019999999987</v>
      </c>
      <c r="U546" s="38"/>
      <c r="V546" s="38"/>
      <c r="W546" s="38"/>
      <c r="X546" s="38"/>
      <c r="Y546" s="38"/>
      <c r="Z546" s="38"/>
      <c r="AA546" s="38"/>
      <c r="AB546" s="38"/>
      <c r="AC546" s="38"/>
      <c r="AD546" s="38"/>
      <c r="AE546" s="38"/>
      <c r="AR546" s="191" t="s">
        <v>114</v>
      </c>
      <c r="AT546" s="191" t="s">
        <v>167</v>
      </c>
      <c r="AU546" s="191" t="s">
        <v>85</v>
      </c>
      <c r="AY546" s="19" t="s">
        <v>165</v>
      </c>
      <c r="BE546" s="192">
        <f>IF(N546="základní",J546,0)</f>
        <v>0</v>
      </c>
      <c r="BF546" s="192">
        <f>IF(N546="snížená",J546,0)</f>
        <v>0</v>
      </c>
      <c r="BG546" s="192">
        <f>IF(N546="zákl. přenesená",J546,0)</f>
        <v>0</v>
      </c>
      <c r="BH546" s="192">
        <f>IF(N546="sníž. přenesená",J546,0)</f>
        <v>0</v>
      </c>
      <c r="BI546" s="192">
        <f>IF(N546="nulová",J546,0)</f>
        <v>0</v>
      </c>
      <c r="BJ546" s="19" t="s">
        <v>81</v>
      </c>
      <c r="BK546" s="192">
        <f>ROUND(I546*H546,2)</f>
        <v>0</v>
      </c>
      <c r="BL546" s="19" t="s">
        <v>114</v>
      </c>
      <c r="BM546" s="191" t="s">
        <v>648</v>
      </c>
    </row>
    <row r="547" s="2" customFormat="1">
      <c r="A547" s="38"/>
      <c r="B547" s="39"/>
      <c r="C547" s="38"/>
      <c r="D547" s="193" t="s">
        <v>173</v>
      </c>
      <c r="E547" s="38"/>
      <c r="F547" s="194" t="s">
        <v>649</v>
      </c>
      <c r="G547" s="38"/>
      <c r="H547" s="38"/>
      <c r="I547" s="195"/>
      <c r="J547" s="38"/>
      <c r="K547" s="38"/>
      <c r="L547" s="39"/>
      <c r="M547" s="196"/>
      <c r="N547" s="197"/>
      <c r="O547" s="77"/>
      <c r="P547" s="77"/>
      <c r="Q547" s="77"/>
      <c r="R547" s="77"/>
      <c r="S547" s="77"/>
      <c r="T547" s="78"/>
      <c r="U547" s="38"/>
      <c r="V547" s="38"/>
      <c r="W547" s="38"/>
      <c r="X547" s="38"/>
      <c r="Y547" s="38"/>
      <c r="Z547" s="38"/>
      <c r="AA547" s="38"/>
      <c r="AB547" s="38"/>
      <c r="AC547" s="38"/>
      <c r="AD547" s="38"/>
      <c r="AE547" s="38"/>
      <c r="AT547" s="19" t="s">
        <v>173</v>
      </c>
      <c r="AU547" s="19" t="s">
        <v>85</v>
      </c>
    </row>
    <row r="548" s="13" customFormat="1">
      <c r="A548" s="13"/>
      <c r="B548" s="198"/>
      <c r="C548" s="13"/>
      <c r="D548" s="193" t="s">
        <v>175</v>
      </c>
      <c r="E548" s="199" t="s">
        <v>1</v>
      </c>
      <c r="F548" s="200" t="s">
        <v>650</v>
      </c>
      <c r="G548" s="13"/>
      <c r="H548" s="199" t="s">
        <v>1</v>
      </c>
      <c r="I548" s="201"/>
      <c r="J548" s="13"/>
      <c r="K548" s="13"/>
      <c r="L548" s="198"/>
      <c r="M548" s="202"/>
      <c r="N548" s="203"/>
      <c r="O548" s="203"/>
      <c r="P548" s="203"/>
      <c r="Q548" s="203"/>
      <c r="R548" s="203"/>
      <c r="S548" s="203"/>
      <c r="T548" s="204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T548" s="199" t="s">
        <v>175</v>
      </c>
      <c r="AU548" s="199" t="s">
        <v>85</v>
      </c>
      <c r="AV548" s="13" t="s">
        <v>81</v>
      </c>
      <c r="AW548" s="13" t="s">
        <v>32</v>
      </c>
      <c r="AX548" s="13" t="s">
        <v>76</v>
      </c>
      <c r="AY548" s="199" t="s">
        <v>165</v>
      </c>
    </row>
    <row r="549" s="13" customFormat="1">
      <c r="A549" s="13"/>
      <c r="B549" s="198"/>
      <c r="C549" s="13"/>
      <c r="D549" s="193" t="s">
        <v>175</v>
      </c>
      <c r="E549" s="199" t="s">
        <v>1</v>
      </c>
      <c r="F549" s="200" t="s">
        <v>579</v>
      </c>
      <c r="G549" s="13"/>
      <c r="H549" s="199" t="s">
        <v>1</v>
      </c>
      <c r="I549" s="201"/>
      <c r="J549" s="13"/>
      <c r="K549" s="13"/>
      <c r="L549" s="198"/>
      <c r="M549" s="202"/>
      <c r="N549" s="203"/>
      <c r="O549" s="203"/>
      <c r="P549" s="203"/>
      <c r="Q549" s="203"/>
      <c r="R549" s="203"/>
      <c r="S549" s="203"/>
      <c r="T549" s="204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T549" s="199" t="s">
        <v>175</v>
      </c>
      <c r="AU549" s="199" t="s">
        <v>85</v>
      </c>
      <c r="AV549" s="13" t="s">
        <v>81</v>
      </c>
      <c r="AW549" s="13" t="s">
        <v>32</v>
      </c>
      <c r="AX549" s="13" t="s">
        <v>76</v>
      </c>
      <c r="AY549" s="199" t="s">
        <v>165</v>
      </c>
    </row>
    <row r="550" s="13" customFormat="1">
      <c r="A550" s="13"/>
      <c r="B550" s="198"/>
      <c r="C550" s="13"/>
      <c r="D550" s="193" t="s">
        <v>175</v>
      </c>
      <c r="E550" s="199" t="s">
        <v>1</v>
      </c>
      <c r="F550" s="200" t="s">
        <v>651</v>
      </c>
      <c r="G550" s="13"/>
      <c r="H550" s="199" t="s">
        <v>1</v>
      </c>
      <c r="I550" s="201"/>
      <c r="J550" s="13"/>
      <c r="K550" s="13"/>
      <c r="L550" s="198"/>
      <c r="M550" s="202"/>
      <c r="N550" s="203"/>
      <c r="O550" s="203"/>
      <c r="P550" s="203"/>
      <c r="Q550" s="203"/>
      <c r="R550" s="203"/>
      <c r="S550" s="203"/>
      <c r="T550" s="204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  <c r="AE550" s="13"/>
      <c r="AT550" s="199" t="s">
        <v>175</v>
      </c>
      <c r="AU550" s="199" t="s">
        <v>85</v>
      </c>
      <c r="AV550" s="13" t="s">
        <v>81</v>
      </c>
      <c r="AW550" s="13" t="s">
        <v>32</v>
      </c>
      <c r="AX550" s="13" t="s">
        <v>76</v>
      </c>
      <c r="AY550" s="199" t="s">
        <v>165</v>
      </c>
    </row>
    <row r="551" s="13" customFormat="1">
      <c r="A551" s="13"/>
      <c r="B551" s="198"/>
      <c r="C551" s="13"/>
      <c r="D551" s="193" t="s">
        <v>175</v>
      </c>
      <c r="E551" s="199" t="s">
        <v>1</v>
      </c>
      <c r="F551" s="200" t="s">
        <v>616</v>
      </c>
      <c r="G551" s="13"/>
      <c r="H551" s="199" t="s">
        <v>1</v>
      </c>
      <c r="I551" s="201"/>
      <c r="J551" s="13"/>
      <c r="K551" s="13"/>
      <c r="L551" s="198"/>
      <c r="M551" s="202"/>
      <c r="N551" s="203"/>
      <c r="O551" s="203"/>
      <c r="P551" s="203"/>
      <c r="Q551" s="203"/>
      <c r="R551" s="203"/>
      <c r="S551" s="203"/>
      <c r="T551" s="204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T551" s="199" t="s">
        <v>175</v>
      </c>
      <c r="AU551" s="199" t="s">
        <v>85</v>
      </c>
      <c r="AV551" s="13" t="s">
        <v>81</v>
      </c>
      <c r="AW551" s="13" t="s">
        <v>32</v>
      </c>
      <c r="AX551" s="13" t="s">
        <v>76</v>
      </c>
      <c r="AY551" s="199" t="s">
        <v>165</v>
      </c>
    </row>
    <row r="552" s="14" customFormat="1">
      <c r="A552" s="14"/>
      <c r="B552" s="205"/>
      <c r="C552" s="14"/>
      <c r="D552" s="193" t="s">
        <v>175</v>
      </c>
      <c r="E552" s="206" t="s">
        <v>1</v>
      </c>
      <c r="F552" s="207" t="s">
        <v>617</v>
      </c>
      <c r="G552" s="14"/>
      <c r="H552" s="208">
        <v>230.5</v>
      </c>
      <c r="I552" s="209"/>
      <c r="J552" s="14"/>
      <c r="K552" s="14"/>
      <c r="L552" s="205"/>
      <c r="M552" s="210"/>
      <c r="N552" s="211"/>
      <c r="O552" s="211"/>
      <c r="P552" s="211"/>
      <c r="Q552" s="211"/>
      <c r="R552" s="211"/>
      <c r="S552" s="211"/>
      <c r="T552" s="212"/>
      <c r="U552" s="14"/>
      <c r="V552" s="14"/>
      <c r="W552" s="14"/>
      <c r="X552" s="14"/>
      <c r="Y552" s="14"/>
      <c r="Z552" s="14"/>
      <c r="AA552" s="14"/>
      <c r="AB552" s="14"/>
      <c r="AC552" s="14"/>
      <c r="AD552" s="14"/>
      <c r="AE552" s="14"/>
      <c r="AT552" s="206" t="s">
        <v>175</v>
      </c>
      <c r="AU552" s="206" t="s">
        <v>85</v>
      </c>
      <c r="AV552" s="14" t="s">
        <v>85</v>
      </c>
      <c r="AW552" s="14" t="s">
        <v>32</v>
      </c>
      <c r="AX552" s="14" t="s">
        <v>76</v>
      </c>
      <c r="AY552" s="206" t="s">
        <v>165</v>
      </c>
    </row>
    <row r="553" s="13" customFormat="1">
      <c r="A553" s="13"/>
      <c r="B553" s="198"/>
      <c r="C553" s="13"/>
      <c r="D553" s="193" t="s">
        <v>175</v>
      </c>
      <c r="E553" s="199" t="s">
        <v>1</v>
      </c>
      <c r="F553" s="200" t="s">
        <v>652</v>
      </c>
      <c r="G553" s="13"/>
      <c r="H553" s="199" t="s">
        <v>1</v>
      </c>
      <c r="I553" s="201"/>
      <c r="J553" s="13"/>
      <c r="K553" s="13"/>
      <c r="L553" s="198"/>
      <c r="M553" s="202"/>
      <c r="N553" s="203"/>
      <c r="O553" s="203"/>
      <c r="P553" s="203"/>
      <c r="Q553" s="203"/>
      <c r="R553" s="203"/>
      <c r="S553" s="203"/>
      <c r="T553" s="204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  <c r="AE553" s="13"/>
      <c r="AT553" s="199" t="s">
        <v>175</v>
      </c>
      <c r="AU553" s="199" t="s">
        <v>85</v>
      </c>
      <c r="AV553" s="13" t="s">
        <v>81</v>
      </c>
      <c r="AW553" s="13" t="s">
        <v>32</v>
      </c>
      <c r="AX553" s="13" t="s">
        <v>76</v>
      </c>
      <c r="AY553" s="199" t="s">
        <v>165</v>
      </c>
    </row>
    <row r="554" s="14" customFormat="1">
      <c r="A554" s="14"/>
      <c r="B554" s="205"/>
      <c r="C554" s="14"/>
      <c r="D554" s="193" t="s">
        <v>175</v>
      </c>
      <c r="E554" s="206" t="s">
        <v>1</v>
      </c>
      <c r="F554" s="207" t="s">
        <v>653</v>
      </c>
      <c r="G554" s="14"/>
      <c r="H554" s="208">
        <v>46.280000000000001</v>
      </c>
      <c r="I554" s="209"/>
      <c r="J554" s="14"/>
      <c r="K554" s="14"/>
      <c r="L554" s="205"/>
      <c r="M554" s="210"/>
      <c r="N554" s="211"/>
      <c r="O554" s="211"/>
      <c r="P554" s="211"/>
      <c r="Q554" s="211"/>
      <c r="R554" s="211"/>
      <c r="S554" s="211"/>
      <c r="T554" s="212"/>
      <c r="U554" s="14"/>
      <c r="V554" s="14"/>
      <c r="W554" s="14"/>
      <c r="X554" s="14"/>
      <c r="Y554" s="14"/>
      <c r="Z554" s="14"/>
      <c r="AA554" s="14"/>
      <c r="AB554" s="14"/>
      <c r="AC554" s="14"/>
      <c r="AD554" s="14"/>
      <c r="AE554" s="14"/>
      <c r="AT554" s="206" t="s">
        <v>175</v>
      </c>
      <c r="AU554" s="206" t="s">
        <v>85</v>
      </c>
      <c r="AV554" s="14" t="s">
        <v>85</v>
      </c>
      <c r="AW554" s="14" t="s">
        <v>32</v>
      </c>
      <c r="AX554" s="14" t="s">
        <v>76</v>
      </c>
      <c r="AY554" s="206" t="s">
        <v>165</v>
      </c>
    </row>
    <row r="555" s="13" customFormat="1">
      <c r="A555" s="13"/>
      <c r="B555" s="198"/>
      <c r="C555" s="13"/>
      <c r="D555" s="193" t="s">
        <v>175</v>
      </c>
      <c r="E555" s="199" t="s">
        <v>1</v>
      </c>
      <c r="F555" s="200" t="s">
        <v>654</v>
      </c>
      <c r="G555" s="13"/>
      <c r="H555" s="199" t="s">
        <v>1</v>
      </c>
      <c r="I555" s="201"/>
      <c r="J555" s="13"/>
      <c r="K555" s="13"/>
      <c r="L555" s="198"/>
      <c r="M555" s="202"/>
      <c r="N555" s="203"/>
      <c r="O555" s="203"/>
      <c r="P555" s="203"/>
      <c r="Q555" s="203"/>
      <c r="R555" s="203"/>
      <c r="S555" s="203"/>
      <c r="T555" s="204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T555" s="199" t="s">
        <v>175</v>
      </c>
      <c r="AU555" s="199" t="s">
        <v>85</v>
      </c>
      <c r="AV555" s="13" t="s">
        <v>81</v>
      </c>
      <c r="AW555" s="13" t="s">
        <v>32</v>
      </c>
      <c r="AX555" s="13" t="s">
        <v>76</v>
      </c>
      <c r="AY555" s="199" t="s">
        <v>165</v>
      </c>
    </row>
    <row r="556" s="14" customFormat="1">
      <c r="A556" s="14"/>
      <c r="B556" s="205"/>
      <c r="C556" s="14"/>
      <c r="D556" s="193" t="s">
        <v>175</v>
      </c>
      <c r="E556" s="206" t="s">
        <v>1</v>
      </c>
      <c r="F556" s="207" t="s">
        <v>595</v>
      </c>
      <c r="G556" s="14"/>
      <c r="H556" s="208">
        <v>25.59</v>
      </c>
      <c r="I556" s="209"/>
      <c r="J556" s="14"/>
      <c r="K556" s="14"/>
      <c r="L556" s="205"/>
      <c r="M556" s="210"/>
      <c r="N556" s="211"/>
      <c r="O556" s="211"/>
      <c r="P556" s="211"/>
      <c r="Q556" s="211"/>
      <c r="R556" s="211"/>
      <c r="S556" s="211"/>
      <c r="T556" s="212"/>
      <c r="U556" s="14"/>
      <c r="V556" s="14"/>
      <c r="W556" s="14"/>
      <c r="X556" s="14"/>
      <c r="Y556" s="14"/>
      <c r="Z556" s="14"/>
      <c r="AA556" s="14"/>
      <c r="AB556" s="14"/>
      <c r="AC556" s="14"/>
      <c r="AD556" s="14"/>
      <c r="AE556" s="14"/>
      <c r="AT556" s="206" t="s">
        <v>175</v>
      </c>
      <c r="AU556" s="206" t="s">
        <v>85</v>
      </c>
      <c r="AV556" s="14" t="s">
        <v>85</v>
      </c>
      <c r="AW556" s="14" t="s">
        <v>32</v>
      </c>
      <c r="AX556" s="14" t="s">
        <v>76</v>
      </c>
      <c r="AY556" s="206" t="s">
        <v>165</v>
      </c>
    </row>
    <row r="557" s="13" customFormat="1">
      <c r="A557" s="13"/>
      <c r="B557" s="198"/>
      <c r="C557" s="13"/>
      <c r="D557" s="193" t="s">
        <v>175</v>
      </c>
      <c r="E557" s="199" t="s">
        <v>1</v>
      </c>
      <c r="F557" s="200" t="s">
        <v>655</v>
      </c>
      <c r="G557" s="13"/>
      <c r="H557" s="199" t="s">
        <v>1</v>
      </c>
      <c r="I557" s="201"/>
      <c r="J557" s="13"/>
      <c r="K557" s="13"/>
      <c r="L557" s="198"/>
      <c r="M557" s="202"/>
      <c r="N557" s="203"/>
      <c r="O557" s="203"/>
      <c r="P557" s="203"/>
      <c r="Q557" s="203"/>
      <c r="R557" s="203"/>
      <c r="S557" s="203"/>
      <c r="T557" s="204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T557" s="199" t="s">
        <v>175</v>
      </c>
      <c r="AU557" s="199" t="s">
        <v>85</v>
      </c>
      <c r="AV557" s="13" t="s">
        <v>81</v>
      </c>
      <c r="AW557" s="13" t="s">
        <v>32</v>
      </c>
      <c r="AX557" s="13" t="s">
        <v>76</v>
      </c>
      <c r="AY557" s="199" t="s">
        <v>165</v>
      </c>
    </row>
    <row r="558" s="14" customFormat="1">
      <c r="A558" s="14"/>
      <c r="B558" s="205"/>
      <c r="C558" s="14"/>
      <c r="D558" s="193" t="s">
        <v>175</v>
      </c>
      <c r="E558" s="206" t="s">
        <v>1</v>
      </c>
      <c r="F558" s="207" t="s">
        <v>597</v>
      </c>
      <c r="G558" s="14"/>
      <c r="H558" s="208">
        <v>15.949999999999999</v>
      </c>
      <c r="I558" s="209"/>
      <c r="J558" s="14"/>
      <c r="K558" s="14"/>
      <c r="L558" s="205"/>
      <c r="M558" s="210"/>
      <c r="N558" s="211"/>
      <c r="O558" s="211"/>
      <c r="P558" s="211"/>
      <c r="Q558" s="211"/>
      <c r="R558" s="211"/>
      <c r="S558" s="211"/>
      <c r="T558" s="212"/>
      <c r="U558" s="14"/>
      <c r="V558" s="14"/>
      <c r="W558" s="14"/>
      <c r="X558" s="14"/>
      <c r="Y558" s="14"/>
      <c r="Z558" s="14"/>
      <c r="AA558" s="14"/>
      <c r="AB558" s="14"/>
      <c r="AC558" s="14"/>
      <c r="AD558" s="14"/>
      <c r="AE558" s="14"/>
      <c r="AT558" s="206" t="s">
        <v>175</v>
      </c>
      <c r="AU558" s="206" t="s">
        <v>85</v>
      </c>
      <c r="AV558" s="14" t="s">
        <v>85</v>
      </c>
      <c r="AW558" s="14" t="s">
        <v>32</v>
      </c>
      <c r="AX558" s="14" t="s">
        <v>76</v>
      </c>
      <c r="AY558" s="206" t="s">
        <v>165</v>
      </c>
    </row>
    <row r="559" s="13" customFormat="1">
      <c r="A559" s="13"/>
      <c r="B559" s="198"/>
      <c r="C559" s="13"/>
      <c r="D559" s="193" t="s">
        <v>175</v>
      </c>
      <c r="E559" s="199" t="s">
        <v>1</v>
      </c>
      <c r="F559" s="200" t="s">
        <v>656</v>
      </c>
      <c r="G559" s="13"/>
      <c r="H559" s="199" t="s">
        <v>1</v>
      </c>
      <c r="I559" s="201"/>
      <c r="J559" s="13"/>
      <c r="K559" s="13"/>
      <c r="L559" s="198"/>
      <c r="M559" s="202"/>
      <c r="N559" s="203"/>
      <c r="O559" s="203"/>
      <c r="P559" s="203"/>
      <c r="Q559" s="203"/>
      <c r="R559" s="203"/>
      <c r="S559" s="203"/>
      <c r="T559" s="204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T559" s="199" t="s">
        <v>175</v>
      </c>
      <c r="AU559" s="199" t="s">
        <v>85</v>
      </c>
      <c r="AV559" s="13" t="s">
        <v>81</v>
      </c>
      <c r="AW559" s="13" t="s">
        <v>32</v>
      </c>
      <c r="AX559" s="13" t="s">
        <v>76</v>
      </c>
      <c r="AY559" s="199" t="s">
        <v>165</v>
      </c>
    </row>
    <row r="560" s="14" customFormat="1">
      <c r="A560" s="14"/>
      <c r="B560" s="205"/>
      <c r="C560" s="14"/>
      <c r="D560" s="193" t="s">
        <v>175</v>
      </c>
      <c r="E560" s="206" t="s">
        <v>1</v>
      </c>
      <c r="F560" s="207" t="s">
        <v>607</v>
      </c>
      <c r="G560" s="14"/>
      <c r="H560" s="208">
        <v>3.6000000000000001</v>
      </c>
      <c r="I560" s="209"/>
      <c r="J560" s="14"/>
      <c r="K560" s="14"/>
      <c r="L560" s="205"/>
      <c r="M560" s="210"/>
      <c r="N560" s="211"/>
      <c r="O560" s="211"/>
      <c r="P560" s="211"/>
      <c r="Q560" s="211"/>
      <c r="R560" s="211"/>
      <c r="S560" s="211"/>
      <c r="T560" s="212"/>
      <c r="U560" s="14"/>
      <c r="V560" s="14"/>
      <c r="W560" s="14"/>
      <c r="X560" s="14"/>
      <c r="Y560" s="14"/>
      <c r="Z560" s="14"/>
      <c r="AA560" s="14"/>
      <c r="AB560" s="14"/>
      <c r="AC560" s="14"/>
      <c r="AD560" s="14"/>
      <c r="AE560" s="14"/>
      <c r="AT560" s="206" t="s">
        <v>175</v>
      </c>
      <c r="AU560" s="206" t="s">
        <v>85</v>
      </c>
      <c r="AV560" s="14" t="s">
        <v>85</v>
      </c>
      <c r="AW560" s="14" t="s">
        <v>32</v>
      </c>
      <c r="AX560" s="14" t="s">
        <v>76</v>
      </c>
      <c r="AY560" s="206" t="s">
        <v>165</v>
      </c>
    </row>
    <row r="561" s="13" customFormat="1">
      <c r="A561" s="13"/>
      <c r="B561" s="198"/>
      <c r="C561" s="13"/>
      <c r="D561" s="193" t="s">
        <v>175</v>
      </c>
      <c r="E561" s="199" t="s">
        <v>1</v>
      </c>
      <c r="F561" s="200" t="s">
        <v>657</v>
      </c>
      <c r="G561" s="13"/>
      <c r="H561" s="199" t="s">
        <v>1</v>
      </c>
      <c r="I561" s="201"/>
      <c r="J561" s="13"/>
      <c r="K561" s="13"/>
      <c r="L561" s="198"/>
      <c r="M561" s="202"/>
      <c r="N561" s="203"/>
      <c r="O561" s="203"/>
      <c r="P561" s="203"/>
      <c r="Q561" s="203"/>
      <c r="R561" s="203"/>
      <c r="S561" s="203"/>
      <c r="T561" s="204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  <c r="AE561" s="13"/>
      <c r="AT561" s="199" t="s">
        <v>175</v>
      </c>
      <c r="AU561" s="199" t="s">
        <v>85</v>
      </c>
      <c r="AV561" s="13" t="s">
        <v>81</v>
      </c>
      <c r="AW561" s="13" t="s">
        <v>32</v>
      </c>
      <c r="AX561" s="13" t="s">
        <v>76</v>
      </c>
      <c r="AY561" s="199" t="s">
        <v>165</v>
      </c>
    </row>
    <row r="562" s="14" customFormat="1">
      <c r="A562" s="14"/>
      <c r="B562" s="205"/>
      <c r="C562" s="14"/>
      <c r="D562" s="193" t="s">
        <v>175</v>
      </c>
      <c r="E562" s="206" t="s">
        <v>1</v>
      </c>
      <c r="F562" s="207" t="s">
        <v>607</v>
      </c>
      <c r="G562" s="14"/>
      <c r="H562" s="208">
        <v>3.6000000000000001</v>
      </c>
      <c r="I562" s="209"/>
      <c r="J562" s="14"/>
      <c r="K562" s="14"/>
      <c r="L562" s="205"/>
      <c r="M562" s="210"/>
      <c r="N562" s="211"/>
      <c r="O562" s="211"/>
      <c r="P562" s="211"/>
      <c r="Q562" s="211"/>
      <c r="R562" s="211"/>
      <c r="S562" s="211"/>
      <c r="T562" s="212"/>
      <c r="U562" s="14"/>
      <c r="V562" s="14"/>
      <c r="W562" s="14"/>
      <c r="X562" s="14"/>
      <c r="Y562" s="14"/>
      <c r="Z562" s="14"/>
      <c r="AA562" s="14"/>
      <c r="AB562" s="14"/>
      <c r="AC562" s="14"/>
      <c r="AD562" s="14"/>
      <c r="AE562" s="14"/>
      <c r="AT562" s="206" t="s">
        <v>175</v>
      </c>
      <c r="AU562" s="206" t="s">
        <v>85</v>
      </c>
      <c r="AV562" s="14" t="s">
        <v>85</v>
      </c>
      <c r="AW562" s="14" t="s">
        <v>32</v>
      </c>
      <c r="AX562" s="14" t="s">
        <v>76</v>
      </c>
      <c r="AY562" s="206" t="s">
        <v>165</v>
      </c>
    </row>
    <row r="563" s="13" customFormat="1">
      <c r="A563" s="13"/>
      <c r="B563" s="198"/>
      <c r="C563" s="13"/>
      <c r="D563" s="193" t="s">
        <v>175</v>
      </c>
      <c r="E563" s="199" t="s">
        <v>1</v>
      </c>
      <c r="F563" s="200" t="s">
        <v>658</v>
      </c>
      <c r="G563" s="13"/>
      <c r="H563" s="199" t="s">
        <v>1</v>
      </c>
      <c r="I563" s="201"/>
      <c r="J563" s="13"/>
      <c r="K563" s="13"/>
      <c r="L563" s="198"/>
      <c r="M563" s="202"/>
      <c r="N563" s="203"/>
      <c r="O563" s="203"/>
      <c r="P563" s="203"/>
      <c r="Q563" s="203"/>
      <c r="R563" s="203"/>
      <c r="S563" s="203"/>
      <c r="T563" s="204"/>
      <c r="U563" s="13"/>
      <c r="V563" s="13"/>
      <c r="W563" s="13"/>
      <c r="X563" s="13"/>
      <c r="Y563" s="13"/>
      <c r="Z563" s="13"/>
      <c r="AA563" s="13"/>
      <c r="AB563" s="13"/>
      <c r="AC563" s="13"/>
      <c r="AD563" s="13"/>
      <c r="AE563" s="13"/>
      <c r="AT563" s="199" t="s">
        <v>175</v>
      </c>
      <c r="AU563" s="199" t="s">
        <v>85</v>
      </c>
      <c r="AV563" s="13" t="s">
        <v>81</v>
      </c>
      <c r="AW563" s="13" t="s">
        <v>32</v>
      </c>
      <c r="AX563" s="13" t="s">
        <v>76</v>
      </c>
      <c r="AY563" s="199" t="s">
        <v>165</v>
      </c>
    </row>
    <row r="564" s="14" customFormat="1">
      <c r="A564" s="14"/>
      <c r="B564" s="205"/>
      <c r="C564" s="14"/>
      <c r="D564" s="193" t="s">
        <v>175</v>
      </c>
      <c r="E564" s="206" t="s">
        <v>1</v>
      </c>
      <c r="F564" s="207" t="s">
        <v>599</v>
      </c>
      <c r="G564" s="14"/>
      <c r="H564" s="208">
        <v>8.7599999999999998</v>
      </c>
      <c r="I564" s="209"/>
      <c r="J564" s="14"/>
      <c r="K564" s="14"/>
      <c r="L564" s="205"/>
      <c r="M564" s="210"/>
      <c r="N564" s="211"/>
      <c r="O564" s="211"/>
      <c r="P564" s="211"/>
      <c r="Q564" s="211"/>
      <c r="R564" s="211"/>
      <c r="S564" s="211"/>
      <c r="T564" s="212"/>
      <c r="U564" s="14"/>
      <c r="V564" s="14"/>
      <c r="W564" s="14"/>
      <c r="X564" s="14"/>
      <c r="Y564" s="14"/>
      <c r="Z564" s="14"/>
      <c r="AA564" s="14"/>
      <c r="AB564" s="14"/>
      <c r="AC564" s="14"/>
      <c r="AD564" s="14"/>
      <c r="AE564" s="14"/>
      <c r="AT564" s="206" t="s">
        <v>175</v>
      </c>
      <c r="AU564" s="206" t="s">
        <v>85</v>
      </c>
      <c r="AV564" s="14" t="s">
        <v>85</v>
      </c>
      <c r="AW564" s="14" t="s">
        <v>32</v>
      </c>
      <c r="AX564" s="14" t="s">
        <v>76</v>
      </c>
      <c r="AY564" s="206" t="s">
        <v>165</v>
      </c>
    </row>
    <row r="565" s="15" customFormat="1">
      <c r="A565" s="15"/>
      <c r="B565" s="213"/>
      <c r="C565" s="15"/>
      <c r="D565" s="193" t="s">
        <v>175</v>
      </c>
      <c r="E565" s="214" t="s">
        <v>1</v>
      </c>
      <c r="F565" s="215" t="s">
        <v>180</v>
      </c>
      <c r="G565" s="15"/>
      <c r="H565" s="216">
        <v>334.27999999999997</v>
      </c>
      <c r="I565" s="217"/>
      <c r="J565" s="15"/>
      <c r="K565" s="15"/>
      <c r="L565" s="213"/>
      <c r="M565" s="218"/>
      <c r="N565" s="219"/>
      <c r="O565" s="219"/>
      <c r="P565" s="219"/>
      <c r="Q565" s="219"/>
      <c r="R565" s="219"/>
      <c r="S565" s="219"/>
      <c r="T565" s="220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  <c r="AE565" s="15"/>
      <c r="AT565" s="214" t="s">
        <v>175</v>
      </c>
      <c r="AU565" s="214" t="s">
        <v>85</v>
      </c>
      <c r="AV565" s="15" t="s">
        <v>86</v>
      </c>
      <c r="AW565" s="15" t="s">
        <v>32</v>
      </c>
      <c r="AX565" s="15" t="s">
        <v>76</v>
      </c>
      <c r="AY565" s="214" t="s">
        <v>165</v>
      </c>
    </row>
    <row r="566" s="16" customFormat="1">
      <c r="A566" s="16"/>
      <c r="B566" s="221"/>
      <c r="C566" s="16"/>
      <c r="D566" s="193" t="s">
        <v>175</v>
      </c>
      <c r="E566" s="222" t="s">
        <v>1</v>
      </c>
      <c r="F566" s="223" t="s">
        <v>181</v>
      </c>
      <c r="G566" s="16"/>
      <c r="H566" s="224">
        <v>334.27999999999997</v>
      </c>
      <c r="I566" s="225"/>
      <c r="J566" s="16"/>
      <c r="K566" s="16"/>
      <c r="L566" s="221"/>
      <c r="M566" s="226"/>
      <c r="N566" s="227"/>
      <c r="O566" s="227"/>
      <c r="P566" s="227"/>
      <c r="Q566" s="227"/>
      <c r="R566" s="227"/>
      <c r="S566" s="227"/>
      <c r="T566" s="228"/>
      <c r="U566" s="16"/>
      <c r="V566" s="16"/>
      <c r="W566" s="16"/>
      <c r="X566" s="16"/>
      <c r="Y566" s="16"/>
      <c r="Z566" s="16"/>
      <c r="AA566" s="16"/>
      <c r="AB566" s="16"/>
      <c r="AC566" s="16"/>
      <c r="AD566" s="16"/>
      <c r="AE566" s="16"/>
      <c r="AT566" s="222" t="s">
        <v>175</v>
      </c>
      <c r="AU566" s="222" t="s">
        <v>85</v>
      </c>
      <c r="AV566" s="16" t="s">
        <v>114</v>
      </c>
      <c r="AW566" s="16" t="s">
        <v>32</v>
      </c>
      <c r="AX566" s="16" t="s">
        <v>81</v>
      </c>
      <c r="AY566" s="222" t="s">
        <v>165</v>
      </c>
    </row>
    <row r="567" s="2" customFormat="1">
      <c r="A567" s="38"/>
      <c r="B567" s="179"/>
      <c r="C567" s="180" t="s">
        <v>659</v>
      </c>
      <c r="D567" s="180" t="s">
        <v>167</v>
      </c>
      <c r="E567" s="181" t="s">
        <v>660</v>
      </c>
      <c r="F567" s="182" t="s">
        <v>661</v>
      </c>
      <c r="G567" s="183" t="s">
        <v>207</v>
      </c>
      <c r="H567" s="184">
        <v>334.27999999999997</v>
      </c>
      <c r="I567" s="185"/>
      <c r="J567" s="186">
        <f>ROUND(I567*H567,2)</f>
        <v>0</v>
      </c>
      <c r="K567" s="182" t="s">
        <v>171</v>
      </c>
      <c r="L567" s="39"/>
      <c r="M567" s="187" t="s">
        <v>1</v>
      </c>
      <c r="N567" s="188" t="s">
        <v>41</v>
      </c>
      <c r="O567" s="77"/>
      <c r="P567" s="189">
        <f>O567*H567</f>
        <v>0</v>
      </c>
      <c r="Q567" s="189">
        <v>0</v>
      </c>
      <c r="R567" s="189">
        <f>Q567*H567</f>
        <v>0</v>
      </c>
      <c r="S567" s="189">
        <v>0.0080000000000000002</v>
      </c>
      <c r="T567" s="190">
        <f>S567*H567</f>
        <v>2.6742399999999997</v>
      </c>
      <c r="U567" s="38"/>
      <c r="V567" s="38"/>
      <c r="W567" s="38"/>
      <c r="X567" s="38"/>
      <c r="Y567" s="38"/>
      <c r="Z567" s="38"/>
      <c r="AA567" s="38"/>
      <c r="AB567" s="38"/>
      <c r="AC567" s="38"/>
      <c r="AD567" s="38"/>
      <c r="AE567" s="38"/>
      <c r="AR567" s="191" t="s">
        <v>273</v>
      </c>
      <c r="AT567" s="191" t="s">
        <v>167</v>
      </c>
      <c r="AU567" s="191" t="s">
        <v>85</v>
      </c>
      <c r="AY567" s="19" t="s">
        <v>165</v>
      </c>
      <c r="BE567" s="192">
        <f>IF(N567="základní",J567,0)</f>
        <v>0</v>
      </c>
      <c r="BF567" s="192">
        <f>IF(N567="snížená",J567,0)</f>
        <v>0</v>
      </c>
      <c r="BG567" s="192">
        <f>IF(N567="zákl. přenesená",J567,0)</f>
        <v>0</v>
      </c>
      <c r="BH567" s="192">
        <f>IF(N567="sníž. přenesená",J567,0)</f>
        <v>0</v>
      </c>
      <c r="BI567" s="192">
        <f>IF(N567="nulová",J567,0)</f>
        <v>0</v>
      </c>
      <c r="BJ567" s="19" t="s">
        <v>81</v>
      </c>
      <c r="BK567" s="192">
        <f>ROUND(I567*H567,2)</f>
        <v>0</v>
      </c>
      <c r="BL567" s="19" t="s">
        <v>273</v>
      </c>
      <c r="BM567" s="191" t="s">
        <v>662</v>
      </c>
    </row>
    <row r="568" s="2" customFormat="1">
      <c r="A568" s="38"/>
      <c r="B568" s="39"/>
      <c r="C568" s="38"/>
      <c r="D568" s="193" t="s">
        <v>173</v>
      </c>
      <c r="E568" s="38"/>
      <c r="F568" s="194" t="s">
        <v>663</v>
      </c>
      <c r="G568" s="38"/>
      <c r="H568" s="38"/>
      <c r="I568" s="195"/>
      <c r="J568" s="38"/>
      <c r="K568" s="38"/>
      <c r="L568" s="39"/>
      <c r="M568" s="196"/>
      <c r="N568" s="197"/>
      <c r="O568" s="77"/>
      <c r="P568" s="77"/>
      <c r="Q568" s="77"/>
      <c r="R568" s="77"/>
      <c r="S568" s="77"/>
      <c r="T568" s="78"/>
      <c r="U568" s="38"/>
      <c r="V568" s="38"/>
      <c r="W568" s="38"/>
      <c r="X568" s="38"/>
      <c r="Y568" s="38"/>
      <c r="Z568" s="38"/>
      <c r="AA568" s="38"/>
      <c r="AB568" s="38"/>
      <c r="AC568" s="38"/>
      <c r="AD568" s="38"/>
      <c r="AE568" s="38"/>
      <c r="AT568" s="19" t="s">
        <v>173</v>
      </c>
      <c r="AU568" s="19" t="s">
        <v>85</v>
      </c>
    </row>
    <row r="569" s="13" customFormat="1">
      <c r="A569" s="13"/>
      <c r="B569" s="198"/>
      <c r="C569" s="13"/>
      <c r="D569" s="193" t="s">
        <v>175</v>
      </c>
      <c r="E569" s="199" t="s">
        <v>1</v>
      </c>
      <c r="F569" s="200" t="s">
        <v>664</v>
      </c>
      <c r="G569" s="13"/>
      <c r="H569" s="199" t="s">
        <v>1</v>
      </c>
      <c r="I569" s="201"/>
      <c r="J569" s="13"/>
      <c r="K569" s="13"/>
      <c r="L569" s="198"/>
      <c r="M569" s="202"/>
      <c r="N569" s="203"/>
      <c r="O569" s="203"/>
      <c r="P569" s="203"/>
      <c r="Q569" s="203"/>
      <c r="R569" s="203"/>
      <c r="S569" s="203"/>
      <c r="T569" s="204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T569" s="199" t="s">
        <v>175</v>
      </c>
      <c r="AU569" s="199" t="s">
        <v>85</v>
      </c>
      <c r="AV569" s="13" t="s">
        <v>81</v>
      </c>
      <c r="AW569" s="13" t="s">
        <v>32</v>
      </c>
      <c r="AX569" s="13" t="s">
        <v>76</v>
      </c>
      <c r="AY569" s="199" t="s">
        <v>165</v>
      </c>
    </row>
    <row r="570" s="13" customFormat="1">
      <c r="A570" s="13"/>
      <c r="B570" s="198"/>
      <c r="C570" s="13"/>
      <c r="D570" s="193" t="s">
        <v>175</v>
      </c>
      <c r="E570" s="199" t="s">
        <v>1</v>
      </c>
      <c r="F570" s="200" t="s">
        <v>579</v>
      </c>
      <c r="G570" s="13"/>
      <c r="H570" s="199" t="s">
        <v>1</v>
      </c>
      <c r="I570" s="201"/>
      <c r="J570" s="13"/>
      <c r="K570" s="13"/>
      <c r="L570" s="198"/>
      <c r="M570" s="202"/>
      <c r="N570" s="203"/>
      <c r="O570" s="203"/>
      <c r="P570" s="203"/>
      <c r="Q570" s="203"/>
      <c r="R570" s="203"/>
      <c r="S570" s="203"/>
      <c r="T570" s="204"/>
      <c r="U570" s="13"/>
      <c r="V570" s="13"/>
      <c r="W570" s="13"/>
      <c r="X570" s="13"/>
      <c r="Y570" s="13"/>
      <c r="Z570" s="13"/>
      <c r="AA570" s="13"/>
      <c r="AB570" s="13"/>
      <c r="AC570" s="13"/>
      <c r="AD570" s="13"/>
      <c r="AE570" s="13"/>
      <c r="AT570" s="199" t="s">
        <v>175</v>
      </c>
      <c r="AU570" s="199" t="s">
        <v>85</v>
      </c>
      <c r="AV570" s="13" t="s">
        <v>81</v>
      </c>
      <c r="AW570" s="13" t="s">
        <v>32</v>
      </c>
      <c r="AX570" s="13" t="s">
        <v>76</v>
      </c>
      <c r="AY570" s="199" t="s">
        <v>165</v>
      </c>
    </row>
    <row r="571" s="13" customFormat="1">
      <c r="A571" s="13"/>
      <c r="B571" s="198"/>
      <c r="C571" s="13"/>
      <c r="D571" s="193" t="s">
        <v>175</v>
      </c>
      <c r="E571" s="199" t="s">
        <v>1</v>
      </c>
      <c r="F571" s="200" t="s">
        <v>651</v>
      </c>
      <c r="G571" s="13"/>
      <c r="H571" s="199" t="s">
        <v>1</v>
      </c>
      <c r="I571" s="201"/>
      <c r="J571" s="13"/>
      <c r="K571" s="13"/>
      <c r="L571" s="198"/>
      <c r="M571" s="202"/>
      <c r="N571" s="203"/>
      <c r="O571" s="203"/>
      <c r="P571" s="203"/>
      <c r="Q571" s="203"/>
      <c r="R571" s="203"/>
      <c r="S571" s="203"/>
      <c r="T571" s="204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  <c r="AE571" s="13"/>
      <c r="AT571" s="199" t="s">
        <v>175</v>
      </c>
      <c r="AU571" s="199" t="s">
        <v>85</v>
      </c>
      <c r="AV571" s="13" t="s">
        <v>81</v>
      </c>
      <c r="AW571" s="13" t="s">
        <v>32</v>
      </c>
      <c r="AX571" s="13" t="s">
        <v>76</v>
      </c>
      <c r="AY571" s="199" t="s">
        <v>165</v>
      </c>
    </row>
    <row r="572" s="13" customFormat="1">
      <c r="A572" s="13"/>
      <c r="B572" s="198"/>
      <c r="C572" s="13"/>
      <c r="D572" s="193" t="s">
        <v>175</v>
      </c>
      <c r="E572" s="199" t="s">
        <v>1</v>
      </c>
      <c r="F572" s="200" t="s">
        <v>616</v>
      </c>
      <c r="G572" s="13"/>
      <c r="H572" s="199" t="s">
        <v>1</v>
      </c>
      <c r="I572" s="201"/>
      <c r="J572" s="13"/>
      <c r="K572" s="13"/>
      <c r="L572" s="198"/>
      <c r="M572" s="202"/>
      <c r="N572" s="203"/>
      <c r="O572" s="203"/>
      <c r="P572" s="203"/>
      <c r="Q572" s="203"/>
      <c r="R572" s="203"/>
      <c r="S572" s="203"/>
      <c r="T572" s="204"/>
      <c r="U572" s="13"/>
      <c r="V572" s="13"/>
      <c r="W572" s="13"/>
      <c r="X572" s="13"/>
      <c r="Y572" s="13"/>
      <c r="Z572" s="13"/>
      <c r="AA572" s="13"/>
      <c r="AB572" s="13"/>
      <c r="AC572" s="13"/>
      <c r="AD572" s="13"/>
      <c r="AE572" s="13"/>
      <c r="AT572" s="199" t="s">
        <v>175</v>
      </c>
      <c r="AU572" s="199" t="s">
        <v>85</v>
      </c>
      <c r="AV572" s="13" t="s">
        <v>81</v>
      </c>
      <c r="AW572" s="13" t="s">
        <v>32</v>
      </c>
      <c r="AX572" s="13" t="s">
        <v>76</v>
      </c>
      <c r="AY572" s="199" t="s">
        <v>165</v>
      </c>
    </row>
    <row r="573" s="14" customFormat="1">
      <c r="A573" s="14"/>
      <c r="B573" s="205"/>
      <c r="C573" s="14"/>
      <c r="D573" s="193" t="s">
        <v>175</v>
      </c>
      <c r="E573" s="206" t="s">
        <v>1</v>
      </c>
      <c r="F573" s="207" t="s">
        <v>617</v>
      </c>
      <c r="G573" s="14"/>
      <c r="H573" s="208">
        <v>230.5</v>
      </c>
      <c r="I573" s="209"/>
      <c r="J573" s="14"/>
      <c r="K573" s="14"/>
      <c r="L573" s="205"/>
      <c r="M573" s="210"/>
      <c r="N573" s="211"/>
      <c r="O573" s="211"/>
      <c r="P573" s="211"/>
      <c r="Q573" s="211"/>
      <c r="R573" s="211"/>
      <c r="S573" s="211"/>
      <c r="T573" s="212"/>
      <c r="U573" s="14"/>
      <c r="V573" s="14"/>
      <c r="W573" s="14"/>
      <c r="X573" s="14"/>
      <c r="Y573" s="14"/>
      <c r="Z573" s="14"/>
      <c r="AA573" s="14"/>
      <c r="AB573" s="14"/>
      <c r="AC573" s="14"/>
      <c r="AD573" s="14"/>
      <c r="AE573" s="14"/>
      <c r="AT573" s="206" t="s">
        <v>175</v>
      </c>
      <c r="AU573" s="206" t="s">
        <v>85</v>
      </c>
      <c r="AV573" s="14" t="s">
        <v>85</v>
      </c>
      <c r="AW573" s="14" t="s">
        <v>32</v>
      </c>
      <c r="AX573" s="14" t="s">
        <v>76</v>
      </c>
      <c r="AY573" s="206" t="s">
        <v>165</v>
      </c>
    </row>
    <row r="574" s="13" customFormat="1">
      <c r="A574" s="13"/>
      <c r="B574" s="198"/>
      <c r="C574" s="13"/>
      <c r="D574" s="193" t="s">
        <v>175</v>
      </c>
      <c r="E574" s="199" t="s">
        <v>1</v>
      </c>
      <c r="F574" s="200" t="s">
        <v>652</v>
      </c>
      <c r="G574" s="13"/>
      <c r="H574" s="199" t="s">
        <v>1</v>
      </c>
      <c r="I574" s="201"/>
      <c r="J574" s="13"/>
      <c r="K574" s="13"/>
      <c r="L574" s="198"/>
      <c r="M574" s="202"/>
      <c r="N574" s="203"/>
      <c r="O574" s="203"/>
      <c r="P574" s="203"/>
      <c r="Q574" s="203"/>
      <c r="R574" s="203"/>
      <c r="S574" s="203"/>
      <c r="T574" s="204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  <c r="AE574" s="13"/>
      <c r="AT574" s="199" t="s">
        <v>175</v>
      </c>
      <c r="AU574" s="199" t="s">
        <v>85</v>
      </c>
      <c r="AV574" s="13" t="s">
        <v>81</v>
      </c>
      <c r="AW574" s="13" t="s">
        <v>32</v>
      </c>
      <c r="AX574" s="13" t="s">
        <v>76</v>
      </c>
      <c r="AY574" s="199" t="s">
        <v>165</v>
      </c>
    </row>
    <row r="575" s="14" customFormat="1">
      <c r="A575" s="14"/>
      <c r="B575" s="205"/>
      <c r="C575" s="14"/>
      <c r="D575" s="193" t="s">
        <v>175</v>
      </c>
      <c r="E575" s="206" t="s">
        <v>1</v>
      </c>
      <c r="F575" s="207" t="s">
        <v>653</v>
      </c>
      <c r="G575" s="14"/>
      <c r="H575" s="208">
        <v>46.280000000000001</v>
      </c>
      <c r="I575" s="209"/>
      <c r="J575" s="14"/>
      <c r="K575" s="14"/>
      <c r="L575" s="205"/>
      <c r="M575" s="210"/>
      <c r="N575" s="211"/>
      <c r="O575" s="211"/>
      <c r="P575" s="211"/>
      <c r="Q575" s="211"/>
      <c r="R575" s="211"/>
      <c r="S575" s="211"/>
      <c r="T575" s="212"/>
      <c r="U575" s="14"/>
      <c r="V575" s="14"/>
      <c r="W575" s="14"/>
      <c r="X575" s="14"/>
      <c r="Y575" s="14"/>
      <c r="Z575" s="14"/>
      <c r="AA575" s="14"/>
      <c r="AB575" s="14"/>
      <c r="AC575" s="14"/>
      <c r="AD575" s="14"/>
      <c r="AE575" s="14"/>
      <c r="AT575" s="206" t="s">
        <v>175</v>
      </c>
      <c r="AU575" s="206" t="s">
        <v>85</v>
      </c>
      <c r="AV575" s="14" t="s">
        <v>85</v>
      </c>
      <c r="AW575" s="14" t="s">
        <v>32</v>
      </c>
      <c r="AX575" s="14" t="s">
        <v>76</v>
      </c>
      <c r="AY575" s="206" t="s">
        <v>165</v>
      </c>
    </row>
    <row r="576" s="13" customFormat="1">
      <c r="A576" s="13"/>
      <c r="B576" s="198"/>
      <c r="C576" s="13"/>
      <c r="D576" s="193" t="s">
        <v>175</v>
      </c>
      <c r="E576" s="199" t="s">
        <v>1</v>
      </c>
      <c r="F576" s="200" t="s">
        <v>654</v>
      </c>
      <c r="G576" s="13"/>
      <c r="H576" s="199" t="s">
        <v>1</v>
      </c>
      <c r="I576" s="201"/>
      <c r="J576" s="13"/>
      <c r="K576" s="13"/>
      <c r="L576" s="198"/>
      <c r="M576" s="202"/>
      <c r="N576" s="203"/>
      <c r="O576" s="203"/>
      <c r="P576" s="203"/>
      <c r="Q576" s="203"/>
      <c r="R576" s="203"/>
      <c r="S576" s="203"/>
      <c r="T576" s="204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  <c r="AE576" s="13"/>
      <c r="AT576" s="199" t="s">
        <v>175</v>
      </c>
      <c r="AU576" s="199" t="s">
        <v>85</v>
      </c>
      <c r="AV576" s="13" t="s">
        <v>81</v>
      </c>
      <c r="AW576" s="13" t="s">
        <v>32</v>
      </c>
      <c r="AX576" s="13" t="s">
        <v>76</v>
      </c>
      <c r="AY576" s="199" t="s">
        <v>165</v>
      </c>
    </row>
    <row r="577" s="14" customFormat="1">
      <c r="A577" s="14"/>
      <c r="B577" s="205"/>
      <c r="C577" s="14"/>
      <c r="D577" s="193" t="s">
        <v>175</v>
      </c>
      <c r="E577" s="206" t="s">
        <v>1</v>
      </c>
      <c r="F577" s="207" t="s">
        <v>595</v>
      </c>
      <c r="G577" s="14"/>
      <c r="H577" s="208">
        <v>25.59</v>
      </c>
      <c r="I577" s="209"/>
      <c r="J577" s="14"/>
      <c r="K577" s="14"/>
      <c r="L577" s="205"/>
      <c r="M577" s="210"/>
      <c r="N577" s="211"/>
      <c r="O577" s="211"/>
      <c r="P577" s="211"/>
      <c r="Q577" s="211"/>
      <c r="R577" s="211"/>
      <c r="S577" s="211"/>
      <c r="T577" s="212"/>
      <c r="U577" s="14"/>
      <c r="V577" s="14"/>
      <c r="W577" s="14"/>
      <c r="X577" s="14"/>
      <c r="Y577" s="14"/>
      <c r="Z577" s="14"/>
      <c r="AA577" s="14"/>
      <c r="AB577" s="14"/>
      <c r="AC577" s="14"/>
      <c r="AD577" s="14"/>
      <c r="AE577" s="14"/>
      <c r="AT577" s="206" t="s">
        <v>175</v>
      </c>
      <c r="AU577" s="206" t="s">
        <v>85</v>
      </c>
      <c r="AV577" s="14" t="s">
        <v>85</v>
      </c>
      <c r="AW577" s="14" t="s">
        <v>32</v>
      </c>
      <c r="AX577" s="14" t="s">
        <v>76</v>
      </c>
      <c r="AY577" s="206" t="s">
        <v>165</v>
      </c>
    </row>
    <row r="578" s="13" customFormat="1">
      <c r="A578" s="13"/>
      <c r="B578" s="198"/>
      <c r="C578" s="13"/>
      <c r="D578" s="193" t="s">
        <v>175</v>
      </c>
      <c r="E578" s="199" t="s">
        <v>1</v>
      </c>
      <c r="F578" s="200" t="s">
        <v>655</v>
      </c>
      <c r="G578" s="13"/>
      <c r="H578" s="199" t="s">
        <v>1</v>
      </c>
      <c r="I578" s="201"/>
      <c r="J578" s="13"/>
      <c r="K578" s="13"/>
      <c r="L578" s="198"/>
      <c r="M578" s="202"/>
      <c r="N578" s="203"/>
      <c r="O578" s="203"/>
      <c r="P578" s="203"/>
      <c r="Q578" s="203"/>
      <c r="R578" s="203"/>
      <c r="S578" s="203"/>
      <c r="T578" s="204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  <c r="AE578" s="13"/>
      <c r="AT578" s="199" t="s">
        <v>175</v>
      </c>
      <c r="AU578" s="199" t="s">
        <v>85</v>
      </c>
      <c r="AV578" s="13" t="s">
        <v>81</v>
      </c>
      <c r="AW578" s="13" t="s">
        <v>32</v>
      </c>
      <c r="AX578" s="13" t="s">
        <v>76</v>
      </c>
      <c r="AY578" s="199" t="s">
        <v>165</v>
      </c>
    </row>
    <row r="579" s="14" customFormat="1">
      <c r="A579" s="14"/>
      <c r="B579" s="205"/>
      <c r="C579" s="14"/>
      <c r="D579" s="193" t="s">
        <v>175</v>
      </c>
      <c r="E579" s="206" t="s">
        <v>1</v>
      </c>
      <c r="F579" s="207" t="s">
        <v>597</v>
      </c>
      <c r="G579" s="14"/>
      <c r="H579" s="208">
        <v>15.949999999999999</v>
      </c>
      <c r="I579" s="209"/>
      <c r="J579" s="14"/>
      <c r="K579" s="14"/>
      <c r="L579" s="205"/>
      <c r="M579" s="210"/>
      <c r="N579" s="211"/>
      <c r="O579" s="211"/>
      <c r="P579" s="211"/>
      <c r="Q579" s="211"/>
      <c r="R579" s="211"/>
      <c r="S579" s="211"/>
      <c r="T579" s="212"/>
      <c r="U579" s="14"/>
      <c r="V579" s="14"/>
      <c r="W579" s="14"/>
      <c r="X579" s="14"/>
      <c r="Y579" s="14"/>
      <c r="Z579" s="14"/>
      <c r="AA579" s="14"/>
      <c r="AB579" s="14"/>
      <c r="AC579" s="14"/>
      <c r="AD579" s="14"/>
      <c r="AE579" s="14"/>
      <c r="AT579" s="206" t="s">
        <v>175</v>
      </c>
      <c r="AU579" s="206" t="s">
        <v>85</v>
      </c>
      <c r="AV579" s="14" t="s">
        <v>85</v>
      </c>
      <c r="AW579" s="14" t="s">
        <v>32</v>
      </c>
      <c r="AX579" s="14" t="s">
        <v>76</v>
      </c>
      <c r="AY579" s="206" t="s">
        <v>165</v>
      </c>
    </row>
    <row r="580" s="13" customFormat="1">
      <c r="A580" s="13"/>
      <c r="B580" s="198"/>
      <c r="C580" s="13"/>
      <c r="D580" s="193" t="s">
        <v>175</v>
      </c>
      <c r="E580" s="199" t="s">
        <v>1</v>
      </c>
      <c r="F580" s="200" t="s">
        <v>656</v>
      </c>
      <c r="G580" s="13"/>
      <c r="H580" s="199" t="s">
        <v>1</v>
      </c>
      <c r="I580" s="201"/>
      <c r="J580" s="13"/>
      <c r="K580" s="13"/>
      <c r="L580" s="198"/>
      <c r="M580" s="202"/>
      <c r="N580" s="203"/>
      <c r="O580" s="203"/>
      <c r="P580" s="203"/>
      <c r="Q580" s="203"/>
      <c r="R580" s="203"/>
      <c r="S580" s="203"/>
      <c r="T580" s="204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  <c r="AE580" s="13"/>
      <c r="AT580" s="199" t="s">
        <v>175</v>
      </c>
      <c r="AU580" s="199" t="s">
        <v>85</v>
      </c>
      <c r="AV580" s="13" t="s">
        <v>81</v>
      </c>
      <c r="AW580" s="13" t="s">
        <v>32</v>
      </c>
      <c r="AX580" s="13" t="s">
        <v>76</v>
      </c>
      <c r="AY580" s="199" t="s">
        <v>165</v>
      </c>
    </row>
    <row r="581" s="14" customFormat="1">
      <c r="A581" s="14"/>
      <c r="B581" s="205"/>
      <c r="C581" s="14"/>
      <c r="D581" s="193" t="s">
        <v>175</v>
      </c>
      <c r="E581" s="206" t="s">
        <v>1</v>
      </c>
      <c r="F581" s="207" t="s">
        <v>607</v>
      </c>
      <c r="G581" s="14"/>
      <c r="H581" s="208">
        <v>3.6000000000000001</v>
      </c>
      <c r="I581" s="209"/>
      <c r="J581" s="14"/>
      <c r="K581" s="14"/>
      <c r="L581" s="205"/>
      <c r="M581" s="210"/>
      <c r="N581" s="211"/>
      <c r="O581" s="211"/>
      <c r="P581" s="211"/>
      <c r="Q581" s="211"/>
      <c r="R581" s="211"/>
      <c r="S581" s="211"/>
      <c r="T581" s="212"/>
      <c r="U581" s="14"/>
      <c r="V581" s="14"/>
      <c r="W581" s="14"/>
      <c r="X581" s="14"/>
      <c r="Y581" s="14"/>
      <c r="Z581" s="14"/>
      <c r="AA581" s="14"/>
      <c r="AB581" s="14"/>
      <c r="AC581" s="14"/>
      <c r="AD581" s="14"/>
      <c r="AE581" s="14"/>
      <c r="AT581" s="206" t="s">
        <v>175</v>
      </c>
      <c r="AU581" s="206" t="s">
        <v>85</v>
      </c>
      <c r="AV581" s="14" t="s">
        <v>85</v>
      </c>
      <c r="AW581" s="14" t="s">
        <v>32</v>
      </c>
      <c r="AX581" s="14" t="s">
        <v>76</v>
      </c>
      <c r="AY581" s="206" t="s">
        <v>165</v>
      </c>
    </row>
    <row r="582" s="13" customFormat="1">
      <c r="A582" s="13"/>
      <c r="B582" s="198"/>
      <c r="C582" s="13"/>
      <c r="D582" s="193" t="s">
        <v>175</v>
      </c>
      <c r="E582" s="199" t="s">
        <v>1</v>
      </c>
      <c r="F582" s="200" t="s">
        <v>657</v>
      </c>
      <c r="G582" s="13"/>
      <c r="H582" s="199" t="s">
        <v>1</v>
      </c>
      <c r="I582" s="201"/>
      <c r="J582" s="13"/>
      <c r="K582" s="13"/>
      <c r="L582" s="198"/>
      <c r="M582" s="202"/>
      <c r="N582" s="203"/>
      <c r="O582" s="203"/>
      <c r="P582" s="203"/>
      <c r="Q582" s="203"/>
      <c r="R582" s="203"/>
      <c r="S582" s="203"/>
      <c r="T582" s="204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T582" s="199" t="s">
        <v>175</v>
      </c>
      <c r="AU582" s="199" t="s">
        <v>85</v>
      </c>
      <c r="AV582" s="13" t="s">
        <v>81</v>
      </c>
      <c r="AW582" s="13" t="s">
        <v>32</v>
      </c>
      <c r="AX582" s="13" t="s">
        <v>76</v>
      </c>
      <c r="AY582" s="199" t="s">
        <v>165</v>
      </c>
    </row>
    <row r="583" s="14" customFormat="1">
      <c r="A583" s="14"/>
      <c r="B583" s="205"/>
      <c r="C583" s="14"/>
      <c r="D583" s="193" t="s">
        <v>175</v>
      </c>
      <c r="E583" s="206" t="s">
        <v>1</v>
      </c>
      <c r="F583" s="207" t="s">
        <v>607</v>
      </c>
      <c r="G583" s="14"/>
      <c r="H583" s="208">
        <v>3.6000000000000001</v>
      </c>
      <c r="I583" s="209"/>
      <c r="J583" s="14"/>
      <c r="K583" s="14"/>
      <c r="L583" s="205"/>
      <c r="M583" s="210"/>
      <c r="N583" s="211"/>
      <c r="O583" s="211"/>
      <c r="P583" s="211"/>
      <c r="Q583" s="211"/>
      <c r="R583" s="211"/>
      <c r="S583" s="211"/>
      <c r="T583" s="212"/>
      <c r="U583" s="14"/>
      <c r="V583" s="14"/>
      <c r="W583" s="14"/>
      <c r="X583" s="14"/>
      <c r="Y583" s="14"/>
      <c r="Z583" s="14"/>
      <c r="AA583" s="14"/>
      <c r="AB583" s="14"/>
      <c r="AC583" s="14"/>
      <c r="AD583" s="14"/>
      <c r="AE583" s="14"/>
      <c r="AT583" s="206" t="s">
        <v>175</v>
      </c>
      <c r="AU583" s="206" t="s">
        <v>85</v>
      </c>
      <c r="AV583" s="14" t="s">
        <v>85</v>
      </c>
      <c r="AW583" s="14" t="s">
        <v>32</v>
      </c>
      <c r="AX583" s="14" t="s">
        <v>76</v>
      </c>
      <c r="AY583" s="206" t="s">
        <v>165</v>
      </c>
    </row>
    <row r="584" s="13" customFormat="1">
      <c r="A584" s="13"/>
      <c r="B584" s="198"/>
      <c r="C584" s="13"/>
      <c r="D584" s="193" t="s">
        <v>175</v>
      </c>
      <c r="E584" s="199" t="s">
        <v>1</v>
      </c>
      <c r="F584" s="200" t="s">
        <v>658</v>
      </c>
      <c r="G584" s="13"/>
      <c r="H584" s="199" t="s">
        <v>1</v>
      </c>
      <c r="I584" s="201"/>
      <c r="J584" s="13"/>
      <c r="K584" s="13"/>
      <c r="L584" s="198"/>
      <c r="M584" s="202"/>
      <c r="N584" s="203"/>
      <c r="O584" s="203"/>
      <c r="P584" s="203"/>
      <c r="Q584" s="203"/>
      <c r="R584" s="203"/>
      <c r="S584" s="203"/>
      <c r="T584" s="204"/>
      <c r="U584" s="13"/>
      <c r="V584" s="13"/>
      <c r="W584" s="13"/>
      <c r="X584" s="13"/>
      <c r="Y584" s="13"/>
      <c r="Z584" s="13"/>
      <c r="AA584" s="13"/>
      <c r="AB584" s="13"/>
      <c r="AC584" s="13"/>
      <c r="AD584" s="13"/>
      <c r="AE584" s="13"/>
      <c r="AT584" s="199" t="s">
        <v>175</v>
      </c>
      <c r="AU584" s="199" t="s">
        <v>85</v>
      </c>
      <c r="AV584" s="13" t="s">
        <v>81</v>
      </c>
      <c r="AW584" s="13" t="s">
        <v>32</v>
      </c>
      <c r="AX584" s="13" t="s">
        <v>76</v>
      </c>
      <c r="AY584" s="199" t="s">
        <v>165</v>
      </c>
    </row>
    <row r="585" s="14" customFormat="1">
      <c r="A585" s="14"/>
      <c r="B585" s="205"/>
      <c r="C585" s="14"/>
      <c r="D585" s="193" t="s">
        <v>175</v>
      </c>
      <c r="E585" s="206" t="s">
        <v>1</v>
      </c>
      <c r="F585" s="207" t="s">
        <v>599</v>
      </c>
      <c r="G585" s="14"/>
      <c r="H585" s="208">
        <v>8.7599999999999998</v>
      </c>
      <c r="I585" s="209"/>
      <c r="J585" s="14"/>
      <c r="K585" s="14"/>
      <c r="L585" s="205"/>
      <c r="M585" s="210"/>
      <c r="N585" s="211"/>
      <c r="O585" s="211"/>
      <c r="P585" s="211"/>
      <c r="Q585" s="211"/>
      <c r="R585" s="211"/>
      <c r="S585" s="211"/>
      <c r="T585" s="212"/>
      <c r="U585" s="14"/>
      <c r="V585" s="14"/>
      <c r="W585" s="14"/>
      <c r="X585" s="14"/>
      <c r="Y585" s="14"/>
      <c r="Z585" s="14"/>
      <c r="AA585" s="14"/>
      <c r="AB585" s="14"/>
      <c r="AC585" s="14"/>
      <c r="AD585" s="14"/>
      <c r="AE585" s="14"/>
      <c r="AT585" s="206" t="s">
        <v>175</v>
      </c>
      <c r="AU585" s="206" t="s">
        <v>85</v>
      </c>
      <c r="AV585" s="14" t="s">
        <v>85</v>
      </c>
      <c r="AW585" s="14" t="s">
        <v>32</v>
      </c>
      <c r="AX585" s="14" t="s">
        <v>76</v>
      </c>
      <c r="AY585" s="206" t="s">
        <v>165</v>
      </c>
    </row>
    <row r="586" s="15" customFormat="1">
      <c r="A586" s="15"/>
      <c r="B586" s="213"/>
      <c r="C586" s="15"/>
      <c r="D586" s="193" t="s">
        <v>175</v>
      </c>
      <c r="E586" s="214" t="s">
        <v>1</v>
      </c>
      <c r="F586" s="215" t="s">
        <v>180</v>
      </c>
      <c r="G586" s="15"/>
      <c r="H586" s="216">
        <v>334.27999999999997</v>
      </c>
      <c r="I586" s="217"/>
      <c r="J586" s="15"/>
      <c r="K586" s="15"/>
      <c r="L586" s="213"/>
      <c r="M586" s="218"/>
      <c r="N586" s="219"/>
      <c r="O586" s="219"/>
      <c r="P586" s="219"/>
      <c r="Q586" s="219"/>
      <c r="R586" s="219"/>
      <c r="S586" s="219"/>
      <c r="T586" s="220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  <c r="AE586" s="15"/>
      <c r="AT586" s="214" t="s">
        <v>175</v>
      </c>
      <c r="AU586" s="214" t="s">
        <v>85</v>
      </c>
      <c r="AV586" s="15" t="s">
        <v>86</v>
      </c>
      <c r="AW586" s="15" t="s">
        <v>32</v>
      </c>
      <c r="AX586" s="15" t="s">
        <v>76</v>
      </c>
      <c r="AY586" s="214" t="s">
        <v>165</v>
      </c>
    </row>
    <row r="587" s="16" customFormat="1">
      <c r="A587" s="16"/>
      <c r="B587" s="221"/>
      <c r="C587" s="16"/>
      <c r="D587" s="193" t="s">
        <v>175</v>
      </c>
      <c r="E587" s="222" t="s">
        <v>1</v>
      </c>
      <c r="F587" s="223" t="s">
        <v>181</v>
      </c>
      <c r="G587" s="16"/>
      <c r="H587" s="224">
        <v>334.27999999999997</v>
      </c>
      <c r="I587" s="225"/>
      <c r="J587" s="16"/>
      <c r="K587" s="16"/>
      <c r="L587" s="221"/>
      <c r="M587" s="226"/>
      <c r="N587" s="227"/>
      <c r="O587" s="227"/>
      <c r="P587" s="227"/>
      <c r="Q587" s="227"/>
      <c r="R587" s="227"/>
      <c r="S587" s="227"/>
      <c r="T587" s="228"/>
      <c r="U587" s="16"/>
      <c r="V587" s="16"/>
      <c r="W587" s="16"/>
      <c r="X587" s="16"/>
      <c r="Y587" s="16"/>
      <c r="Z587" s="16"/>
      <c r="AA587" s="16"/>
      <c r="AB587" s="16"/>
      <c r="AC587" s="16"/>
      <c r="AD587" s="16"/>
      <c r="AE587" s="16"/>
      <c r="AT587" s="222" t="s">
        <v>175</v>
      </c>
      <c r="AU587" s="222" t="s">
        <v>85</v>
      </c>
      <c r="AV587" s="16" t="s">
        <v>114</v>
      </c>
      <c r="AW587" s="16" t="s">
        <v>32</v>
      </c>
      <c r="AX587" s="16" t="s">
        <v>81</v>
      </c>
      <c r="AY587" s="222" t="s">
        <v>165</v>
      </c>
    </row>
    <row r="588" s="2" customFormat="1">
      <c r="A588" s="38"/>
      <c r="B588" s="179"/>
      <c r="C588" s="180" t="s">
        <v>665</v>
      </c>
      <c r="D588" s="180" t="s">
        <v>167</v>
      </c>
      <c r="E588" s="181" t="s">
        <v>666</v>
      </c>
      <c r="F588" s="182" t="s">
        <v>667</v>
      </c>
      <c r="G588" s="183" t="s">
        <v>378</v>
      </c>
      <c r="H588" s="184">
        <v>12</v>
      </c>
      <c r="I588" s="185"/>
      <c r="J588" s="186">
        <f>ROUND(I588*H588,2)</f>
        <v>0</v>
      </c>
      <c r="K588" s="182" t="s">
        <v>171</v>
      </c>
      <c r="L588" s="39"/>
      <c r="M588" s="187" t="s">
        <v>1</v>
      </c>
      <c r="N588" s="188" t="s">
        <v>41</v>
      </c>
      <c r="O588" s="77"/>
      <c r="P588" s="189">
        <f>O588*H588</f>
        <v>0</v>
      </c>
      <c r="Q588" s="189">
        <v>0</v>
      </c>
      <c r="R588" s="189">
        <f>Q588*H588</f>
        <v>0</v>
      </c>
      <c r="S588" s="189">
        <v>0.0060000000000000001</v>
      </c>
      <c r="T588" s="190">
        <f>S588*H588</f>
        <v>0.072000000000000008</v>
      </c>
      <c r="U588" s="38"/>
      <c r="V588" s="38"/>
      <c r="W588" s="38"/>
      <c r="X588" s="38"/>
      <c r="Y588" s="38"/>
      <c r="Z588" s="38"/>
      <c r="AA588" s="38"/>
      <c r="AB588" s="38"/>
      <c r="AC588" s="38"/>
      <c r="AD588" s="38"/>
      <c r="AE588" s="38"/>
      <c r="AR588" s="191" t="s">
        <v>273</v>
      </c>
      <c r="AT588" s="191" t="s">
        <v>167</v>
      </c>
      <c r="AU588" s="191" t="s">
        <v>85</v>
      </c>
      <c r="AY588" s="19" t="s">
        <v>165</v>
      </c>
      <c r="BE588" s="192">
        <f>IF(N588="základní",J588,0)</f>
        <v>0</v>
      </c>
      <c r="BF588" s="192">
        <f>IF(N588="snížená",J588,0)</f>
        <v>0</v>
      </c>
      <c r="BG588" s="192">
        <f>IF(N588="zákl. přenesená",J588,0)</f>
        <v>0</v>
      </c>
      <c r="BH588" s="192">
        <f>IF(N588="sníž. přenesená",J588,0)</f>
        <v>0</v>
      </c>
      <c r="BI588" s="192">
        <f>IF(N588="nulová",J588,0)</f>
        <v>0</v>
      </c>
      <c r="BJ588" s="19" t="s">
        <v>81</v>
      </c>
      <c r="BK588" s="192">
        <f>ROUND(I588*H588,2)</f>
        <v>0</v>
      </c>
      <c r="BL588" s="19" t="s">
        <v>273</v>
      </c>
      <c r="BM588" s="191" t="s">
        <v>668</v>
      </c>
    </row>
    <row r="589" s="2" customFormat="1">
      <c r="A589" s="38"/>
      <c r="B589" s="39"/>
      <c r="C589" s="38"/>
      <c r="D589" s="193" t="s">
        <v>173</v>
      </c>
      <c r="E589" s="38"/>
      <c r="F589" s="194" t="s">
        <v>669</v>
      </c>
      <c r="G589" s="38"/>
      <c r="H589" s="38"/>
      <c r="I589" s="195"/>
      <c r="J589" s="38"/>
      <c r="K589" s="38"/>
      <c r="L589" s="39"/>
      <c r="M589" s="196"/>
      <c r="N589" s="197"/>
      <c r="O589" s="77"/>
      <c r="P589" s="77"/>
      <c r="Q589" s="77"/>
      <c r="R589" s="77"/>
      <c r="S589" s="77"/>
      <c r="T589" s="78"/>
      <c r="U589" s="38"/>
      <c r="V589" s="38"/>
      <c r="W589" s="38"/>
      <c r="X589" s="38"/>
      <c r="Y589" s="38"/>
      <c r="Z589" s="38"/>
      <c r="AA589" s="38"/>
      <c r="AB589" s="38"/>
      <c r="AC589" s="38"/>
      <c r="AD589" s="38"/>
      <c r="AE589" s="38"/>
      <c r="AT589" s="19" t="s">
        <v>173</v>
      </c>
      <c r="AU589" s="19" t="s">
        <v>85</v>
      </c>
    </row>
    <row r="590" s="2" customFormat="1">
      <c r="A590" s="38"/>
      <c r="B590" s="179"/>
      <c r="C590" s="180" t="s">
        <v>670</v>
      </c>
      <c r="D590" s="180" t="s">
        <v>167</v>
      </c>
      <c r="E590" s="181" t="s">
        <v>671</v>
      </c>
      <c r="F590" s="182" t="s">
        <v>672</v>
      </c>
      <c r="G590" s="183" t="s">
        <v>305</v>
      </c>
      <c r="H590" s="184">
        <v>12.08</v>
      </c>
      <c r="I590" s="185"/>
      <c r="J590" s="186">
        <f>ROUND(I590*H590,2)</f>
        <v>0</v>
      </c>
      <c r="K590" s="182" t="s">
        <v>673</v>
      </c>
      <c r="L590" s="39"/>
      <c r="M590" s="187" t="s">
        <v>1</v>
      </c>
      <c r="N590" s="188" t="s">
        <v>41</v>
      </c>
      <c r="O590" s="77"/>
      <c r="P590" s="189">
        <f>O590*H590</f>
        <v>0</v>
      </c>
      <c r="Q590" s="189">
        <v>0</v>
      </c>
      <c r="R590" s="189">
        <f>Q590*H590</f>
        <v>0</v>
      </c>
      <c r="S590" s="189">
        <v>0</v>
      </c>
      <c r="T590" s="190">
        <f>S590*H590</f>
        <v>0</v>
      </c>
      <c r="U590" s="38"/>
      <c r="V590" s="38"/>
      <c r="W590" s="38"/>
      <c r="X590" s="38"/>
      <c r="Y590" s="38"/>
      <c r="Z590" s="38"/>
      <c r="AA590" s="38"/>
      <c r="AB590" s="38"/>
      <c r="AC590" s="38"/>
      <c r="AD590" s="38"/>
      <c r="AE590" s="38"/>
      <c r="AR590" s="191" t="s">
        <v>273</v>
      </c>
      <c r="AT590" s="191" t="s">
        <v>167</v>
      </c>
      <c r="AU590" s="191" t="s">
        <v>85</v>
      </c>
      <c r="AY590" s="19" t="s">
        <v>165</v>
      </c>
      <c r="BE590" s="192">
        <f>IF(N590="základní",J590,0)</f>
        <v>0</v>
      </c>
      <c r="BF590" s="192">
        <f>IF(N590="snížená",J590,0)</f>
        <v>0</v>
      </c>
      <c r="BG590" s="192">
        <f>IF(N590="zákl. přenesená",J590,0)</f>
        <v>0</v>
      </c>
      <c r="BH590" s="192">
        <f>IF(N590="sníž. přenesená",J590,0)</f>
        <v>0</v>
      </c>
      <c r="BI590" s="192">
        <f>IF(N590="nulová",J590,0)</f>
        <v>0</v>
      </c>
      <c r="BJ590" s="19" t="s">
        <v>81</v>
      </c>
      <c r="BK590" s="192">
        <f>ROUND(I590*H590,2)</f>
        <v>0</v>
      </c>
      <c r="BL590" s="19" t="s">
        <v>273</v>
      </c>
      <c r="BM590" s="191" t="s">
        <v>674</v>
      </c>
    </row>
    <row r="591" s="2" customFormat="1">
      <c r="A591" s="38"/>
      <c r="B591" s="39"/>
      <c r="C591" s="38"/>
      <c r="D591" s="193" t="s">
        <v>173</v>
      </c>
      <c r="E591" s="38"/>
      <c r="F591" s="194" t="s">
        <v>675</v>
      </c>
      <c r="G591" s="38"/>
      <c r="H591" s="38"/>
      <c r="I591" s="195"/>
      <c r="J591" s="38"/>
      <c r="K591" s="38"/>
      <c r="L591" s="39"/>
      <c r="M591" s="196"/>
      <c r="N591" s="197"/>
      <c r="O591" s="77"/>
      <c r="P591" s="77"/>
      <c r="Q591" s="77"/>
      <c r="R591" s="77"/>
      <c r="S591" s="77"/>
      <c r="T591" s="78"/>
      <c r="U591" s="38"/>
      <c r="V591" s="38"/>
      <c r="W591" s="38"/>
      <c r="X591" s="38"/>
      <c r="Y591" s="38"/>
      <c r="Z591" s="38"/>
      <c r="AA591" s="38"/>
      <c r="AB591" s="38"/>
      <c r="AC591" s="38"/>
      <c r="AD591" s="38"/>
      <c r="AE591" s="38"/>
      <c r="AT591" s="19" t="s">
        <v>173</v>
      </c>
      <c r="AU591" s="19" t="s">
        <v>85</v>
      </c>
    </row>
    <row r="592" s="13" customFormat="1">
      <c r="A592" s="13"/>
      <c r="B592" s="198"/>
      <c r="C592" s="13"/>
      <c r="D592" s="193" t="s">
        <v>175</v>
      </c>
      <c r="E592" s="199" t="s">
        <v>1</v>
      </c>
      <c r="F592" s="200" t="s">
        <v>676</v>
      </c>
      <c r="G592" s="13"/>
      <c r="H592" s="199" t="s">
        <v>1</v>
      </c>
      <c r="I592" s="201"/>
      <c r="J592" s="13"/>
      <c r="K592" s="13"/>
      <c r="L592" s="198"/>
      <c r="M592" s="202"/>
      <c r="N592" s="203"/>
      <c r="O592" s="203"/>
      <c r="P592" s="203"/>
      <c r="Q592" s="203"/>
      <c r="R592" s="203"/>
      <c r="S592" s="203"/>
      <c r="T592" s="204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  <c r="AE592" s="13"/>
      <c r="AT592" s="199" t="s">
        <v>175</v>
      </c>
      <c r="AU592" s="199" t="s">
        <v>85</v>
      </c>
      <c r="AV592" s="13" t="s">
        <v>81</v>
      </c>
      <c r="AW592" s="13" t="s">
        <v>32</v>
      </c>
      <c r="AX592" s="13" t="s">
        <v>76</v>
      </c>
      <c r="AY592" s="199" t="s">
        <v>165</v>
      </c>
    </row>
    <row r="593" s="13" customFormat="1">
      <c r="A593" s="13"/>
      <c r="B593" s="198"/>
      <c r="C593" s="13"/>
      <c r="D593" s="193" t="s">
        <v>175</v>
      </c>
      <c r="E593" s="199" t="s">
        <v>1</v>
      </c>
      <c r="F593" s="200" t="s">
        <v>677</v>
      </c>
      <c r="G593" s="13"/>
      <c r="H593" s="199" t="s">
        <v>1</v>
      </c>
      <c r="I593" s="201"/>
      <c r="J593" s="13"/>
      <c r="K593" s="13"/>
      <c r="L593" s="198"/>
      <c r="M593" s="202"/>
      <c r="N593" s="203"/>
      <c r="O593" s="203"/>
      <c r="P593" s="203"/>
      <c r="Q593" s="203"/>
      <c r="R593" s="203"/>
      <c r="S593" s="203"/>
      <c r="T593" s="204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  <c r="AE593" s="13"/>
      <c r="AT593" s="199" t="s">
        <v>175</v>
      </c>
      <c r="AU593" s="199" t="s">
        <v>85</v>
      </c>
      <c r="AV593" s="13" t="s">
        <v>81</v>
      </c>
      <c r="AW593" s="13" t="s">
        <v>32</v>
      </c>
      <c r="AX593" s="13" t="s">
        <v>76</v>
      </c>
      <c r="AY593" s="199" t="s">
        <v>165</v>
      </c>
    </row>
    <row r="594" s="14" customFormat="1">
      <c r="A594" s="14"/>
      <c r="B594" s="205"/>
      <c r="C594" s="14"/>
      <c r="D594" s="193" t="s">
        <v>175</v>
      </c>
      <c r="E594" s="206" t="s">
        <v>1</v>
      </c>
      <c r="F594" s="207" t="s">
        <v>678</v>
      </c>
      <c r="G594" s="14"/>
      <c r="H594" s="208">
        <v>12.08</v>
      </c>
      <c r="I594" s="209"/>
      <c r="J594" s="14"/>
      <c r="K594" s="14"/>
      <c r="L594" s="205"/>
      <c r="M594" s="210"/>
      <c r="N594" s="211"/>
      <c r="O594" s="211"/>
      <c r="P594" s="211"/>
      <c r="Q594" s="211"/>
      <c r="R594" s="211"/>
      <c r="S594" s="211"/>
      <c r="T594" s="212"/>
      <c r="U594" s="14"/>
      <c r="V594" s="14"/>
      <c r="W594" s="14"/>
      <c r="X594" s="14"/>
      <c r="Y594" s="14"/>
      <c r="Z594" s="14"/>
      <c r="AA594" s="14"/>
      <c r="AB594" s="14"/>
      <c r="AC594" s="14"/>
      <c r="AD594" s="14"/>
      <c r="AE594" s="14"/>
      <c r="AT594" s="206" t="s">
        <v>175</v>
      </c>
      <c r="AU594" s="206" t="s">
        <v>85</v>
      </c>
      <c r="AV594" s="14" t="s">
        <v>85</v>
      </c>
      <c r="AW594" s="14" t="s">
        <v>32</v>
      </c>
      <c r="AX594" s="14" t="s">
        <v>76</v>
      </c>
      <c r="AY594" s="206" t="s">
        <v>165</v>
      </c>
    </row>
    <row r="595" s="16" customFormat="1">
      <c r="A595" s="16"/>
      <c r="B595" s="221"/>
      <c r="C595" s="16"/>
      <c r="D595" s="193" t="s">
        <v>175</v>
      </c>
      <c r="E595" s="222" t="s">
        <v>1</v>
      </c>
      <c r="F595" s="223" t="s">
        <v>181</v>
      </c>
      <c r="G595" s="16"/>
      <c r="H595" s="224">
        <v>12.08</v>
      </c>
      <c r="I595" s="225"/>
      <c r="J595" s="16"/>
      <c r="K595" s="16"/>
      <c r="L595" s="221"/>
      <c r="M595" s="226"/>
      <c r="N595" s="227"/>
      <c r="O595" s="227"/>
      <c r="P595" s="227"/>
      <c r="Q595" s="227"/>
      <c r="R595" s="227"/>
      <c r="S595" s="227"/>
      <c r="T595" s="228"/>
      <c r="U595" s="16"/>
      <c r="V595" s="16"/>
      <c r="W595" s="16"/>
      <c r="X595" s="16"/>
      <c r="Y595" s="16"/>
      <c r="Z595" s="16"/>
      <c r="AA595" s="16"/>
      <c r="AB595" s="16"/>
      <c r="AC595" s="16"/>
      <c r="AD595" s="16"/>
      <c r="AE595" s="16"/>
      <c r="AT595" s="222" t="s">
        <v>175</v>
      </c>
      <c r="AU595" s="222" t="s">
        <v>85</v>
      </c>
      <c r="AV595" s="16" t="s">
        <v>114</v>
      </c>
      <c r="AW595" s="16" t="s">
        <v>32</v>
      </c>
      <c r="AX595" s="16" t="s">
        <v>81</v>
      </c>
      <c r="AY595" s="222" t="s">
        <v>165</v>
      </c>
    </row>
    <row r="596" s="12" customFormat="1" ht="22.8" customHeight="1">
      <c r="A596" s="12"/>
      <c r="B596" s="166"/>
      <c r="C596" s="12"/>
      <c r="D596" s="167" t="s">
        <v>75</v>
      </c>
      <c r="E596" s="177" t="s">
        <v>679</v>
      </c>
      <c r="F596" s="177" t="s">
        <v>680</v>
      </c>
      <c r="G596" s="12"/>
      <c r="H596" s="12"/>
      <c r="I596" s="169"/>
      <c r="J596" s="178">
        <f>BK596</f>
        <v>0</v>
      </c>
      <c r="K596" s="12"/>
      <c r="L596" s="166"/>
      <c r="M596" s="171"/>
      <c r="N596" s="172"/>
      <c r="O596" s="172"/>
      <c r="P596" s="173">
        <f>SUM(P597:P608)</f>
        <v>0</v>
      </c>
      <c r="Q596" s="172"/>
      <c r="R596" s="173">
        <f>SUM(R597:R608)</f>
        <v>0</v>
      </c>
      <c r="S596" s="172"/>
      <c r="T596" s="174">
        <f>SUM(T597:T608)</f>
        <v>0</v>
      </c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  <c r="AE596" s="12"/>
      <c r="AR596" s="167" t="s">
        <v>85</v>
      </c>
      <c r="AT596" s="175" t="s">
        <v>75</v>
      </c>
      <c r="AU596" s="175" t="s">
        <v>81</v>
      </c>
      <c r="AY596" s="167" t="s">
        <v>165</v>
      </c>
      <c r="BK596" s="176">
        <f>SUM(BK597:BK608)</f>
        <v>0</v>
      </c>
    </row>
    <row r="597" s="2" customFormat="1">
      <c r="A597" s="38"/>
      <c r="B597" s="179"/>
      <c r="C597" s="180" t="s">
        <v>681</v>
      </c>
      <c r="D597" s="180" t="s">
        <v>167</v>
      </c>
      <c r="E597" s="181" t="s">
        <v>682</v>
      </c>
      <c r="F597" s="182" t="s">
        <v>683</v>
      </c>
      <c r="G597" s="183" t="s">
        <v>378</v>
      </c>
      <c r="H597" s="184">
        <v>4</v>
      </c>
      <c r="I597" s="185"/>
      <c r="J597" s="186">
        <f>ROUND(I597*H597,2)</f>
        <v>0</v>
      </c>
      <c r="K597" s="182" t="s">
        <v>673</v>
      </c>
      <c r="L597" s="39"/>
      <c r="M597" s="187" t="s">
        <v>1</v>
      </c>
      <c r="N597" s="188" t="s">
        <v>41</v>
      </c>
      <c r="O597" s="77"/>
      <c r="P597" s="189">
        <f>O597*H597</f>
        <v>0</v>
      </c>
      <c r="Q597" s="189">
        <v>0</v>
      </c>
      <c r="R597" s="189">
        <f>Q597*H597</f>
        <v>0</v>
      </c>
      <c r="S597" s="189">
        <v>0</v>
      </c>
      <c r="T597" s="190">
        <f>S597*H597</f>
        <v>0</v>
      </c>
      <c r="U597" s="38"/>
      <c r="V597" s="38"/>
      <c r="W597" s="38"/>
      <c r="X597" s="38"/>
      <c r="Y597" s="38"/>
      <c r="Z597" s="38"/>
      <c r="AA597" s="38"/>
      <c r="AB597" s="38"/>
      <c r="AC597" s="38"/>
      <c r="AD597" s="38"/>
      <c r="AE597" s="38"/>
      <c r="AR597" s="191" t="s">
        <v>273</v>
      </c>
      <c r="AT597" s="191" t="s">
        <v>167</v>
      </c>
      <c r="AU597" s="191" t="s">
        <v>85</v>
      </c>
      <c r="AY597" s="19" t="s">
        <v>165</v>
      </c>
      <c r="BE597" s="192">
        <f>IF(N597="základní",J597,0)</f>
        <v>0</v>
      </c>
      <c r="BF597" s="192">
        <f>IF(N597="snížená",J597,0)</f>
        <v>0</v>
      </c>
      <c r="BG597" s="192">
        <f>IF(N597="zákl. přenesená",J597,0)</f>
        <v>0</v>
      </c>
      <c r="BH597" s="192">
        <f>IF(N597="sníž. přenesená",J597,0)</f>
        <v>0</v>
      </c>
      <c r="BI597" s="192">
        <f>IF(N597="nulová",J597,0)</f>
        <v>0</v>
      </c>
      <c r="BJ597" s="19" t="s">
        <v>81</v>
      </c>
      <c r="BK597" s="192">
        <f>ROUND(I597*H597,2)</f>
        <v>0</v>
      </c>
      <c r="BL597" s="19" t="s">
        <v>273</v>
      </c>
      <c r="BM597" s="191" t="s">
        <v>684</v>
      </c>
    </row>
    <row r="598" s="2" customFormat="1">
      <c r="A598" s="38"/>
      <c r="B598" s="39"/>
      <c r="C598" s="38"/>
      <c r="D598" s="193" t="s">
        <v>173</v>
      </c>
      <c r="E598" s="38"/>
      <c r="F598" s="194" t="s">
        <v>683</v>
      </c>
      <c r="G598" s="38"/>
      <c r="H598" s="38"/>
      <c r="I598" s="195"/>
      <c r="J598" s="38"/>
      <c r="K598" s="38"/>
      <c r="L598" s="39"/>
      <c r="M598" s="196"/>
      <c r="N598" s="197"/>
      <c r="O598" s="77"/>
      <c r="P598" s="77"/>
      <c r="Q598" s="77"/>
      <c r="R598" s="77"/>
      <c r="S598" s="77"/>
      <c r="T598" s="78"/>
      <c r="U598" s="38"/>
      <c r="V598" s="38"/>
      <c r="W598" s="38"/>
      <c r="X598" s="38"/>
      <c r="Y598" s="38"/>
      <c r="Z598" s="38"/>
      <c r="AA598" s="38"/>
      <c r="AB598" s="38"/>
      <c r="AC598" s="38"/>
      <c r="AD598" s="38"/>
      <c r="AE598" s="38"/>
      <c r="AT598" s="19" t="s">
        <v>173</v>
      </c>
      <c r="AU598" s="19" t="s">
        <v>85</v>
      </c>
    </row>
    <row r="599" s="13" customFormat="1">
      <c r="A599" s="13"/>
      <c r="B599" s="198"/>
      <c r="C599" s="13"/>
      <c r="D599" s="193" t="s">
        <v>175</v>
      </c>
      <c r="E599" s="199" t="s">
        <v>1</v>
      </c>
      <c r="F599" s="200" t="s">
        <v>683</v>
      </c>
      <c r="G599" s="13"/>
      <c r="H599" s="199" t="s">
        <v>1</v>
      </c>
      <c r="I599" s="201"/>
      <c r="J599" s="13"/>
      <c r="K599" s="13"/>
      <c r="L599" s="198"/>
      <c r="M599" s="202"/>
      <c r="N599" s="203"/>
      <c r="O599" s="203"/>
      <c r="P599" s="203"/>
      <c r="Q599" s="203"/>
      <c r="R599" s="203"/>
      <c r="S599" s="203"/>
      <c r="T599" s="204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  <c r="AE599" s="13"/>
      <c r="AT599" s="199" t="s">
        <v>175</v>
      </c>
      <c r="AU599" s="199" t="s">
        <v>85</v>
      </c>
      <c r="AV599" s="13" t="s">
        <v>81</v>
      </c>
      <c r="AW599" s="13" t="s">
        <v>32</v>
      </c>
      <c r="AX599" s="13" t="s">
        <v>76</v>
      </c>
      <c r="AY599" s="199" t="s">
        <v>165</v>
      </c>
    </row>
    <row r="600" s="14" customFormat="1">
      <c r="A600" s="14"/>
      <c r="B600" s="205"/>
      <c r="C600" s="14"/>
      <c r="D600" s="193" t="s">
        <v>175</v>
      </c>
      <c r="E600" s="206" t="s">
        <v>1</v>
      </c>
      <c r="F600" s="207" t="s">
        <v>114</v>
      </c>
      <c r="G600" s="14"/>
      <c r="H600" s="208">
        <v>4</v>
      </c>
      <c r="I600" s="209"/>
      <c r="J600" s="14"/>
      <c r="K600" s="14"/>
      <c r="L600" s="205"/>
      <c r="M600" s="210"/>
      <c r="N600" s="211"/>
      <c r="O600" s="211"/>
      <c r="P600" s="211"/>
      <c r="Q600" s="211"/>
      <c r="R600" s="211"/>
      <c r="S600" s="211"/>
      <c r="T600" s="212"/>
      <c r="U600" s="14"/>
      <c r="V600" s="14"/>
      <c r="W600" s="14"/>
      <c r="X600" s="14"/>
      <c r="Y600" s="14"/>
      <c r="Z600" s="14"/>
      <c r="AA600" s="14"/>
      <c r="AB600" s="14"/>
      <c r="AC600" s="14"/>
      <c r="AD600" s="14"/>
      <c r="AE600" s="14"/>
      <c r="AT600" s="206" t="s">
        <v>175</v>
      </c>
      <c r="AU600" s="206" t="s">
        <v>85</v>
      </c>
      <c r="AV600" s="14" t="s">
        <v>85</v>
      </c>
      <c r="AW600" s="14" t="s">
        <v>32</v>
      </c>
      <c r="AX600" s="14" t="s">
        <v>76</v>
      </c>
      <c r="AY600" s="206" t="s">
        <v>165</v>
      </c>
    </row>
    <row r="601" s="15" customFormat="1">
      <c r="A601" s="15"/>
      <c r="B601" s="213"/>
      <c r="C601" s="15"/>
      <c r="D601" s="193" t="s">
        <v>175</v>
      </c>
      <c r="E601" s="214" t="s">
        <v>1</v>
      </c>
      <c r="F601" s="215" t="s">
        <v>180</v>
      </c>
      <c r="G601" s="15"/>
      <c r="H601" s="216">
        <v>4</v>
      </c>
      <c r="I601" s="217"/>
      <c r="J601" s="15"/>
      <c r="K601" s="15"/>
      <c r="L601" s="213"/>
      <c r="M601" s="218"/>
      <c r="N601" s="219"/>
      <c r="O601" s="219"/>
      <c r="P601" s="219"/>
      <c r="Q601" s="219"/>
      <c r="R601" s="219"/>
      <c r="S601" s="219"/>
      <c r="T601" s="220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  <c r="AE601" s="15"/>
      <c r="AT601" s="214" t="s">
        <v>175</v>
      </c>
      <c r="AU601" s="214" t="s">
        <v>85</v>
      </c>
      <c r="AV601" s="15" t="s">
        <v>86</v>
      </c>
      <c r="AW601" s="15" t="s">
        <v>32</v>
      </c>
      <c r="AX601" s="15" t="s">
        <v>76</v>
      </c>
      <c r="AY601" s="214" t="s">
        <v>165</v>
      </c>
    </row>
    <row r="602" s="16" customFormat="1">
      <c r="A602" s="16"/>
      <c r="B602" s="221"/>
      <c r="C602" s="16"/>
      <c r="D602" s="193" t="s">
        <v>175</v>
      </c>
      <c r="E602" s="222" t="s">
        <v>1</v>
      </c>
      <c r="F602" s="223" t="s">
        <v>181</v>
      </c>
      <c r="G602" s="16"/>
      <c r="H602" s="224">
        <v>4</v>
      </c>
      <c r="I602" s="225"/>
      <c r="J602" s="16"/>
      <c r="K602" s="16"/>
      <c r="L602" s="221"/>
      <c r="M602" s="226"/>
      <c r="N602" s="227"/>
      <c r="O602" s="227"/>
      <c r="P602" s="227"/>
      <c r="Q602" s="227"/>
      <c r="R602" s="227"/>
      <c r="S602" s="227"/>
      <c r="T602" s="228"/>
      <c r="U602" s="16"/>
      <c r="V602" s="16"/>
      <c r="W602" s="16"/>
      <c r="X602" s="16"/>
      <c r="Y602" s="16"/>
      <c r="Z602" s="16"/>
      <c r="AA602" s="16"/>
      <c r="AB602" s="16"/>
      <c r="AC602" s="16"/>
      <c r="AD602" s="16"/>
      <c r="AE602" s="16"/>
      <c r="AT602" s="222" t="s">
        <v>175</v>
      </c>
      <c r="AU602" s="222" t="s">
        <v>85</v>
      </c>
      <c r="AV602" s="16" t="s">
        <v>114</v>
      </c>
      <c r="AW602" s="16" t="s">
        <v>32</v>
      </c>
      <c r="AX602" s="16" t="s">
        <v>81</v>
      </c>
      <c r="AY602" s="222" t="s">
        <v>165</v>
      </c>
    </row>
    <row r="603" s="2" customFormat="1">
      <c r="A603" s="38"/>
      <c r="B603" s="179"/>
      <c r="C603" s="180" t="s">
        <v>685</v>
      </c>
      <c r="D603" s="180" t="s">
        <v>167</v>
      </c>
      <c r="E603" s="181" t="s">
        <v>686</v>
      </c>
      <c r="F603" s="182" t="s">
        <v>687</v>
      </c>
      <c r="G603" s="183" t="s">
        <v>378</v>
      </c>
      <c r="H603" s="184">
        <v>2</v>
      </c>
      <c r="I603" s="185"/>
      <c r="J603" s="186">
        <f>ROUND(I603*H603,2)</f>
        <v>0</v>
      </c>
      <c r="K603" s="182" t="s">
        <v>673</v>
      </c>
      <c r="L603" s="39"/>
      <c r="M603" s="187" t="s">
        <v>1</v>
      </c>
      <c r="N603" s="188" t="s">
        <v>41</v>
      </c>
      <c r="O603" s="77"/>
      <c r="P603" s="189">
        <f>O603*H603</f>
        <v>0</v>
      </c>
      <c r="Q603" s="189">
        <v>0</v>
      </c>
      <c r="R603" s="189">
        <f>Q603*H603</f>
        <v>0</v>
      </c>
      <c r="S603" s="189">
        <v>0</v>
      </c>
      <c r="T603" s="190">
        <f>S603*H603</f>
        <v>0</v>
      </c>
      <c r="U603" s="38"/>
      <c r="V603" s="38"/>
      <c r="W603" s="38"/>
      <c r="X603" s="38"/>
      <c r="Y603" s="38"/>
      <c r="Z603" s="38"/>
      <c r="AA603" s="38"/>
      <c r="AB603" s="38"/>
      <c r="AC603" s="38"/>
      <c r="AD603" s="38"/>
      <c r="AE603" s="38"/>
      <c r="AR603" s="191" t="s">
        <v>273</v>
      </c>
      <c r="AT603" s="191" t="s">
        <v>167</v>
      </c>
      <c r="AU603" s="191" t="s">
        <v>85</v>
      </c>
      <c r="AY603" s="19" t="s">
        <v>165</v>
      </c>
      <c r="BE603" s="192">
        <f>IF(N603="základní",J603,0)</f>
        <v>0</v>
      </c>
      <c r="BF603" s="192">
        <f>IF(N603="snížená",J603,0)</f>
        <v>0</v>
      </c>
      <c r="BG603" s="192">
        <f>IF(N603="zákl. přenesená",J603,0)</f>
        <v>0</v>
      </c>
      <c r="BH603" s="192">
        <f>IF(N603="sníž. přenesená",J603,0)</f>
        <v>0</v>
      </c>
      <c r="BI603" s="192">
        <f>IF(N603="nulová",J603,0)</f>
        <v>0</v>
      </c>
      <c r="BJ603" s="19" t="s">
        <v>81</v>
      </c>
      <c r="BK603" s="192">
        <f>ROUND(I603*H603,2)</f>
        <v>0</v>
      </c>
      <c r="BL603" s="19" t="s">
        <v>273</v>
      </c>
      <c r="BM603" s="191" t="s">
        <v>688</v>
      </c>
    </row>
    <row r="604" s="2" customFormat="1">
      <c r="A604" s="38"/>
      <c r="B604" s="39"/>
      <c r="C604" s="38"/>
      <c r="D604" s="193" t="s">
        <v>173</v>
      </c>
      <c r="E604" s="38"/>
      <c r="F604" s="194" t="s">
        <v>687</v>
      </c>
      <c r="G604" s="38"/>
      <c r="H604" s="38"/>
      <c r="I604" s="195"/>
      <c r="J604" s="38"/>
      <c r="K604" s="38"/>
      <c r="L604" s="39"/>
      <c r="M604" s="196"/>
      <c r="N604" s="197"/>
      <c r="O604" s="77"/>
      <c r="P604" s="77"/>
      <c r="Q604" s="77"/>
      <c r="R604" s="77"/>
      <c r="S604" s="77"/>
      <c r="T604" s="78"/>
      <c r="U604" s="38"/>
      <c r="V604" s="38"/>
      <c r="W604" s="38"/>
      <c r="X604" s="38"/>
      <c r="Y604" s="38"/>
      <c r="Z604" s="38"/>
      <c r="AA604" s="38"/>
      <c r="AB604" s="38"/>
      <c r="AC604" s="38"/>
      <c r="AD604" s="38"/>
      <c r="AE604" s="38"/>
      <c r="AT604" s="19" t="s">
        <v>173</v>
      </c>
      <c r="AU604" s="19" t="s">
        <v>85</v>
      </c>
    </row>
    <row r="605" s="13" customFormat="1">
      <c r="A605" s="13"/>
      <c r="B605" s="198"/>
      <c r="C605" s="13"/>
      <c r="D605" s="193" t="s">
        <v>175</v>
      </c>
      <c r="E605" s="199" t="s">
        <v>1</v>
      </c>
      <c r="F605" s="200" t="s">
        <v>687</v>
      </c>
      <c r="G605" s="13"/>
      <c r="H605" s="199" t="s">
        <v>1</v>
      </c>
      <c r="I605" s="201"/>
      <c r="J605" s="13"/>
      <c r="K605" s="13"/>
      <c r="L605" s="198"/>
      <c r="M605" s="202"/>
      <c r="N605" s="203"/>
      <c r="O605" s="203"/>
      <c r="P605" s="203"/>
      <c r="Q605" s="203"/>
      <c r="R605" s="203"/>
      <c r="S605" s="203"/>
      <c r="T605" s="204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  <c r="AE605" s="13"/>
      <c r="AT605" s="199" t="s">
        <v>175</v>
      </c>
      <c r="AU605" s="199" t="s">
        <v>85</v>
      </c>
      <c r="AV605" s="13" t="s">
        <v>81</v>
      </c>
      <c r="AW605" s="13" t="s">
        <v>32</v>
      </c>
      <c r="AX605" s="13" t="s">
        <v>76</v>
      </c>
      <c r="AY605" s="199" t="s">
        <v>165</v>
      </c>
    </row>
    <row r="606" s="14" customFormat="1">
      <c r="A606" s="14"/>
      <c r="B606" s="205"/>
      <c r="C606" s="14"/>
      <c r="D606" s="193" t="s">
        <v>175</v>
      </c>
      <c r="E606" s="206" t="s">
        <v>1</v>
      </c>
      <c r="F606" s="207" t="s">
        <v>85</v>
      </c>
      <c r="G606" s="14"/>
      <c r="H606" s="208">
        <v>2</v>
      </c>
      <c r="I606" s="209"/>
      <c r="J606" s="14"/>
      <c r="K606" s="14"/>
      <c r="L606" s="205"/>
      <c r="M606" s="210"/>
      <c r="N606" s="211"/>
      <c r="O606" s="211"/>
      <c r="P606" s="211"/>
      <c r="Q606" s="211"/>
      <c r="R606" s="211"/>
      <c r="S606" s="211"/>
      <c r="T606" s="212"/>
      <c r="U606" s="14"/>
      <c r="V606" s="14"/>
      <c r="W606" s="14"/>
      <c r="X606" s="14"/>
      <c r="Y606" s="14"/>
      <c r="Z606" s="14"/>
      <c r="AA606" s="14"/>
      <c r="AB606" s="14"/>
      <c r="AC606" s="14"/>
      <c r="AD606" s="14"/>
      <c r="AE606" s="14"/>
      <c r="AT606" s="206" t="s">
        <v>175</v>
      </c>
      <c r="AU606" s="206" t="s">
        <v>85</v>
      </c>
      <c r="AV606" s="14" t="s">
        <v>85</v>
      </c>
      <c r="AW606" s="14" t="s">
        <v>32</v>
      </c>
      <c r="AX606" s="14" t="s">
        <v>76</v>
      </c>
      <c r="AY606" s="206" t="s">
        <v>165</v>
      </c>
    </row>
    <row r="607" s="15" customFormat="1">
      <c r="A607" s="15"/>
      <c r="B607" s="213"/>
      <c r="C607" s="15"/>
      <c r="D607" s="193" t="s">
        <v>175</v>
      </c>
      <c r="E607" s="214" t="s">
        <v>1</v>
      </c>
      <c r="F607" s="215" t="s">
        <v>180</v>
      </c>
      <c r="G607" s="15"/>
      <c r="H607" s="216">
        <v>2</v>
      </c>
      <c r="I607" s="217"/>
      <c r="J607" s="15"/>
      <c r="K607" s="15"/>
      <c r="L607" s="213"/>
      <c r="M607" s="218"/>
      <c r="N607" s="219"/>
      <c r="O607" s="219"/>
      <c r="P607" s="219"/>
      <c r="Q607" s="219"/>
      <c r="R607" s="219"/>
      <c r="S607" s="219"/>
      <c r="T607" s="220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  <c r="AE607" s="15"/>
      <c r="AT607" s="214" t="s">
        <v>175</v>
      </c>
      <c r="AU607" s="214" t="s">
        <v>85</v>
      </c>
      <c r="AV607" s="15" t="s">
        <v>86</v>
      </c>
      <c r="AW607" s="15" t="s">
        <v>32</v>
      </c>
      <c r="AX607" s="15" t="s">
        <v>76</v>
      </c>
      <c r="AY607" s="214" t="s">
        <v>165</v>
      </c>
    </row>
    <row r="608" s="16" customFormat="1">
      <c r="A608" s="16"/>
      <c r="B608" s="221"/>
      <c r="C608" s="16"/>
      <c r="D608" s="193" t="s">
        <v>175</v>
      </c>
      <c r="E608" s="222" t="s">
        <v>1</v>
      </c>
      <c r="F608" s="223" t="s">
        <v>181</v>
      </c>
      <c r="G608" s="16"/>
      <c r="H608" s="224">
        <v>2</v>
      </c>
      <c r="I608" s="225"/>
      <c r="J608" s="16"/>
      <c r="K608" s="16"/>
      <c r="L608" s="221"/>
      <c r="M608" s="226"/>
      <c r="N608" s="227"/>
      <c r="O608" s="227"/>
      <c r="P608" s="227"/>
      <c r="Q608" s="227"/>
      <c r="R608" s="227"/>
      <c r="S608" s="227"/>
      <c r="T608" s="228"/>
      <c r="U608" s="16"/>
      <c r="V608" s="16"/>
      <c r="W608" s="16"/>
      <c r="X608" s="16"/>
      <c r="Y608" s="16"/>
      <c r="Z608" s="16"/>
      <c r="AA608" s="16"/>
      <c r="AB608" s="16"/>
      <c r="AC608" s="16"/>
      <c r="AD608" s="16"/>
      <c r="AE608" s="16"/>
      <c r="AT608" s="222" t="s">
        <v>175</v>
      </c>
      <c r="AU608" s="222" t="s">
        <v>85</v>
      </c>
      <c r="AV608" s="16" t="s">
        <v>114</v>
      </c>
      <c r="AW608" s="16" t="s">
        <v>32</v>
      </c>
      <c r="AX608" s="16" t="s">
        <v>81</v>
      </c>
      <c r="AY608" s="222" t="s">
        <v>165</v>
      </c>
    </row>
    <row r="609" s="12" customFormat="1" ht="22.8" customHeight="1">
      <c r="A609" s="12"/>
      <c r="B609" s="166"/>
      <c r="C609" s="12"/>
      <c r="D609" s="167" t="s">
        <v>75</v>
      </c>
      <c r="E609" s="177" t="s">
        <v>689</v>
      </c>
      <c r="F609" s="177" t="s">
        <v>690</v>
      </c>
      <c r="G609" s="12"/>
      <c r="H609" s="12"/>
      <c r="I609" s="169"/>
      <c r="J609" s="178">
        <f>BK609</f>
        <v>0</v>
      </c>
      <c r="K609" s="12"/>
      <c r="L609" s="166"/>
      <c r="M609" s="171"/>
      <c r="N609" s="172"/>
      <c r="O609" s="172"/>
      <c r="P609" s="173">
        <f>SUM(P610:P644)</f>
        <v>0</v>
      </c>
      <c r="Q609" s="172"/>
      <c r="R609" s="173">
        <f>SUM(R610:R644)</f>
        <v>0.20759999999999998</v>
      </c>
      <c r="S609" s="172"/>
      <c r="T609" s="174">
        <f>SUM(T610:T644)</f>
        <v>0.49901999999999996</v>
      </c>
      <c r="U609" s="12"/>
      <c r="V609" s="12"/>
      <c r="W609" s="12"/>
      <c r="X609" s="12"/>
      <c r="Y609" s="12"/>
      <c r="Z609" s="12"/>
      <c r="AA609" s="12"/>
      <c r="AB609" s="12"/>
      <c r="AC609" s="12"/>
      <c r="AD609" s="12"/>
      <c r="AE609" s="12"/>
      <c r="AR609" s="167" t="s">
        <v>85</v>
      </c>
      <c r="AT609" s="175" t="s">
        <v>75</v>
      </c>
      <c r="AU609" s="175" t="s">
        <v>81</v>
      </c>
      <c r="AY609" s="167" t="s">
        <v>165</v>
      </c>
      <c r="BK609" s="176">
        <f>SUM(BK610:BK644)</f>
        <v>0</v>
      </c>
    </row>
    <row r="610" s="2" customFormat="1" ht="21.75" customHeight="1">
      <c r="A610" s="38"/>
      <c r="B610" s="179"/>
      <c r="C610" s="180" t="s">
        <v>691</v>
      </c>
      <c r="D610" s="180" t="s">
        <v>167</v>
      </c>
      <c r="E610" s="181" t="s">
        <v>692</v>
      </c>
      <c r="F610" s="182" t="s">
        <v>693</v>
      </c>
      <c r="G610" s="183" t="s">
        <v>207</v>
      </c>
      <c r="H610" s="184">
        <v>6</v>
      </c>
      <c r="I610" s="185"/>
      <c r="J610" s="186">
        <f>ROUND(I610*H610,2)</f>
        <v>0</v>
      </c>
      <c r="K610" s="182" t="s">
        <v>171</v>
      </c>
      <c r="L610" s="39"/>
      <c r="M610" s="187" t="s">
        <v>1</v>
      </c>
      <c r="N610" s="188" t="s">
        <v>41</v>
      </c>
      <c r="O610" s="77"/>
      <c r="P610" s="189">
        <f>O610*H610</f>
        <v>0</v>
      </c>
      <c r="Q610" s="189">
        <v>0.0075799999999999999</v>
      </c>
      <c r="R610" s="189">
        <f>Q610*H610</f>
        <v>0.04548</v>
      </c>
      <c r="S610" s="189">
        <v>0</v>
      </c>
      <c r="T610" s="190">
        <f>S610*H610</f>
        <v>0</v>
      </c>
      <c r="U610" s="38"/>
      <c r="V610" s="38"/>
      <c r="W610" s="38"/>
      <c r="X610" s="38"/>
      <c r="Y610" s="38"/>
      <c r="Z610" s="38"/>
      <c r="AA610" s="38"/>
      <c r="AB610" s="38"/>
      <c r="AC610" s="38"/>
      <c r="AD610" s="38"/>
      <c r="AE610" s="38"/>
      <c r="AR610" s="191" t="s">
        <v>273</v>
      </c>
      <c r="AT610" s="191" t="s">
        <v>167</v>
      </c>
      <c r="AU610" s="191" t="s">
        <v>85</v>
      </c>
      <c r="AY610" s="19" t="s">
        <v>165</v>
      </c>
      <c r="BE610" s="192">
        <f>IF(N610="základní",J610,0)</f>
        <v>0</v>
      </c>
      <c r="BF610" s="192">
        <f>IF(N610="snížená",J610,0)</f>
        <v>0</v>
      </c>
      <c r="BG610" s="192">
        <f>IF(N610="zákl. přenesená",J610,0)</f>
        <v>0</v>
      </c>
      <c r="BH610" s="192">
        <f>IF(N610="sníž. přenesená",J610,0)</f>
        <v>0</v>
      </c>
      <c r="BI610" s="192">
        <f>IF(N610="nulová",J610,0)</f>
        <v>0</v>
      </c>
      <c r="BJ610" s="19" t="s">
        <v>81</v>
      </c>
      <c r="BK610" s="192">
        <f>ROUND(I610*H610,2)</f>
        <v>0</v>
      </c>
      <c r="BL610" s="19" t="s">
        <v>273</v>
      </c>
      <c r="BM610" s="191" t="s">
        <v>694</v>
      </c>
    </row>
    <row r="611" s="2" customFormat="1">
      <c r="A611" s="38"/>
      <c r="B611" s="39"/>
      <c r="C611" s="38"/>
      <c r="D611" s="193" t="s">
        <v>173</v>
      </c>
      <c r="E611" s="38"/>
      <c r="F611" s="194" t="s">
        <v>695</v>
      </c>
      <c r="G611" s="38"/>
      <c r="H611" s="38"/>
      <c r="I611" s="195"/>
      <c r="J611" s="38"/>
      <c r="K611" s="38"/>
      <c r="L611" s="39"/>
      <c r="M611" s="196"/>
      <c r="N611" s="197"/>
      <c r="O611" s="77"/>
      <c r="P611" s="77"/>
      <c r="Q611" s="77"/>
      <c r="R611" s="77"/>
      <c r="S611" s="77"/>
      <c r="T611" s="78"/>
      <c r="U611" s="38"/>
      <c r="V611" s="38"/>
      <c r="W611" s="38"/>
      <c r="X611" s="38"/>
      <c r="Y611" s="38"/>
      <c r="Z611" s="38"/>
      <c r="AA611" s="38"/>
      <c r="AB611" s="38"/>
      <c r="AC611" s="38"/>
      <c r="AD611" s="38"/>
      <c r="AE611" s="38"/>
      <c r="AT611" s="19" t="s">
        <v>173</v>
      </c>
      <c r="AU611" s="19" t="s">
        <v>85</v>
      </c>
    </row>
    <row r="612" s="2" customFormat="1">
      <c r="A612" s="38"/>
      <c r="B612" s="179"/>
      <c r="C612" s="180" t="s">
        <v>696</v>
      </c>
      <c r="D612" s="180" t="s">
        <v>167</v>
      </c>
      <c r="E612" s="181" t="s">
        <v>697</v>
      </c>
      <c r="F612" s="182" t="s">
        <v>698</v>
      </c>
      <c r="G612" s="183" t="s">
        <v>207</v>
      </c>
      <c r="H612" s="184">
        <v>6</v>
      </c>
      <c r="I612" s="185"/>
      <c r="J612" s="186">
        <f>ROUND(I612*H612,2)</f>
        <v>0</v>
      </c>
      <c r="K612" s="182" t="s">
        <v>171</v>
      </c>
      <c r="L612" s="39"/>
      <c r="M612" s="187" t="s">
        <v>1</v>
      </c>
      <c r="N612" s="188" t="s">
        <v>41</v>
      </c>
      <c r="O612" s="77"/>
      <c r="P612" s="189">
        <f>O612*H612</f>
        <v>0</v>
      </c>
      <c r="Q612" s="189">
        <v>0</v>
      </c>
      <c r="R612" s="189">
        <f>Q612*H612</f>
        <v>0</v>
      </c>
      <c r="S612" s="189">
        <v>0.083169999999999994</v>
      </c>
      <c r="T612" s="190">
        <f>S612*H612</f>
        <v>0.49901999999999996</v>
      </c>
      <c r="U612" s="38"/>
      <c r="V612" s="38"/>
      <c r="W612" s="38"/>
      <c r="X612" s="38"/>
      <c r="Y612" s="38"/>
      <c r="Z612" s="38"/>
      <c r="AA612" s="38"/>
      <c r="AB612" s="38"/>
      <c r="AC612" s="38"/>
      <c r="AD612" s="38"/>
      <c r="AE612" s="38"/>
      <c r="AR612" s="191" t="s">
        <v>273</v>
      </c>
      <c r="AT612" s="191" t="s">
        <v>167</v>
      </c>
      <c r="AU612" s="191" t="s">
        <v>85</v>
      </c>
      <c r="AY612" s="19" t="s">
        <v>165</v>
      </c>
      <c r="BE612" s="192">
        <f>IF(N612="základní",J612,0)</f>
        <v>0</v>
      </c>
      <c r="BF612" s="192">
        <f>IF(N612="snížená",J612,0)</f>
        <v>0</v>
      </c>
      <c r="BG612" s="192">
        <f>IF(N612="zákl. přenesená",J612,0)</f>
        <v>0</v>
      </c>
      <c r="BH612" s="192">
        <f>IF(N612="sníž. přenesená",J612,0)</f>
        <v>0</v>
      </c>
      <c r="BI612" s="192">
        <f>IF(N612="nulová",J612,0)</f>
        <v>0</v>
      </c>
      <c r="BJ612" s="19" t="s">
        <v>81</v>
      </c>
      <c r="BK612" s="192">
        <f>ROUND(I612*H612,2)</f>
        <v>0</v>
      </c>
      <c r="BL612" s="19" t="s">
        <v>273</v>
      </c>
      <c r="BM612" s="191" t="s">
        <v>699</v>
      </c>
    </row>
    <row r="613" s="2" customFormat="1">
      <c r="A613" s="38"/>
      <c r="B613" s="39"/>
      <c r="C613" s="38"/>
      <c r="D613" s="193" t="s">
        <v>173</v>
      </c>
      <c r="E613" s="38"/>
      <c r="F613" s="194" t="s">
        <v>698</v>
      </c>
      <c r="G613" s="38"/>
      <c r="H613" s="38"/>
      <c r="I613" s="195"/>
      <c r="J613" s="38"/>
      <c r="K613" s="38"/>
      <c r="L613" s="39"/>
      <c r="M613" s="196"/>
      <c r="N613" s="197"/>
      <c r="O613" s="77"/>
      <c r="P613" s="77"/>
      <c r="Q613" s="77"/>
      <c r="R613" s="77"/>
      <c r="S613" s="77"/>
      <c r="T613" s="78"/>
      <c r="U613" s="38"/>
      <c r="V613" s="38"/>
      <c r="W613" s="38"/>
      <c r="X613" s="38"/>
      <c r="Y613" s="38"/>
      <c r="Z613" s="38"/>
      <c r="AA613" s="38"/>
      <c r="AB613" s="38"/>
      <c r="AC613" s="38"/>
      <c r="AD613" s="38"/>
      <c r="AE613" s="38"/>
      <c r="AT613" s="19" t="s">
        <v>173</v>
      </c>
      <c r="AU613" s="19" t="s">
        <v>85</v>
      </c>
    </row>
    <row r="614" s="13" customFormat="1">
      <c r="A614" s="13"/>
      <c r="B614" s="198"/>
      <c r="C614" s="13"/>
      <c r="D614" s="193" t="s">
        <v>175</v>
      </c>
      <c r="E614" s="199" t="s">
        <v>1</v>
      </c>
      <c r="F614" s="200" t="s">
        <v>700</v>
      </c>
      <c r="G614" s="13"/>
      <c r="H614" s="199" t="s">
        <v>1</v>
      </c>
      <c r="I614" s="201"/>
      <c r="J614" s="13"/>
      <c r="K614" s="13"/>
      <c r="L614" s="198"/>
      <c r="M614" s="202"/>
      <c r="N614" s="203"/>
      <c r="O614" s="203"/>
      <c r="P614" s="203"/>
      <c r="Q614" s="203"/>
      <c r="R614" s="203"/>
      <c r="S614" s="203"/>
      <c r="T614" s="204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  <c r="AE614" s="13"/>
      <c r="AT614" s="199" t="s">
        <v>175</v>
      </c>
      <c r="AU614" s="199" t="s">
        <v>85</v>
      </c>
      <c r="AV614" s="13" t="s">
        <v>81</v>
      </c>
      <c r="AW614" s="13" t="s">
        <v>32</v>
      </c>
      <c r="AX614" s="13" t="s">
        <v>76</v>
      </c>
      <c r="AY614" s="199" t="s">
        <v>165</v>
      </c>
    </row>
    <row r="615" s="13" customFormat="1">
      <c r="A615" s="13"/>
      <c r="B615" s="198"/>
      <c r="C615" s="13"/>
      <c r="D615" s="193" t="s">
        <v>175</v>
      </c>
      <c r="E615" s="199" t="s">
        <v>1</v>
      </c>
      <c r="F615" s="200" t="s">
        <v>177</v>
      </c>
      <c r="G615" s="13"/>
      <c r="H615" s="199" t="s">
        <v>1</v>
      </c>
      <c r="I615" s="201"/>
      <c r="J615" s="13"/>
      <c r="K615" s="13"/>
      <c r="L615" s="198"/>
      <c r="M615" s="202"/>
      <c r="N615" s="203"/>
      <c r="O615" s="203"/>
      <c r="P615" s="203"/>
      <c r="Q615" s="203"/>
      <c r="R615" s="203"/>
      <c r="S615" s="203"/>
      <c r="T615" s="204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T615" s="199" t="s">
        <v>175</v>
      </c>
      <c r="AU615" s="199" t="s">
        <v>85</v>
      </c>
      <c r="AV615" s="13" t="s">
        <v>81</v>
      </c>
      <c r="AW615" s="13" t="s">
        <v>32</v>
      </c>
      <c r="AX615" s="13" t="s">
        <v>76</v>
      </c>
      <c r="AY615" s="199" t="s">
        <v>165</v>
      </c>
    </row>
    <row r="616" s="13" customFormat="1">
      <c r="A616" s="13"/>
      <c r="B616" s="198"/>
      <c r="C616" s="13"/>
      <c r="D616" s="193" t="s">
        <v>175</v>
      </c>
      <c r="E616" s="199" t="s">
        <v>1</v>
      </c>
      <c r="F616" s="200" t="s">
        <v>178</v>
      </c>
      <c r="G616" s="13"/>
      <c r="H616" s="199" t="s">
        <v>1</v>
      </c>
      <c r="I616" s="201"/>
      <c r="J616" s="13"/>
      <c r="K616" s="13"/>
      <c r="L616" s="198"/>
      <c r="M616" s="202"/>
      <c r="N616" s="203"/>
      <c r="O616" s="203"/>
      <c r="P616" s="203"/>
      <c r="Q616" s="203"/>
      <c r="R616" s="203"/>
      <c r="S616" s="203"/>
      <c r="T616" s="204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  <c r="AE616" s="13"/>
      <c r="AT616" s="199" t="s">
        <v>175</v>
      </c>
      <c r="AU616" s="199" t="s">
        <v>85</v>
      </c>
      <c r="AV616" s="13" t="s">
        <v>81</v>
      </c>
      <c r="AW616" s="13" t="s">
        <v>32</v>
      </c>
      <c r="AX616" s="13" t="s">
        <v>76</v>
      </c>
      <c r="AY616" s="199" t="s">
        <v>165</v>
      </c>
    </row>
    <row r="617" s="14" customFormat="1">
      <c r="A617" s="14"/>
      <c r="B617" s="205"/>
      <c r="C617" s="14"/>
      <c r="D617" s="193" t="s">
        <v>175</v>
      </c>
      <c r="E617" s="206" t="s">
        <v>1</v>
      </c>
      <c r="F617" s="207" t="s">
        <v>211</v>
      </c>
      <c r="G617" s="14"/>
      <c r="H617" s="208">
        <v>6</v>
      </c>
      <c r="I617" s="209"/>
      <c r="J617" s="14"/>
      <c r="K617" s="14"/>
      <c r="L617" s="205"/>
      <c r="M617" s="210"/>
      <c r="N617" s="211"/>
      <c r="O617" s="211"/>
      <c r="P617" s="211"/>
      <c r="Q617" s="211"/>
      <c r="R617" s="211"/>
      <c r="S617" s="211"/>
      <c r="T617" s="212"/>
      <c r="U617" s="14"/>
      <c r="V617" s="14"/>
      <c r="W617" s="14"/>
      <c r="X617" s="14"/>
      <c r="Y617" s="14"/>
      <c r="Z617" s="14"/>
      <c r="AA617" s="14"/>
      <c r="AB617" s="14"/>
      <c r="AC617" s="14"/>
      <c r="AD617" s="14"/>
      <c r="AE617" s="14"/>
      <c r="AT617" s="206" t="s">
        <v>175</v>
      </c>
      <c r="AU617" s="206" t="s">
        <v>85</v>
      </c>
      <c r="AV617" s="14" t="s">
        <v>85</v>
      </c>
      <c r="AW617" s="14" t="s">
        <v>32</v>
      </c>
      <c r="AX617" s="14" t="s">
        <v>76</v>
      </c>
      <c r="AY617" s="206" t="s">
        <v>165</v>
      </c>
    </row>
    <row r="618" s="15" customFormat="1">
      <c r="A618" s="15"/>
      <c r="B618" s="213"/>
      <c r="C618" s="15"/>
      <c r="D618" s="193" t="s">
        <v>175</v>
      </c>
      <c r="E618" s="214" t="s">
        <v>1</v>
      </c>
      <c r="F618" s="215" t="s">
        <v>180</v>
      </c>
      <c r="G618" s="15"/>
      <c r="H618" s="216">
        <v>6</v>
      </c>
      <c r="I618" s="217"/>
      <c r="J618" s="15"/>
      <c r="K618" s="15"/>
      <c r="L618" s="213"/>
      <c r="M618" s="218"/>
      <c r="N618" s="219"/>
      <c r="O618" s="219"/>
      <c r="P618" s="219"/>
      <c r="Q618" s="219"/>
      <c r="R618" s="219"/>
      <c r="S618" s="219"/>
      <c r="T618" s="220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  <c r="AE618" s="15"/>
      <c r="AT618" s="214" t="s">
        <v>175</v>
      </c>
      <c r="AU618" s="214" t="s">
        <v>85</v>
      </c>
      <c r="AV618" s="15" t="s">
        <v>86</v>
      </c>
      <c r="AW618" s="15" t="s">
        <v>32</v>
      </c>
      <c r="AX618" s="15" t="s">
        <v>76</v>
      </c>
      <c r="AY618" s="214" t="s">
        <v>165</v>
      </c>
    </row>
    <row r="619" s="16" customFormat="1">
      <c r="A619" s="16"/>
      <c r="B619" s="221"/>
      <c r="C619" s="16"/>
      <c r="D619" s="193" t="s">
        <v>175</v>
      </c>
      <c r="E619" s="222" t="s">
        <v>1</v>
      </c>
      <c r="F619" s="223" t="s">
        <v>181</v>
      </c>
      <c r="G619" s="16"/>
      <c r="H619" s="224">
        <v>6</v>
      </c>
      <c r="I619" s="225"/>
      <c r="J619" s="16"/>
      <c r="K619" s="16"/>
      <c r="L619" s="221"/>
      <c r="M619" s="226"/>
      <c r="N619" s="227"/>
      <c r="O619" s="227"/>
      <c r="P619" s="227"/>
      <c r="Q619" s="227"/>
      <c r="R619" s="227"/>
      <c r="S619" s="227"/>
      <c r="T619" s="228"/>
      <c r="U619" s="16"/>
      <c r="V619" s="16"/>
      <c r="W619" s="16"/>
      <c r="X619" s="16"/>
      <c r="Y619" s="16"/>
      <c r="Z619" s="16"/>
      <c r="AA619" s="16"/>
      <c r="AB619" s="16"/>
      <c r="AC619" s="16"/>
      <c r="AD619" s="16"/>
      <c r="AE619" s="16"/>
      <c r="AT619" s="222" t="s">
        <v>175</v>
      </c>
      <c r="AU619" s="222" t="s">
        <v>85</v>
      </c>
      <c r="AV619" s="16" t="s">
        <v>114</v>
      </c>
      <c r="AW619" s="16" t="s">
        <v>32</v>
      </c>
      <c r="AX619" s="16" t="s">
        <v>81</v>
      </c>
      <c r="AY619" s="222" t="s">
        <v>165</v>
      </c>
    </row>
    <row r="620" s="2" customFormat="1">
      <c r="A620" s="38"/>
      <c r="B620" s="179"/>
      <c r="C620" s="180" t="s">
        <v>701</v>
      </c>
      <c r="D620" s="180" t="s">
        <v>167</v>
      </c>
      <c r="E620" s="181" t="s">
        <v>702</v>
      </c>
      <c r="F620" s="182" t="s">
        <v>703</v>
      </c>
      <c r="G620" s="183" t="s">
        <v>207</v>
      </c>
      <c r="H620" s="184">
        <v>6</v>
      </c>
      <c r="I620" s="185"/>
      <c r="J620" s="186">
        <f>ROUND(I620*H620,2)</f>
        <v>0</v>
      </c>
      <c r="K620" s="182" t="s">
        <v>171</v>
      </c>
      <c r="L620" s="39"/>
      <c r="M620" s="187" t="s">
        <v>1</v>
      </c>
      <c r="N620" s="188" t="s">
        <v>41</v>
      </c>
      <c r="O620" s="77"/>
      <c r="P620" s="189">
        <f>O620*H620</f>
        <v>0</v>
      </c>
      <c r="Q620" s="189">
        <v>0.0063</v>
      </c>
      <c r="R620" s="189">
        <f>Q620*H620</f>
        <v>0.0378</v>
      </c>
      <c r="S620" s="189">
        <v>0</v>
      </c>
      <c r="T620" s="190">
        <f>S620*H620</f>
        <v>0</v>
      </c>
      <c r="U620" s="38"/>
      <c r="V620" s="38"/>
      <c r="W620" s="38"/>
      <c r="X620" s="38"/>
      <c r="Y620" s="38"/>
      <c r="Z620" s="38"/>
      <c r="AA620" s="38"/>
      <c r="AB620" s="38"/>
      <c r="AC620" s="38"/>
      <c r="AD620" s="38"/>
      <c r="AE620" s="38"/>
      <c r="AR620" s="191" t="s">
        <v>273</v>
      </c>
      <c r="AT620" s="191" t="s">
        <v>167</v>
      </c>
      <c r="AU620" s="191" t="s">
        <v>85</v>
      </c>
      <c r="AY620" s="19" t="s">
        <v>165</v>
      </c>
      <c r="BE620" s="192">
        <f>IF(N620="základní",J620,0)</f>
        <v>0</v>
      </c>
      <c r="BF620" s="192">
        <f>IF(N620="snížená",J620,0)</f>
        <v>0</v>
      </c>
      <c r="BG620" s="192">
        <f>IF(N620="zákl. přenesená",J620,0)</f>
        <v>0</v>
      </c>
      <c r="BH620" s="192">
        <f>IF(N620="sníž. přenesená",J620,0)</f>
        <v>0</v>
      </c>
      <c r="BI620" s="192">
        <f>IF(N620="nulová",J620,0)</f>
        <v>0</v>
      </c>
      <c r="BJ620" s="19" t="s">
        <v>81</v>
      </c>
      <c r="BK620" s="192">
        <f>ROUND(I620*H620,2)</f>
        <v>0</v>
      </c>
      <c r="BL620" s="19" t="s">
        <v>273</v>
      </c>
      <c r="BM620" s="191" t="s">
        <v>704</v>
      </c>
    </row>
    <row r="621" s="2" customFormat="1">
      <c r="A621" s="38"/>
      <c r="B621" s="39"/>
      <c r="C621" s="38"/>
      <c r="D621" s="193" t="s">
        <v>173</v>
      </c>
      <c r="E621" s="38"/>
      <c r="F621" s="194" t="s">
        <v>705</v>
      </c>
      <c r="G621" s="38"/>
      <c r="H621" s="38"/>
      <c r="I621" s="195"/>
      <c r="J621" s="38"/>
      <c r="K621" s="38"/>
      <c r="L621" s="39"/>
      <c r="M621" s="196"/>
      <c r="N621" s="197"/>
      <c r="O621" s="77"/>
      <c r="P621" s="77"/>
      <c r="Q621" s="77"/>
      <c r="R621" s="77"/>
      <c r="S621" s="77"/>
      <c r="T621" s="78"/>
      <c r="U621" s="38"/>
      <c r="V621" s="38"/>
      <c r="W621" s="38"/>
      <c r="X621" s="38"/>
      <c r="Y621" s="38"/>
      <c r="Z621" s="38"/>
      <c r="AA621" s="38"/>
      <c r="AB621" s="38"/>
      <c r="AC621" s="38"/>
      <c r="AD621" s="38"/>
      <c r="AE621" s="38"/>
      <c r="AT621" s="19" t="s">
        <v>173</v>
      </c>
      <c r="AU621" s="19" t="s">
        <v>85</v>
      </c>
    </row>
    <row r="622" s="13" customFormat="1">
      <c r="A622" s="13"/>
      <c r="B622" s="198"/>
      <c r="C622" s="13"/>
      <c r="D622" s="193" t="s">
        <v>175</v>
      </c>
      <c r="E622" s="199" t="s">
        <v>1</v>
      </c>
      <c r="F622" s="200" t="s">
        <v>706</v>
      </c>
      <c r="G622" s="13"/>
      <c r="H622" s="199" t="s">
        <v>1</v>
      </c>
      <c r="I622" s="201"/>
      <c r="J622" s="13"/>
      <c r="K622" s="13"/>
      <c r="L622" s="198"/>
      <c r="M622" s="202"/>
      <c r="N622" s="203"/>
      <c r="O622" s="203"/>
      <c r="P622" s="203"/>
      <c r="Q622" s="203"/>
      <c r="R622" s="203"/>
      <c r="S622" s="203"/>
      <c r="T622" s="204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  <c r="AE622" s="13"/>
      <c r="AT622" s="199" t="s">
        <v>175</v>
      </c>
      <c r="AU622" s="199" t="s">
        <v>85</v>
      </c>
      <c r="AV622" s="13" t="s">
        <v>81</v>
      </c>
      <c r="AW622" s="13" t="s">
        <v>32</v>
      </c>
      <c r="AX622" s="13" t="s">
        <v>76</v>
      </c>
      <c r="AY622" s="199" t="s">
        <v>165</v>
      </c>
    </row>
    <row r="623" s="13" customFormat="1">
      <c r="A623" s="13"/>
      <c r="B623" s="198"/>
      <c r="C623" s="13"/>
      <c r="D623" s="193" t="s">
        <v>175</v>
      </c>
      <c r="E623" s="199" t="s">
        <v>1</v>
      </c>
      <c r="F623" s="200" t="s">
        <v>707</v>
      </c>
      <c r="G623" s="13"/>
      <c r="H623" s="199" t="s">
        <v>1</v>
      </c>
      <c r="I623" s="201"/>
      <c r="J623" s="13"/>
      <c r="K623" s="13"/>
      <c r="L623" s="198"/>
      <c r="M623" s="202"/>
      <c r="N623" s="203"/>
      <c r="O623" s="203"/>
      <c r="P623" s="203"/>
      <c r="Q623" s="203"/>
      <c r="R623" s="203"/>
      <c r="S623" s="203"/>
      <c r="T623" s="204"/>
      <c r="U623" s="13"/>
      <c r="V623" s="13"/>
      <c r="W623" s="13"/>
      <c r="X623" s="13"/>
      <c r="Y623" s="13"/>
      <c r="Z623" s="13"/>
      <c r="AA623" s="13"/>
      <c r="AB623" s="13"/>
      <c r="AC623" s="13"/>
      <c r="AD623" s="13"/>
      <c r="AE623" s="13"/>
      <c r="AT623" s="199" t="s">
        <v>175</v>
      </c>
      <c r="AU623" s="199" t="s">
        <v>85</v>
      </c>
      <c r="AV623" s="13" t="s">
        <v>81</v>
      </c>
      <c r="AW623" s="13" t="s">
        <v>32</v>
      </c>
      <c r="AX623" s="13" t="s">
        <v>76</v>
      </c>
      <c r="AY623" s="199" t="s">
        <v>165</v>
      </c>
    </row>
    <row r="624" s="14" customFormat="1">
      <c r="A624" s="14"/>
      <c r="B624" s="205"/>
      <c r="C624" s="14"/>
      <c r="D624" s="193" t="s">
        <v>175</v>
      </c>
      <c r="E624" s="206" t="s">
        <v>1</v>
      </c>
      <c r="F624" s="207" t="s">
        <v>211</v>
      </c>
      <c r="G624" s="14"/>
      <c r="H624" s="208">
        <v>6</v>
      </c>
      <c r="I624" s="209"/>
      <c r="J624" s="14"/>
      <c r="K624" s="14"/>
      <c r="L624" s="205"/>
      <c r="M624" s="210"/>
      <c r="N624" s="211"/>
      <c r="O624" s="211"/>
      <c r="P624" s="211"/>
      <c r="Q624" s="211"/>
      <c r="R624" s="211"/>
      <c r="S624" s="211"/>
      <c r="T624" s="212"/>
      <c r="U624" s="14"/>
      <c r="V624" s="14"/>
      <c r="W624" s="14"/>
      <c r="X624" s="14"/>
      <c r="Y624" s="14"/>
      <c r="Z624" s="14"/>
      <c r="AA624" s="14"/>
      <c r="AB624" s="14"/>
      <c r="AC624" s="14"/>
      <c r="AD624" s="14"/>
      <c r="AE624" s="14"/>
      <c r="AT624" s="206" t="s">
        <v>175</v>
      </c>
      <c r="AU624" s="206" t="s">
        <v>85</v>
      </c>
      <c r="AV624" s="14" t="s">
        <v>85</v>
      </c>
      <c r="AW624" s="14" t="s">
        <v>32</v>
      </c>
      <c r="AX624" s="14" t="s">
        <v>76</v>
      </c>
      <c r="AY624" s="206" t="s">
        <v>165</v>
      </c>
    </row>
    <row r="625" s="15" customFormat="1">
      <c r="A625" s="15"/>
      <c r="B625" s="213"/>
      <c r="C625" s="15"/>
      <c r="D625" s="193" t="s">
        <v>175</v>
      </c>
      <c r="E625" s="214" t="s">
        <v>1</v>
      </c>
      <c r="F625" s="215" t="s">
        <v>180</v>
      </c>
      <c r="G625" s="15"/>
      <c r="H625" s="216">
        <v>6</v>
      </c>
      <c r="I625" s="217"/>
      <c r="J625" s="15"/>
      <c r="K625" s="15"/>
      <c r="L625" s="213"/>
      <c r="M625" s="218"/>
      <c r="N625" s="219"/>
      <c r="O625" s="219"/>
      <c r="P625" s="219"/>
      <c r="Q625" s="219"/>
      <c r="R625" s="219"/>
      <c r="S625" s="219"/>
      <c r="T625" s="220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  <c r="AE625" s="15"/>
      <c r="AT625" s="214" t="s">
        <v>175</v>
      </c>
      <c r="AU625" s="214" t="s">
        <v>85</v>
      </c>
      <c r="AV625" s="15" t="s">
        <v>86</v>
      </c>
      <c r="AW625" s="15" t="s">
        <v>32</v>
      </c>
      <c r="AX625" s="15" t="s">
        <v>76</v>
      </c>
      <c r="AY625" s="214" t="s">
        <v>165</v>
      </c>
    </row>
    <row r="626" s="16" customFormat="1">
      <c r="A626" s="16"/>
      <c r="B626" s="221"/>
      <c r="C626" s="16"/>
      <c r="D626" s="193" t="s">
        <v>175</v>
      </c>
      <c r="E626" s="222" t="s">
        <v>1</v>
      </c>
      <c r="F626" s="223" t="s">
        <v>181</v>
      </c>
      <c r="G626" s="16"/>
      <c r="H626" s="224">
        <v>6</v>
      </c>
      <c r="I626" s="225"/>
      <c r="J626" s="16"/>
      <c r="K626" s="16"/>
      <c r="L626" s="221"/>
      <c r="M626" s="226"/>
      <c r="N626" s="227"/>
      <c r="O626" s="227"/>
      <c r="P626" s="227"/>
      <c r="Q626" s="227"/>
      <c r="R626" s="227"/>
      <c r="S626" s="227"/>
      <c r="T626" s="228"/>
      <c r="U626" s="16"/>
      <c r="V626" s="16"/>
      <c r="W626" s="16"/>
      <c r="X626" s="16"/>
      <c r="Y626" s="16"/>
      <c r="Z626" s="16"/>
      <c r="AA626" s="16"/>
      <c r="AB626" s="16"/>
      <c r="AC626" s="16"/>
      <c r="AD626" s="16"/>
      <c r="AE626" s="16"/>
      <c r="AT626" s="222" t="s">
        <v>175</v>
      </c>
      <c r="AU626" s="222" t="s">
        <v>85</v>
      </c>
      <c r="AV626" s="16" t="s">
        <v>114</v>
      </c>
      <c r="AW626" s="16" t="s">
        <v>32</v>
      </c>
      <c r="AX626" s="16" t="s">
        <v>81</v>
      </c>
      <c r="AY626" s="222" t="s">
        <v>165</v>
      </c>
    </row>
    <row r="627" s="2" customFormat="1">
      <c r="A627" s="38"/>
      <c r="B627" s="179"/>
      <c r="C627" s="229" t="s">
        <v>708</v>
      </c>
      <c r="D627" s="229" t="s">
        <v>221</v>
      </c>
      <c r="E627" s="230" t="s">
        <v>709</v>
      </c>
      <c r="F627" s="231" t="s">
        <v>710</v>
      </c>
      <c r="G627" s="232" t="s">
        <v>207</v>
      </c>
      <c r="H627" s="233">
        <v>6.5999999999999996</v>
      </c>
      <c r="I627" s="234"/>
      <c r="J627" s="235">
        <f>ROUND(I627*H627,2)</f>
        <v>0</v>
      </c>
      <c r="K627" s="231" t="s">
        <v>171</v>
      </c>
      <c r="L627" s="236"/>
      <c r="M627" s="237" t="s">
        <v>1</v>
      </c>
      <c r="N627" s="238" t="s">
        <v>41</v>
      </c>
      <c r="O627" s="77"/>
      <c r="P627" s="189">
        <f>O627*H627</f>
        <v>0</v>
      </c>
      <c r="Q627" s="189">
        <v>0.017999999999999999</v>
      </c>
      <c r="R627" s="189">
        <f>Q627*H627</f>
        <v>0.11879999999999999</v>
      </c>
      <c r="S627" s="189">
        <v>0</v>
      </c>
      <c r="T627" s="190">
        <f>S627*H627</f>
        <v>0</v>
      </c>
      <c r="U627" s="38"/>
      <c r="V627" s="38"/>
      <c r="W627" s="38"/>
      <c r="X627" s="38"/>
      <c r="Y627" s="38"/>
      <c r="Z627" s="38"/>
      <c r="AA627" s="38"/>
      <c r="AB627" s="38"/>
      <c r="AC627" s="38"/>
      <c r="AD627" s="38"/>
      <c r="AE627" s="38"/>
      <c r="AR627" s="191" t="s">
        <v>272</v>
      </c>
      <c r="AT627" s="191" t="s">
        <v>221</v>
      </c>
      <c r="AU627" s="191" t="s">
        <v>85</v>
      </c>
      <c r="AY627" s="19" t="s">
        <v>165</v>
      </c>
      <c r="BE627" s="192">
        <f>IF(N627="základní",J627,0)</f>
        <v>0</v>
      </c>
      <c r="BF627" s="192">
        <f>IF(N627="snížená",J627,0)</f>
        <v>0</v>
      </c>
      <c r="BG627" s="192">
        <f>IF(N627="zákl. přenesená",J627,0)</f>
        <v>0</v>
      </c>
      <c r="BH627" s="192">
        <f>IF(N627="sníž. přenesená",J627,0)</f>
        <v>0</v>
      </c>
      <c r="BI627" s="192">
        <f>IF(N627="nulová",J627,0)</f>
        <v>0</v>
      </c>
      <c r="BJ627" s="19" t="s">
        <v>81</v>
      </c>
      <c r="BK627" s="192">
        <f>ROUND(I627*H627,2)</f>
        <v>0</v>
      </c>
      <c r="BL627" s="19" t="s">
        <v>273</v>
      </c>
      <c r="BM627" s="191" t="s">
        <v>711</v>
      </c>
    </row>
    <row r="628" s="2" customFormat="1">
      <c r="A628" s="38"/>
      <c r="B628" s="39"/>
      <c r="C628" s="38"/>
      <c r="D628" s="193" t="s">
        <v>173</v>
      </c>
      <c r="E628" s="38"/>
      <c r="F628" s="194" t="s">
        <v>710</v>
      </c>
      <c r="G628" s="38"/>
      <c r="H628" s="38"/>
      <c r="I628" s="195"/>
      <c r="J628" s="38"/>
      <c r="K628" s="38"/>
      <c r="L628" s="39"/>
      <c r="M628" s="196"/>
      <c r="N628" s="197"/>
      <c r="O628" s="77"/>
      <c r="P628" s="77"/>
      <c r="Q628" s="77"/>
      <c r="R628" s="77"/>
      <c r="S628" s="77"/>
      <c r="T628" s="78"/>
      <c r="U628" s="38"/>
      <c r="V628" s="38"/>
      <c r="W628" s="38"/>
      <c r="X628" s="38"/>
      <c r="Y628" s="38"/>
      <c r="Z628" s="38"/>
      <c r="AA628" s="38"/>
      <c r="AB628" s="38"/>
      <c r="AC628" s="38"/>
      <c r="AD628" s="38"/>
      <c r="AE628" s="38"/>
      <c r="AT628" s="19" t="s">
        <v>173</v>
      </c>
      <c r="AU628" s="19" t="s">
        <v>85</v>
      </c>
    </row>
    <row r="629" s="13" customFormat="1">
      <c r="A629" s="13"/>
      <c r="B629" s="198"/>
      <c r="C629" s="13"/>
      <c r="D629" s="193" t="s">
        <v>175</v>
      </c>
      <c r="E629" s="199" t="s">
        <v>1</v>
      </c>
      <c r="F629" s="200" t="s">
        <v>500</v>
      </c>
      <c r="G629" s="13"/>
      <c r="H629" s="199" t="s">
        <v>1</v>
      </c>
      <c r="I629" s="201"/>
      <c r="J629" s="13"/>
      <c r="K629" s="13"/>
      <c r="L629" s="198"/>
      <c r="M629" s="202"/>
      <c r="N629" s="203"/>
      <c r="O629" s="203"/>
      <c r="P629" s="203"/>
      <c r="Q629" s="203"/>
      <c r="R629" s="203"/>
      <c r="S629" s="203"/>
      <c r="T629" s="204"/>
      <c r="U629" s="13"/>
      <c r="V629" s="13"/>
      <c r="W629" s="13"/>
      <c r="X629" s="13"/>
      <c r="Y629" s="13"/>
      <c r="Z629" s="13"/>
      <c r="AA629" s="13"/>
      <c r="AB629" s="13"/>
      <c r="AC629" s="13"/>
      <c r="AD629" s="13"/>
      <c r="AE629" s="13"/>
      <c r="AT629" s="199" t="s">
        <v>175</v>
      </c>
      <c r="AU629" s="199" t="s">
        <v>85</v>
      </c>
      <c r="AV629" s="13" t="s">
        <v>81</v>
      </c>
      <c r="AW629" s="13" t="s">
        <v>32</v>
      </c>
      <c r="AX629" s="13" t="s">
        <v>76</v>
      </c>
      <c r="AY629" s="199" t="s">
        <v>165</v>
      </c>
    </row>
    <row r="630" s="14" customFormat="1">
      <c r="A630" s="14"/>
      <c r="B630" s="205"/>
      <c r="C630" s="14"/>
      <c r="D630" s="193" t="s">
        <v>175</v>
      </c>
      <c r="E630" s="206" t="s">
        <v>1</v>
      </c>
      <c r="F630" s="207" t="s">
        <v>712</v>
      </c>
      <c r="G630" s="14"/>
      <c r="H630" s="208">
        <v>6.5999999999999996</v>
      </c>
      <c r="I630" s="209"/>
      <c r="J630" s="14"/>
      <c r="K630" s="14"/>
      <c r="L630" s="205"/>
      <c r="M630" s="210"/>
      <c r="N630" s="211"/>
      <c r="O630" s="211"/>
      <c r="P630" s="211"/>
      <c r="Q630" s="211"/>
      <c r="R630" s="211"/>
      <c r="S630" s="211"/>
      <c r="T630" s="212"/>
      <c r="U630" s="14"/>
      <c r="V630" s="14"/>
      <c r="W630" s="14"/>
      <c r="X630" s="14"/>
      <c r="Y630" s="14"/>
      <c r="Z630" s="14"/>
      <c r="AA630" s="14"/>
      <c r="AB630" s="14"/>
      <c r="AC630" s="14"/>
      <c r="AD630" s="14"/>
      <c r="AE630" s="14"/>
      <c r="AT630" s="206" t="s">
        <v>175</v>
      </c>
      <c r="AU630" s="206" t="s">
        <v>85</v>
      </c>
      <c r="AV630" s="14" t="s">
        <v>85</v>
      </c>
      <c r="AW630" s="14" t="s">
        <v>32</v>
      </c>
      <c r="AX630" s="14" t="s">
        <v>76</v>
      </c>
      <c r="AY630" s="206" t="s">
        <v>165</v>
      </c>
    </row>
    <row r="631" s="15" customFormat="1">
      <c r="A631" s="15"/>
      <c r="B631" s="213"/>
      <c r="C631" s="15"/>
      <c r="D631" s="193" t="s">
        <v>175</v>
      </c>
      <c r="E631" s="214" t="s">
        <v>1</v>
      </c>
      <c r="F631" s="215" t="s">
        <v>180</v>
      </c>
      <c r="G631" s="15"/>
      <c r="H631" s="216">
        <v>6.5999999999999996</v>
      </c>
      <c r="I631" s="217"/>
      <c r="J631" s="15"/>
      <c r="K631" s="15"/>
      <c r="L631" s="213"/>
      <c r="M631" s="218"/>
      <c r="N631" s="219"/>
      <c r="O631" s="219"/>
      <c r="P631" s="219"/>
      <c r="Q631" s="219"/>
      <c r="R631" s="219"/>
      <c r="S631" s="219"/>
      <c r="T631" s="220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  <c r="AE631" s="15"/>
      <c r="AT631" s="214" t="s">
        <v>175</v>
      </c>
      <c r="AU631" s="214" t="s">
        <v>85</v>
      </c>
      <c r="AV631" s="15" t="s">
        <v>86</v>
      </c>
      <c r="AW631" s="15" t="s">
        <v>32</v>
      </c>
      <c r="AX631" s="15" t="s">
        <v>76</v>
      </c>
      <c r="AY631" s="214" t="s">
        <v>165</v>
      </c>
    </row>
    <row r="632" s="16" customFormat="1">
      <c r="A632" s="16"/>
      <c r="B632" s="221"/>
      <c r="C632" s="16"/>
      <c r="D632" s="193" t="s">
        <v>175</v>
      </c>
      <c r="E632" s="222" t="s">
        <v>1</v>
      </c>
      <c r="F632" s="223" t="s">
        <v>181</v>
      </c>
      <c r="G632" s="16"/>
      <c r="H632" s="224">
        <v>6.5999999999999996</v>
      </c>
      <c r="I632" s="225"/>
      <c r="J632" s="16"/>
      <c r="K632" s="16"/>
      <c r="L632" s="221"/>
      <c r="M632" s="226"/>
      <c r="N632" s="227"/>
      <c r="O632" s="227"/>
      <c r="P632" s="227"/>
      <c r="Q632" s="227"/>
      <c r="R632" s="227"/>
      <c r="S632" s="227"/>
      <c r="T632" s="228"/>
      <c r="U632" s="16"/>
      <c r="V632" s="16"/>
      <c r="W632" s="16"/>
      <c r="X632" s="16"/>
      <c r="Y632" s="16"/>
      <c r="Z632" s="16"/>
      <c r="AA632" s="16"/>
      <c r="AB632" s="16"/>
      <c r="AC632" s="16"/>
      <c r="AD632" s="16"/>
      <c r="AE632" s="16"/>
      <c r="AT632" s="222" t="s">
        <v>175</v>
      </c>
      <c r="AU632" s="222" t="s">
        <v>85</v>
      </c>
      <c r="AV632" s="16" t="s">
        <v>114</v>
      </c>
      <c r="AW632" s="16" t="s">
        <v>32</v>
      </c>
      <c r="AX632" s="16" t="s">
        <v>81</v>
      </c>
      <c r="AY632" s="222" t="s">
        <v>165</v>
      </c>
    </row>
    <row r="633" s="2" customFormat="1">
      <c r="A633" s="38"/>
      <c r="B633" s="179"/>
      <c r="C633" s="180" t="s">
        <v>713</v>
      </c>
      <c r="D633" s="180" t="s">
        <v>167</v>
      </c>
      <c r="E633" s="181" t="s">
        <v>714</v>
      </c>
      <c r="F633" s="182" t="s">
        <v>715</v>
      </c>
      <c r="G633" s="183" t="s">
        <v>207</v>
      </c>
      <c r="H633" s="184">
        <v>6</v>
      </c>
      <c r="I633" s="185"/>
      <c r="J633" s="186">
        <f>ROUND(I633*H633,2)</f>
        <v>0</v>
      </c>
      <c r="K633" s="182" t="s">
        <v>171</v>
      </c>
      <c r="L633" s="39"/>
      <c r="M633" s="187" t="s">
        <v>1</v>
      </c>
      <c r="N633" s="188" t="s">
        <v>41</v>
      </c>
      <c r="O633" s="77"/>
      <c r="P633" s="189">
        <f>O633*H633</f>
        <v>0</v>
      </c>
      <c r="Q633" s="189">
        <v>0</v>
      </c>
      <c r="R633" s="189">
        <f>Q633*H633</f>
        <v>0</v>
      </c>
      <c r="S633" s="189">
        <v>0</v>
      </c>
      <c r="T633" s="190">
        <f>S633*H633</f>
        <v>0</v>
      </c>
      <c r="U633" s="38"/>
      <c r="V633" s="38"/>
      <c r="W633" s="38"/>
      <c r="X633" s="38"/>
      <c r="Y633" s="38"/>
      <c r="Z633" s="38"/>
      <c r="AA633" s="38"/>
      <c r="AB633" s="38"/>
      <c r="AC633" s="38"/>
      <c r="AD633" s="38"/>
      <c r="AE633" s="38"/>
      <c r="AR633" s="191" t="s">
        <v>273</v>
      </c>
      <c r="AT633" s="191" t="s">
        <v>167</v>
      </c>
      <c r="AU633" s="191" t="s">
        <v>85</v>
      </c>
      <c r="AY633" s="19" t="s">
        <v>165</v>
      </c>
      <c r="BE633" s="192">
        <f>IF(N633="základní",J633,0)</f>
        <v>0</v>
      </c>
      <c r="BF633" s="192">
        <f>IF(N633="snížená",J633,0)</f>
        <v>0</v>
      </c>
      <c r="BG633" s="192">
        <f>IF(N633="zákl. přenesená",J633,0)</f>
        <v>0</v>
      </c>
      <c r="BH633" s="192">
        <f>IF(N633="sníž. přenesená",J633,0)</f>
        <v>0</v>
      </c>
      <c r="BI633" s="192">
        <f>IF(N633="nulová",J633,0)</f>
        <v>0</v>
      </c>
      <c r="BJ633" s="19" t="s">
        <v>81</v>
      </c>
      <c r="BK633" s="192">
        <f>ROUND(I633*H633,2)</f>
        <v>0</v>
      </c>
      <c r="BL633" s="19" t="s">
        <v>273</v>
      </c>
      <c r="BM633" s="191" t="s">
        <v>716</v>
      </c>
    </row>
    <row r="634" s="2" customFormat="1">
      <c r="A634" s="38"/>
      <c r="B634" s="39"/>
      <c r="C634" s="38"/>
      <c r="D634" s="193" t="s">
        <v>173</v>
      </c>
      <c r="E634" s="38"/>
      <c r="F634" s="194" t="s">
        <v>717</v>
      </c>
      <c r="G634" s="38"/>
      <c r="H634" s="38"/>
      <c r="I634" s="195"/>
      <c r="J634" s="38"/>
      <c r="K634" s="38"/>
      <c r="L634" s="39"/>
      <c r="M634" s="196"/>
      <c r="N634" s="197"/>
      <c r="O634" s="77"/>
      <c r="P634" s="77"/>
      <c r="Q634" s="77"/>
      <c r="R634" s="77"/>
      <c r="S634" s="77"/>
      <c r="T634" s="78"/>
      <c r="U634" s="38"/>
      <c r="V634" s="38"/>
      <c r="W634" s="38"/>
      <c r="X634" s="38"/>
      <c r="Y634" s="38"/>
      <c r="Z634" s="38"/>
      <c r="AA634" s="38"/>
      <c r="AB634" s="38"/>
      <c r="AC634" s="38"/>
      <c r="AD634" s="38"/>
      <c r="AE634" s="38"/>
      <c r="AT634" s="19" t="s">
        <v>173</v>
      </c>
      <c r="AU634" s="19" t="s">
        <v>85</v>
      </c>
    </row>
    <row r="635" s="2" customFormat="1" ht="33" customHeight="1">
      <c r="A635" s="38"/>
      <c r="B635" s="179"/>
      <c r="C635" s="180" t="s">
        <v>718</v>
      </c>
      <c r="D635" s="180" t="s">
        <v>167</v>
      </c>
      <c r="E635" s="181" t="s">
        <v>719</v>
      </c>
      <c r="F635" s="182" t="s">
        <v>720</v>
      </c>
      <c r="G635" s="183" t="s">
        <v>207</v>
      </c>
      <c r="H635" s="184">
        <v>6</v>
      </c>
      <c r="I635" s="185"/>
      <c r="J635" s="186">
        <f>ROUND(I635*H635,2)</f>
        <v>0</v>
      </c>
      <c r="K635" s="182" t="s">
        <v>171</v>
      </c>
      <c r="L635" s="39"/>
      <c r="M635" s="187" t="s">
        <v>1</v>
      </c>
      <c r="N635" s="188" t="s">
        <v>41</v>
      </c>
      <c r="O635" s="77"/>
      <c r="P635" s="189">
        <f>O635*H635</f>
        <v>0</v>
      </c>
      <c r="Q635" s="189">
        <v>0.00062</v>
      </c>
      <c r="R635" s="189">
        <f>Q635*H635</f>
        <v>0.0037200000000000002</v>
      </c>
      <c r="S635" s="189">
        <v>0</v>
      </c>
      <c r="T635" s="190">
        <f>S635*H635</f>
        <v>0</v>
      </c>
      <c r="U635" s="38"/>
      <c r="V635" s="38"/>
      <c r="W635" s="38"/>
      <c r="X635" s="38"/>
      <c r="Y635" s="38"/>
      <c r="Z635" s="38"/>
      <c r="AA635" s="38"/>
      <c r="AB635" s="38"/>
      <c r="AC635" s="38"/>
      <c r="AD635" s="38"/>
      <c r="AE635" s="38"/>
      <c r="AR635" s="191" t="s">
        <v>273</v>
      </c>
      <c r="AT635" s="191" t="s">
        <v>167</v>
      </c>
      <c r="AU635" s="191" t="s">
        <v>85</v>
      </c>
      <c r="AY635" s="19" t="s">
        <v>165</v>
      </c>
      <c r="BE635" s="192">
        <f>IF(N635="základní",J635,0)</f>
        <v>0</v>
      </c>
      <c r="BF635" s="192">
        <f>IF(N635="snížená",J635,0)</f>
        <v>0</v>
      </c>
      <c r="BG635" s="192">
        <f>IF(N635="zákl. přenesená",J635,0)</f>
        <v>0</v>
      </c>
      <c r="BH635" s="192">
        <f>IF(N635="sníž. přenesená",J635,0)</f>
        <v>0</v>
      </c>
      <c r="BI635" s="192">
        <f>IF(N635="nulová",J635,0)</f>
        <v>0</v>
      </c>
      <c r="BJ635" s="19" t="s">
        <v>81</v>
      </c>
      <c r="BK635" s="192">
        <f>ROUND(I635*H635,2)</f>
        <v>0</v>
      </c>
      <c r="BL635" s="19" t="s">
        <v>273</v>
      </c>
      <c r="BM635" s="191" t="s">
        <v>721</v>
      </c>
    </row>
    <row r="636" s="2" customFormat="1">
      <c r="A636" s="38"/>
      <c r="B636" s="39"/>
      <c r="C636" s="38"/>
      <c r="D636" s="193" t="s">
        <v>173</v>
      </c>
      <c r="E636" s="38"/>
      <c r="F636" s="194" t="s">
        <v>722</v>
      </c>
      <c r="G636" s="38"/>
      <c r="H636" s="38"/>
      <c r="I636" s="195"/>
      <c r="J636" s="38"/>
      <c r="K636" s="38"/>
      <c r="L636" s="39"/>
      <c r="M636" s="196"/>
      <c r="N636" s="197"/>
      <c r="O636" s="77"/>
      <c r="P636" s="77"/>
      <c r="Q636" s="77"/>
      <c r="R636" s="77"/>
      <c r="S636" s="77"/>
      <c r="T636" s="78"/>
      <c r="U636" s="38"/>
      <c r="V636" s="38"/>
      <c r="W636" s="38"/>
      <c r="X636" s="38"/>
      <c r="Y636" s="38"/>
      <c r="Z636" s="38"/>
      <c r="AA636" s="38"/>
      <c r="AB636" s="38"/>
      <c r="AC636" s="38"/>
      <c r="AD636" s="38"/>
      <c r="AE636" s="38"/>
      <c r="AT636" s="19" t="s">
        <v>173</v>
      </c>
      <c r="AU636" s="19" t="s">
        <v>85</v>
      </c>
    </row>
    <row r="637" s="2" customFormat="1" ht="16.5" customHeight="1">
      <c r="A637" s="38"/>
      <c r="B637" s="179"/>
      <c r="C637" s="180" t="s">
        <v>723</v>
      </c>
      <c r="D637" s="180" t="s">
        <v>167</v>
      </c>
      <c r="E637" s="181" t="s">
        <v>724</v>
      </c>
      <c r="F637" s="182" t="s">
        <v>725</v>
      </c>
      <c r="G637" s="183" t="s">
        <v>207</v>
      </c>
      <c r="H637" s="184">
        <v>6</v>
      </c>
      <c r="I637" s="185"/>
      <c r="J637" s="186">
        <f>ROUND(I637*H637,2)</f>
        <v>0</v>
      </c>
      <c r="K637" s="182" t="s">
        <v>171</v>
      </c>
      <c r="L637" s="39"/>
      <c r="M637" s="187" t="s">
        <v>1</v>
      </c>
      <c r="N637" s="188" t="s">
        <v>41</v>
      </c>
      <c r="O637" s="77"/>
      <c r="P637" s="189">
        <f>O637*H637</f>
        <v>0</v>
      </c>
      <c r="Q637" s="189">
        <v>0.00029999999999999997</v>
      </c>
      <c r="R637" s="189">
        <f>Q637*H637</f>
        <v>0.0018</v>
      </c>
      <c r="S637" s="189">
        <v>0</v>
      </c>
      <c r="T637" s="190">
        <f>S637*H637</f>
        <v>0</v>
      </c>
      <c r="U637" s="38"/>
      <c r="V637" s="38"/>
      <c r="W637" s="38"/>
      <c r="X637" s="38"/>
      <c r="Y637" s="38"/>
      <c r="Z637" s="38"/>
      <c r="AA637" s="38"/>
      <c r="AB637" s="38"/>
      <c r="AC637" s="38"/>
      <c r="AD637" s="38"/>
      <c r="AE637" s="38"/>
      <c r="AR637" s="191" t="s">
        <v>273</v>
      </c>
      <c r="AT637" s="191" t="s">
        <v>167</v>
      </c>
      <c r="AU637" s="191" t="s">
        <v>85</v>
      </c>
      <c r="AY637" s="19" t="s">
        <v>165</v>
      </c>
      <c r="BE637" s="192">
        <f>IF(N637="základní",J637,0)</f>
        <v>0</v>
      </c>
      <c r="BF637" s="192">
        <f>IF(N637="snížená",J637,0)</f>
        <v>0</v>
      </c>
      <c r="BG637" s="192">
        <f>IF(N637="zákl. přenesená",J637,0)</f>
        <v>0</v>
      </c>
      <c r="BH637" s="192">
        <f>IF(N637="sníž. přenesená",J637,0)</f>
        <v>0</v>
      </c>
      <c r="BI637" s="192">
        <f>IF(N637="nulová",J637,0)</f>
        <v>0</v>
      </c>
      <c r="BJ637" s="19" t="s">
        <v>81</v>
      </c>
      <c r="BK637" s="192">
        <f>ROUND(I637*H637,2)</f>
        <v>0</v>
      </c>
      <c r="BL637" s="19" t="s">
        <v>273</v>
      </c>
      <c r="BM637" s="191" t="s">
        <v>726</v>
      </c>
    </row>
    <row r="638" s="2" customFormat="1">
      <c r="A638" s="38"/>
      <c r="B638" s="39"/>
      <c r="C638" s="38"/>
      <c r="D638" s="193" t="s">
        <v>173</v>
      </c>
      <c r="E638" s="38"/>
      <c r="F638" s="194" t="s">
        <v>727</v>
      </c>
      <c r="G638" s="38"/>
      <c r="H638" s="38"/>
      <c r="I638" s="195"/>
      <c r="J638" s="38"/>
      <c r="K638" s="38"/>
      <c r="L638" s="39"/>
      <c r="M638" s="196"/>
      <c r="N638" s="197"/>
      <c r="O638" s="77"/>
      <c r="P638" s="77"/>
      <c r="Q638" s="77"/>
      <c r="R638" s="77"/>
      <c r="S638" s="77"/>
      <c r="T638" s="78"/>
      <c r="U638" s="38"/>
      <c r="V638" s="38"/>
      <c r="W638" s="38"/>
      <c r="X638" s="38"/>
      <c r="Y638" s="38"/>
      <c r="Z638" s="38"/>
      <c r="AA638" s="38"/>
      <c r="AB638" s="38"/>
      <c r="AC638" s="38"/>
      <c r="AD638" s="38"/>
      <c r="AE638" s="38"/>
      <c r="AT638" s="19" t="s">
        <v>173</v>
      </c>
      <c r="AU638" s="19" t="s">
        <v>85</v>
      </c>
    </row>
    <row r="639" s="13" customFormat="1">
      <c r="A639" s="13"/>
      <c r="B639" s="198"/>
      <c r="C639" s="13"/>
      <c r="D639" s="193" t="s">
        <v>175</v>
      </c>
      <c r="E639" s="199" t="s">
        <v>1</v>
      </c>
      <c r="F639" s="200" t="s">
        <v>728</v>
      </c>
      <c r="G639" s="13"/>
      <c r="H639" s="199" t="s">
        <v>1</v>
      </c>
      <c r="I639" s="201"/>
      <c r="J639" s="13"/>
      <c r="K639" s="13"/>
      <c r="L639" s="198"/>
      <c r="M639" s="202"/>
      <c r="N639" s="203"/>
      <c r="O639" s="203"/>
      <c r="P639" s="203"/>
      <c r="Q639" s="203"/>
      <c r="R639" s="203"/>
      <c r="S639" s="203"/>
      <c r="T639" s="204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T639" s="199" t="s">
        <v>175</v>
      </c>
      <c r="AU639" s="199" t="s">
        <v>85</v>
      </c>
      <c r="AV639" s="13" t="s">
        <v>81</v>
      </c>
      <c r="AW639" s="13" t="s">
        <v>32</v>
      </c>
      <c r="AX639" s="13" t="s">
        <v>76</v>
      </c>
      <c r="AY639" s="199" t="s">
        <v>165</v>
      </c>
    </row>
    <row r="640" s="14" customFormat="1">
      <c r="A640" s="14"/>
      <c r="B640" s="205"/>
      <c r="C640" s="14"/>
      <c r="D640" s="193" t="s">
        <v>175</v>
      </c>
      <c r="E640" s="206" t="s">
        <v>1</v>
      </c>
      <c r="F640" s="207" t="s">
        <v>117</v>
      </c>
      <c r="G640" s="14"/>
      <c r="H640" s="208">
        <v>6</v>
      </c>
      <c r="I640" s="209"/>
      <c r="J640" s="14"/>
      <c r="K640" s="14"/>
      <c r="L640" s="205"/>
      <c r="M640" s="210"/>
      <c r="N640" s="211"/>
      <c r="O640" s="211"/>
      <c r="P640" s="211"/>
      <c r="Q640" s="211"/>
      <c r="R640" s="211"/>
      <c r="S640" s="211"/>
      <c r="T640" s="212"/>
      <c r="U640" s="14"/>
      <c r="V640" s="14"/>
      <c r="W640" s="14"/>
      <c r="X640" s="14"/>
      <c r="Y640" s="14"/>
      <c r="Z640" s="14"/>
      <c r="AA640" s="14"/>
      <c r="AB640" s="14"/>
      <c r="AC640" s="14"/>
      <c r="AD640" s="14"/>
      <c r="AE640" s="14"/>
      <c r="AT640" s="206" t="s">
        <v>175</v>
      </c>
      <c r="AU640" s="206" t="s">
        <v>85</v>
      </c>
      <c r="AV640" s="14" t="s">
        <v>85</v>
      </c>
      <c r="AW640" s="14" t="s">
        <v>32</v>
      </c>
      <c r="AX640" s="14" t="s">
        <v>76</v>
      </c>
      <c r="AY640" s="206" t="s">
        <v>165</v>
      </c>
    </row>
    <row r="641" s="15" customFormat="1">
      <c r="A641" s="15"/>
      <c r="B641" s="213"/>
      <c r="C641" s="15"/>
      <c r="D641" s="193" t="s">
        <v>175</v>
      </c>
      <c r="E641" s="214" t="s">
        <v>1</v>
      </c>
      <c r="F641" s="215" t="s">
        <v>180</v>
      </c>
      <c r="G641" s="15"/>
      <c r="H641" s="216">
        <v>6</v>
      </c>
      <c r="I641" s="217"/>
      <c r="J641" s="15"/>
      <c r="K641" s="15"/>
      <c r="L641" s="213"/>
      <c r="M641" s="218"/>
      <c r="N641" s="219"/>
      <c r="O641" s="219"/>
      <c r="P641" s="219"/>
      <c r="Q641" s="219"/>
      <c r="R641" s="219"/>
      <c r="S641" s="219"/>
      <c r="T641" s="220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  <c r="AT641" s="214" t="s">
        <v>175</v>
      </c>
      <c r="AU641" s="214" t="s">
        <v>85</v>
      </c>
      <c r="AV641" s="15" t="s">
        <v>86</v>
      </c>
      <c r="AW641" s="15" t="s">
        <v>32</v>
      </c>
      <c r="AX641" s="15" t="s">
        <v>76</v>
      </c>
      <c r="AY641" s="214" t="s">
        <v>165</v>
      </c>
    </row>
    <row r="642" s="16" customFormat="1">
      <c r="A642" s="16"/>
      <c r="B642" s="221"/>
      <c r="C642" s="16"/>
      <c r="D642" s="193" t="s">
        <v>175</v>
      </c>
      <c r="E642" s="222" t="s">
        <v>1</v>
      </c>
      <c r="F642" s="223" t="s">
        <v>181</v>
      </c>
      <c r="G642" s="16"/>
      <c r="H642" s="224">
        <v>6</v>
      </c>
      <c r="I642" s="225"/>
      <c r="J642" s="16"/>
      <c r="K642" s="16"/>
      <c r="L642" s="221"/>
      <c r="M642" s="226"/>
      <c r="N642" s="227"/>
      <c r="O642" s="227"/>
      <c r="P642" s="227"/>
      <c r="Q642" s="227"/>
      <c r="R642" s="227"/>
      <c r="S642" s="227"/>
      <c r="T642" s="228"/>
      <c r="U642" s="16"/>
      <c r="V642" s="16"/>
      <c r="W642" s="16"/>
      <c r="X642" s="16"/>
      <c r="Y642" s="16"/>
      <c r="Z642" s="16"/>
      <c r="AA642" s="16"/>
      <c r="AB642" s="16"/>
      <c r="AC642" s="16"/>
      <c r="AD642" s="16"/>
      <c r="AE642" s="16"/>
      <c r="AT642" s="222" t="s">
        <v>175</v>
      </c>
      <c r="AU642" s="222" t="s">
        <v>85</v>
      </c>
      <c r="AV642" s="16" t="s">
        <v>114</v>
      </c>
      <c r="AW642" s="16" t="s">
        <v>32</v>
      </c>
      <c r="AX642" s="16" t="s">
        <v>81</v>
      </c>
      <c r="AY642" s="222" t="s">
        <v>165</v>
      </c>
    </row>
    <row r="643" s="2" customFormat="1">
      <c r="A643" s="38"/>
      <c r="B643" s="179"/>
      <c r="C643" s="180" t="s">
        <v>729</v>
      </c>
      <c r="D643" s="180" t="s">
        <v>167</v>
      </c>
      <c r="E643" s="181" t="s">
        <v>730</v>
      </c>
      <c r="F643" s="182" t="s">
        <v>731</v>
      </c>
      <c r="G643" s="183" t="s">
        <v>201</v>
      </c>
      <c r="H643" s="184">
        <v>0.20799999999999999</v>
      </c>
      <c r="I643" s="185"/>
      <c r="J643" s="186">
        <f>ROUND(I643*H643,2)</f>
        <v>0</v>
      </c>
      <c r="K643" s="182" t="s">
        <v>171</v>
      </c>
      <c r="L643" s="39"/>
      <c r="M643" s="187" t="s">
        <v>1</v>
      </c>
      <c r="N643" s="188" t="s">
        <v>41</v>
      </c>
      <c r="O643" s="77"/>
      <c r="P643" s="189">
        <f>O643*H643</f>
        <v>0</v>
      </c>
      <c r="Q643" s="189">
        <v>0</v>
      </c>
      <c r="R643" s="189">
        <f>Q643*H643</f>
        <v>0</v>
      </c>
      <c r="S643" s="189">
        <v>0</v>
      </c>
      <c r="T643" s="190">
        <f>S643*H643</f>
        <v>0</v>
      </c>
      <c r="U643" s="38"/>
      <c r="V643" s="38"/>
      <c r="W643" s="38"/>
      <c r="X643" s="38"/>
      <c r="Y643" s="38"/>
      <c r="Z643" s="38"/>
      <c r="AA643" s="38"/>
      <c r="AB643" s="38"/>
      <c r="AC643" s="38"/>
      <c r="AD643" s="38"/>
      <c r="AE643" s="38"/>
      <c r="AR643" s="191" t="s">
        <v>273</v>
      </c>
      <c r="AT643" s="191" t="s">
        <v>167</v>
      </c>
      <c r="AU643" s="191" t="s">
        <v>85</v>
      </c>
      <c r="AY643" s="19" t="s">
        <v>165</v>
      </c>
      <c r="BE643" s="192">
        <f>IF(N643="základní",J643,0)</f>
        <v>0</v>
      </c>
      <c r="BF643" s="192">
        <f>IF(N643="snížená",J643,0)</f>
        <v>0</v>
      </c>
      <c r="BG643" s="192">
        <f>IF(N643="zákl. přenesená",J643,0)</f>
        <v>0</v>
      </c>
      <c r="BH643" s="192">
        <f>IF(N643="sníž. přenesená",J643,0)</f>
        <v>0</v>
      </c>
      <c r="BI643" s="192">
        <f>IF(N643="nulová",J643,0)</f>
        <v>0</v>
      </c>
      <c r="BJ643" s="19" t="s">
        <v>81</v>
      </c>
      <c r="BK643" s="192">
        <f>ROUND(I643*H643,2)</f>
        <v>0</v>
      </c>
      <c r="BL643" s="19" t="s">
        <v>273</v>
      </c>
      <c r="BM643" s="191" t="s">
        <v>732</v>
      </c>
    </row>
    <row r="644" s="2" customFormat="1">
      <c r="A644" s="38"/>
      <c r="B644" s="39"/>
      <c r="C644" s="38"/>
      <c r="D644" s="193" t="s">
        <v>173</v>
      </c>
      <c r="E644" s="38"/>
      <c r="F644" s="194" t="s">
        <v>733</v>
      </c>
      <c r="G644" s="38"/>
      <c r="H644" s="38"/>
      <c r="I644" s="195"/>
      <c r="J644" s="38"/>
      <c r="K644" s="38"/>
      <c r="L644" s="39"/>
      <c r="M644" s="196"/>
      <c r="N644" s="197"/>
      <c r="O644" s="77"/>
      <c r="P644" s="77"/>
      <c r="Q644" s="77"/>
      <c r="R644" s="77"/>
      <c r="S644" s="77"/>
      <c r="T644" s="78"/>
      <c r="U644" s="38"/>
      <c r="V644" s="38"/>
      <c r="W644" s="38"/>
      <c r="X644" s="38"/>
      <c r="Y644" s="38"/>
      <c r="Z644" s="38"/>
      <c r="AA644" s="38"/>
      <c r="AB644" s="38"/>
      <c r="AC644" s="38"/>
      <c r="AD644" s="38"/>
      <c r="AE644" s="38"/>
      <c r="AT644" s="19" t="s">
        <v>173</v>
      </c>
      <c r="AU644" s="19" t="s">
        <v>85</v>
      </c>
    </row>
    <row r="645" s="12" customFormat="1" ht="22.8" customHeight="1">
      <c r="A645" s="12"/>
      <c r="B645" s="166"/>
      <c r="C645" s="12"/>
      <c r="D645" s="167" t="s">
        <v>75</v>
      </c>
      <c r="E645" s="177" t="s">
        <v>734</v>
      </c>
      <c r="F645" s="177" t="s">
        <v>735</v>
      </c>
      <c r="G645" s="12"/>
      <c r="H645" s="12"/>
      <c r="I645" s="169"/>
      <c r="J645" s="178">
        <f>BK645</f>
        <v>0</v>
      </c>
      <c r="K645" s="12"/>
      <c r="L645" s="166"/>
      <c r="M645" s="171"/>
      <c r="N645" s="172"/>
      <c r="O645" s="172"/>
      <c r="P645" s="173">
        <f>SUM(P646:P657)</f>
        <v>0</v>
      </c>
      <c r="Q645" s="172"/>
      <c r="R645" s="173">
        <f>SUM(R646:R657)</f>
        <v>0.0028080000000000006</v>
      </c>
      <c r="S645" s="172"/>
      <c r="T645" s="174">
        <f>SUM(T646:T657)</f>
        <v>0</v>
      </c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R645" s="167" t="s">
        <v>85</v>
      </c>
      <c r="AT645" s="175" t="s">
        <v>75</v>
      </c>
      <c r="AU645" s="175" t="s">
        <v>81</v>
      </c>
      <c r="AY645" s="167" t="s">
        <v>165</v>
      </c>
      <c r="BK645" s="176">
        <f>SUM(BK646:BK657)</f>
        <v>0</v>
      </c>
    </row>
    <row r="646" s="2" customFormat="1">
      <c r="A646" s="38"/>
      <c r="B646" s="179"/>
      <c r="C646" s="180" t="s">
        <v>736</v>
      </c>
      <c r="D646" s="180" t="s">
        <v>167</v>
      </c>
      <c r="E646" s="181" t="s">
        <v>737</v>
      </c>
      <c r="F646" s="182" t="s">
        <v>738</v>
      </c>
      <c r="G646" s="183" t="s">
        <v>207</v>
      </c>
      <c r="H646" s="184">
        <v>6.4000000000000004</v>
      </c>
      <c r="I646" s="185"/>
      <c r="J646" s="186">
        <f>ROUND(I646*H646,2)</f>
        <v>0</v>
      </c>
      <c r="K646" s="182" t="s">
        <v>171</v>
      </c>
      <c r="L646" s="39"/>
      <c r="M646" s="187" t="s">
        <v>1</v>
      </c>
      <c r="N646" s="188" t="s">
        <v>41</v>
      </c>
      <c r="O646" s="77"/>
      <c r="P646" s="189">
        <f>O646*H646</f>
        <v>0</v>
      </c>
      <c r="Q646" s="189">
        <v>0.00017000000000000001</v>
      </c>
      <c r="R646" s="189">
        <f>Q646*H646</f>
        <v>0.0010880000000000002</v>
      </c>
      <c r="S646" s="189">
        <v>0</v>
      </c>
      <c r="T646" s="190">
        <f>S646*H646</f>
        <v>0</v>
      </c>
      <c r="U646" s="38"/>
      <c r="V646" s="38"/>
      <c r="W646" s="38"/>
      <c r="X646" s="38"/>
      <c r="Y646" s="38"/>
      <c r="Z646" s="38"/>
      <c r="AA646" s="38"/>
      <c r="AB646" s="38"/>
      <c r="AC646" s="38"/>
      <c r="AD646" s="38"/>
      <c r="AE646" s="38"/>
      <c r="AR646" s="191" t="s">
        <v>273</v>
      </c>
      <c r="AT646" s="191" t="s">
        <v>167</v>
      </c>
      <c r="AU646" s="191" t="s">
        <v>85</v>
      </c>
      <c r="AY646" s="19" t="s">
        <v>165</v>
      </c>
      <c r="BE646" s="192">
        <f>IF(N646="základní",J646,0)</f>
        <v>0</v>
      </c>
      <c r="BF646" s="192">
        <f>IF(N646="snížená",J646,0)</f>
        <v>0</v>
      </c>
      <c r="BG646" s="192">
        <f>IF(N646="zákl. přenesená",J646,0)</f>
        <v>0</v>
      </c>
      <c r="BH646" s="192">
        <f>IF(N646="sníž. přenesená",J646,0)</f>
        <v>0</v>
      </c>
      <c r="BI646" s="192">
        <f>IF(N646="nulová",J646,0)</f>
        <v>0</v>
      </c>
      <c r="BJ646" s="19" t="s">
        <v>81</v>
      </c>
      <c r="BK646" s="192">
        <f>ROUND(I646*H646,2)</f>
        <v>0</v>
      </c>
      <c r="BL646" s="19" t="s">
        <v>273</v>
      </c>
      <c r="BM646" s="191" t="s">
        <v>739</v>
      </c>
    </row>
    <row r="647" s="2" customFormat="1">
      <c r="A647" s="38"/>
      <c r="B647" s="39"/>
      <c r="C647" s="38"/>
      <c r="D647" s="193" t="s">
        <v>173</v>
      </c>
      <c r="E647" s="38"/>
      <c r="F647" s="194" t="s">
        <v>740</v>
      </c>
      <c r="G647" s="38"/>
      <c r="H647" s="38"/>
      <c r="I647" s="195"/>
      <c r="J647" s="38"/>
      <c r="K647" s="38"/>
      <c r="L647" s="39"/>
      <c r="M647" s="196"/>
      <c r="N647" s="197"/>
      <c r="O647" s="77"/>
      <c r="P647" s="77"/>
      <c r="Q647" s="77"/>
      <c r="R647" s="77"/>
      <c r="S647" s="77"/>
      <c r="T647" s="78"/>
      <c r="U647" s="38"/>
      <c r="V647" s="38"/>
      <c r="W647" s="38"/>
      <c r="X647" s="38"/>
      <c r="Y647" s="38"/>
      <c r="Z647" s="38"/>
      <c r="AA647" s="38"/>
      <c r="AB647" s="38"/>
      <c r="AC647" s="38"/>
      <c r="AD647" s="38"/>
      <c r="AE647" s="38"/>
      <c r="AT647" s="19" t="s">
        <v>173</v>
      </c>
      <c r="AU647" s="19" t="s">
        <v>85</v>
      </c>
    </row>
    <row r="648" s="13" customFormat="1">
      <c r="A648" s="13"/>
      <c r="B648" s="198"/>
      <c r="C648" s="13"/>
      <c r="D648" s="193" t="s">
        <v>175</v>
      </c>
      <c r="E648" s="199" t="s">
        <v>1</v>
      </c>
      <c r="F648" s="200" t="s">
        <v>741</v>
      </c>
      <c r="G648" s="13"/>
      <c r="H648" s="199" t="s">
        <v>1</v>
      </c>
      <c r="I648" s="201"/>
      <c r="J648" s="13"/>
      <c r="K648" s="13"/>
      <c r="L648" s="198"/>
      <c r="M648" s="202"/>
      <c r="N648" s="203"/>
      <c r="O648" s="203"/>
      <c r="P648" s="203"/>
      <c r="Q648" s="203"/>
      <c r="R648" s="203"/>
      <c r="S648" s="203"/>
      <c r="T648" s="204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T648" s="199" t="s">
        <v>175</v>
      </c>
      <c r="AU648" s="199" t="s">
        <v>85</v>
      </c>
      <c r="AV648" s="13" t="s">
        <v>81</v>
      </c>
      <c r="AW648" s="13" t="s">
        <v>32</v>
      </c>
      <c r="AX648" s="13" t="s">
        <v>76</v>
      </c>
      <c r="AY648" s="199" t="s">
        <v>165</v>
      </c>
    </row>
    <row r="649" s="14" customFormat="1">
      <c r="A649" s="14"/>
      <c r="B649" s="205"/>
      <c r="C649" s="14"/>
      <c r="D649" s="193" t="s">
        <v>175</v>
      </c>
      <c r="E649" s="206" t="s">
        <v>1</v>
      </c>
      <c r="F649" s="207" t="s">
        <v>742</v>
      </c>
      <c r="G649" s="14"/>
      <c r="H649" s="208">
        <v>3.6000000000000001</v>
      </c>
      <c r="I649" s="209"/>
      <c r="J649" s="14"/>
      <c r="K649" s="14"/>
      <c r="L649" s="205"/>
      <c r="M649" s="210"/>
      <c r="N649" s="211"/>
      <c r="O649" s="211"/>
      <c r="P649" s="211"/>
      <c r="Q649" s="211"/>
      <c r="R649" s="211"/>
      <c r="S649" s="211"/>
      <c r="T649" s="212"/>
      <c r="U649" s="14"/>
      <c r="V649" s="14"/>
      <c r="W649" s="14"/>
      <c r="X649" s="14"/>
      <c r="Y649" s="14"/>
      <c r="Z649" s="14"/>
      <c r="AA649" s="14"/>
      <c r="AB649" s="14"/>
      <c r="AC649" s="14"/>
      <c r="AD649" s="14"/>
      <c r="AE649" s="14"/>
      <c r="AT649" s="206" t="s">
        <v>175</v>
      </c>
      <c r="AU649" s="206" t="s">
        <v>85</v>
      </c>
      <c r="AV649" s="14" t="s">
        <v>85</v>
      </c>
      <c r="AW649" s="14" t="s">
        <v>32</v>
      </c>
      <c r="AX649" s="14" t="s">
        <v>76</v>
      </c>
      <c r="AY649" s="206" t="s">
        <v>165</v>
      </c>
    </row>
    <row r="650" s="14" customFormat="1">
      <c r="A650" s="14"/>
      <c r="B650" s="205"/>
      <c r="C650" s="14"/>
      <c r="D650" s="193" t="s">
        <v>175</v>
      </c>
      <c r="E650" s="206" t="s">
        <v>1</v>
      </c>
      <c r="F650" s="207" t="s">
        <v>743</v>
      </c>
      <c r="G650" s="14"/>
      <c r="H650" s="208">
        <v>2.7999999999999998</v>
      </c>
      <c r="I650" s="209"/>
      <c r="J650" s="14"/>
      <c r="K650" s="14"/>
      <c r="L650" s="205"/>
      <c r="M650" s="210"/>
      <c r="N650" s="211"/>
      <c r="O650" s="211"/>
      <c r="P650" s="211"/>
      <c r="Q650" s="211"/>
      <c r="R650" s="211"/>
      <c r="S650" s="211"/>
      <c r="T650" s="212"/>
      <c r="U650" s="14"/>
      <c r="V650" s="14"/>
      <c r="W650" s="14"/>
      <c r="X650" s="14"/>
      <c r="Y650" s="14"/>
      <c r="Z650" s="14"/>
      <c r="AA650" s="14"/>
      <c r="AB650" s="14"/>
      <c r="AC650" s="14"/>
      <c r="AD650" s="14"/>
      <c r="AE650" s="14"/>
      <c r="AT650" s="206" t="s">
        <v>175</v>
      </c>
      <c r="AU650" s="206" t="s">
        <v>85</v>
      </c>
      <c r="AV650" s="14" t="s">
        <v>85</v>
      </c>
      <c r="AW650" s="14" t="s">
        <v>32</v>
      </c>
      <c r="AX650" s="14" t="s">
        <v>76</v>
      </c>
      <c r="AY650" s="206" t="s">
        <v>165</v>
      </c>
    </row>
    <row r="651" s="15" customFormat="1">
      <c r="A651" s="15"/>
      <c r="B651" s="213"/>
      <c r="C651" s="15"/>
      <c r="D651" s="193" t="s">
        <v>175</v>
      </c>
      <c r="E651" s="214" t="s">
        <v>1</v>
      </c>
      <c r="F651" s="215" t="s">
        <v>180</v>
      </c>
      <c r="G651" s="15"/>
      <c r="H651" s="216">
        <v>6.4000000000000004</v>
      </c>
      <c r="I651" s="217"/>
      <c r="J651" s="15"/>
      <c r="K651" s="15"/>
      <c r="L651" s="213"/>
      <c r="M651" s="218"/>
      <c r="N651" s="219"/>
      <c r="O651" s="219"/>
      <c r="P651" s="219"/>
      <c r="Q651" s="219"/>
      <c r="R651" s="219"/>
      <c r="S651" s="219"/>
      <c r="T651" s="220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  <c r="AE651" s="15"/>
      <c r="AT651" s="214" t="s">
        <v>175</v>
      </c>
      <c r="AU651" s="214" t="s">
        <v>85</v>
      </c>
      <c r="AV651" s="15" t="s">
        <v>86</v>
      </c>
      <c r="AW651" s="15" t="s">
        <v>32</v>
      </c>
      <c r="AX651" s="15" t="s">
        <v>76</v>
      </c>
      <c r="AY651" s="214" t="s">
        <v>165</v>
      </c>
    </row>
    <row r="652" s="16" customFormat="1">
      <c r="A652" s="16"/>
      <c r="B652" s="221"/>
      <c r="C652" s="16"/>
      <c r="D652" s="193" t="s">
        <v>175</v>
      </c>
      <c r="E652" s="222" t="s">
        <v>1</v>
      </c>
      <c r="F652" s="223" t="s">
        <v>181</v>
      </c>
      <c r="G652" s="16"/>
      <c r="H652" s="224">
        <v>6.4000000000000004</v>
      </c>
      <c r="I652" s="225"/>
      <c r="J652" s="16"/>
      <c r="K652" s="16"/>
      <c r="L652" s="221"/>
      <c r="M652" s="226"/>
      <c r="N652" s="227"/>
      <c r="O652" s="227"/>
      <c r="P652" s="227"/>
      <c r="Q652" s="227"/>
      <c r="R652" s="227"/>
      <c r="S652" s="227"/>
      <c r="T652" s="228"/>
      <c r="U652" s="16"/>
      <c r="V652" s="16"/>
      <c r="W652" s="16"/>
      <c r="X652" s="16"/>
      <c r="Y652" s="16"/>
      <c r="Z652" s="16"/>
      <c r="AA652" s="16"/>
      <c r="AB652" s="16"/>
      <c r="AC652" s="16"/>
      <c r="AD652" s="16"/>
      <c r="AE652" s="16"/>
      <c r="AT652" s="222" t="s">
        <v>175</v>
      </c>
      <c r="AU652" s="222" t="s">
        <v>85</v>
      </c>
      <c r="AV652" s="16" t="s">
        <v>114</v>
      </c>
      <c r="AW652" s="16" t="s">
        <v>32</v>
      </c>
      <c r="AX652" s="16" t="s">
        <v>81</v>
      </c>
      <c r="AY652" s="222" t="s">
        <v>165</v>
      </c>
    </row>
    <row r="653" s="2" customFormat="1">
      <c r="A653" s="38"/>
      <c r="B653" s="179"/>
      <c r="C653" s="180" t="s">
        <v>744</v>
      </c>
      <c r="D653" s="180" t="s">
        <v>167</v>
      </c>
      <c r="E653" s="181" t="s">
        <v>745</v>
      </c>
      <c r="F653" s="182" t="s">
        <v>746</v>
      </c>
      <c r="G653" s="183" t="s">
        <v>207</v>
      </c>
      <c r="H653" s="184">
        <v>2</v>
      </c>
      <c r="I653" s="185"/>
      <c r="J653" s="186">
        <f>ROUND(I653*H653,2)</f>
        <v>0</v>
      </c>
      <c r="K653" s="182" t="s">
        <v>171</v>
      </c>
      <c r="L653" s="39"/>
      <c r="M653" s="187" t="s">
        <v>1</v>
      </c>
      <c r="N653" s="188" t="s">
        <v>41</v>
      </c>
      <c r="O653" s="77"/>
      <c r="P653" s="189">
        <f>O653*H653</f>
        <v>0</v>
      </c>
      <c r="Q653" s="189">
        <v>0.00013999999999999999</v>
      </c>
      <c r="R653" s="189">
        <f>Q653*H653</f>
        <v>0.00027999999999999998</v>
      </c>
      <c r="S653" s="189">
        <v>0</v>
      </c>
      <c r="T653" s="190">
        <f>S653*H653</f>
        <v>0</v>
      </c>
      <c r="U653" s="38"/>
      <c r="V653" s="38"/>
      <c r="W653" s="38"/>
      <c r="X653" s="38"/>
      <c r="Y653" s="38"/>
      <c r="Z653" s="38"/>
      <c r="AA653" s="38"/>
      <c r="AB653" s="38"/>
      <c r="AC653" s="38"/>
      <c r="AD653" s="38"/>
      <c r="AE653" s="38"/>
      <c r="AR653" s="191" t="s">
        <v>273</v>
      </c>
      <c r="AT653" s="191" t="s">
        <v>167</v>
      </c>
      <c r="AU653" s="191" t="s">
        <v>85</v>
      </c>
      <c r="AY653" s="19" t="s">
        <v>165</v>
      </c>
      <c r="BE653" s="192">
        <f>IF(N653="základní",J653,0)</f>
        <v>0</v>
      </c>
      <c r="BF653" s="192">
        <f>IF(N653="snížená",J653,0)</f>
        <v>0</v>
      </c>
      <c r="BG653" s="192">
        <f>IF(N653="zákl. přenesená",J653,0)</f>
        <v>0</v>
      </c>
      <c r="BH653" s="192">
        <f>IF(N653="sníž. přenesená",J653,0)</f>
        <v>0</v>
      </c>
      <c r="BI653" s="192">
        <f>IF(N653="nulová",J653,0)</f>
        <v>0</v>
      </c>
      <c r="BJ653" s="19" t="s">
        <v>81</v>
      </c>
      <c r="BK653" s="192">
        <f>ROUND(I653*H653,2)</f>
        <v>0</v>
      </c>
      <c r="BL653" s="19" t="s">
        <v>273</v>
      </c>
      <c r="BM653" s="191" t="s">
        <v>747</v>
      </c>
    </row>
    <row r="654" s="2" customFormat="1">
      <c r="A654" s="38"/>
      <c r="B654" s="39"/>
      <c r="C654" s="38"/>
      <c r="D654" s="193" t="s">
        <v>173</v>
      </c>
      <c r="E654" s="38"/>
      <c r="F654" s="194" t="s">
        <v>748</v>
      </c>
      <c r="G654" s="38"/>
      <c r="H654" s="38"/>
      <c r="I654" s="195"/>
      <c r="J654" s="38"/>
      <c r="K654" s="38"/>
      <c r="L654" s="39"/>
      <c r="M654" s="196"/>
      <c r="N654" s="197"/>
      <c r="O654" s="77"/>
      <c r="P654" s="77"/>
      <c r="Q654" s="77"/>
      <c r="R654" s="77"/>
      <c r="S654" s="77"/>
      <c r="T654" s="78"/>
      <c r="U654" s="38"/>
      <c r="V654" s="38"/>
      <c r="W654" s="38"/>
      <c r="X654" s="38"/>
      <c r="Y654" s="38"/>
      <c r="Z654" s="38"/>
      <c r="AA654" s="38"/>
      <c r="AB654" s="38"/>
      <c r="AC654" s="38"/>
      <c r="AD654" s="38"/>
      <c r="AE654" s="38"/>
      <c r="AT654" s="19" t="s">
        <v>173</v>
      </c>
      <c r="AU654" s="19" t="s">
        <v>85</v>
      </c>
    </row>
    <row r="655" s="2" customFormat="1">
      <c r="A655" s="38"/>
      <c r="B655" s="179"/>
      <c r="C655" s="180" t="s">
        <v>749</v>
      </c>
      <c r="D655" s="180" t="s">
        <v>167</v>
      </c>
      <c r="E655" s="181" t="s">
        <v>750</v>
      </c>
      <c r="F655" s="182" t="s">
        <v>751</v>
      </c>
      <c r="G655" s="183" t="s">
        <v>207</v>
      </c>
      <c r="H655" s="184">
        <v>4</v>
      </c>
      <c r="I655" s="185"/>
      <c r="J655" s="186">
        <f>ROUND(I655*H655,2)</f>
        <v>0</v>
      </c>
      <c r="K655" s="182" t="s">
        <v>171</v>
      </c>
      <c r="L655" s="39"/>
      <c r="M655" s="187" t="s">
        <v>1</v>
      </c>
      <c r="N655" s="188" t="s">
        <v>41</v>
      </c>
      <c r="O655" s="77"/>
      <c r="P655" s="189">
        <f>O655*H655</f>
        <v>0</v>
      </c>
      <c r="Q655" s="189">
        <v>0.00036000000000000002</v>
      </c>
      <c r="R655" s="189">
        <f>Q655*H655</f>
        <v>0.0014400000000000001</v>
      </c>
      <c r="S655" s="189">
        <v>0</v>
      </c>
      <c r="T655" s="190">
        <f>S655*H655</f>
        <v>0</v>
      </c>
      <c r="U655" s="38"/>
      <c r="V655" s="38"/>
      <c r="W655" s="38"/>
      <c r="X655" s="38"/>
      <c r="Y655" s="38"/>
      <c r="Z655" s="38"/>
      <c r="AA655" s="38"/>
      <c r="AB655" s="38"/>
      <c r="AC655" s="38"/>
      <c r="AD655" s="38"/>
      <c r="AE655" s="38"/>
      <c r="AR655" s="191" t="s">
        <v>273</v>
      </c>
      <c r="AT655" s="191" t="s">
        <v>167</v>
      </c>
      <c r="AU655" s="191" t="s">
        <v>85</v>
      </c>
      <c r="AY655" s="19" t="s">
        <v>165</v>
      </c>
      <c r="BE655" s="192">
        <f>IF(N655="základní",J655,0)</f>
        <v>0</v>
      </c>
      <c r="BF655" s="192">
        <f>IF(N655="snížená",J655,0)</f>
        <v>0</v>
      </c>
      <c r="BG655" s="192">
        <f>IF(N655="zákl. přenesená",J655,0)</f>
        <v>0</v>
      </c>
      <c r="BH655" s="192">
        <f>IF(N655="sníž. přenesená",J655,0)</f>
        <v>0</v>
      </c>
      <c r="BI655" s="192">
        <f>IF(N655="nulová",J655,0)</f>
        <v>0</v>
      </c>
      <c r="BJ655" s="19" t="s">
        <v>81</v>
      </c>
      <c r="BK655" s="192">
        <f>ROUND(I655*H655,2)</f>
        <v>0</v>
      </c>
      <c r="BL655" s="19" t="s">
        <v>273</v>
      </c>
      <c r="BM655" s="191" t="s">
        <v>752</v>
      </c>
    </row>
    <row r="656" s="2" customFormat="1">
      <c r="A656" s="38"/>
      <c r="B656" s="39"/>
      <c r="C656" s="38"/>
      <c r="D656" s="193" t="s">
        <v>173</v>
      </c>
      <c r="E656" s="38"/>
      <c r="F656" s="194" t="s">
        <v>753</v>
      </c>
      <c r="G656" s="38"/>
      <c r="H656" s="38"/>
      <c r="I656" s="195"/>
      <c r="J656" s="38"/>
      <c r="K656" s="38"/>
      <c r="L656" s="39"/>
      <c r="M656" s="196"/>
      <c r="N656" s="197"/>
      <c r="O656" s="77"/>
      <c r="P656" s="77"/>
      <c r="Q656" s="77"/>
      <c r="R656" s="77"/>
      <c r="S656" s="77"/>
      <c r="T656" s="78"/>
      <c r="U656" s="38"/>
      <c r="V656" s="38"/>
      <c r="W656" s="38"/>
      <c r="X656" s="38"/>
      <c r="Y656" s="38"/>
      <c r="Z656" s="38"/>
      <c r="AA656" s="38"/>
      <c r="AB656" s="38"/>
      <c r="AC656" s="38"/>
      <c r="AD656" s="38"/>
      <c r="AE656" s="38"/>
      <c r="AT656" s="19" t="s">
        <v>173</v>
      </c>
      <c r="AU656" s="19" t="s">
        <v>85</v>
      </c>
    </row>
    <row r="657" s="14" customFormat="1">
      <c r="A657" s="14"/>
      <c r="B657" s="205"/>
      <c r="C657" s="14"/>
      <c r="D657" s="193" t="s">
        <v>175</v>
      </c>
      <c r="E657" s="206" t="s">
        <v>1</v>
      </c>
      <c r="F657" s="207" t="s">
        <v>754</v>
      </c>
      <c r="G657" s="14"/>
      <c r="H657" s="208">
        <v>4</v>
      </c>
      <c r="I657" s="209"/>
      <c r="J657" s="14"/>
      <c r="K657" s="14"/>
      <c r="L657" s="205"/>
      <c r="M657" s="210"/>
      <c r="N657" s="211"/>
      <c r="O657" s="211"/>
      <c r="P657" s="211"/>
      <c r="Q657" s="211"/>
      <c r="R657" s="211"/>
      <c r="S657" s="211"/>
      <c r="T657" s="212"/>
      <c r="U657" s="14"/>
      <c r="V657" s="14"/>
      <c r="W657" s="14"/>
      <c r="X657" s="14"/>
      <c r="Y657" s="14"/>
      <c r="Z657" s="14"/>
      <c r="AA657" s="14"/>
      <c r="AB657" s="14"/>
      <c r="AC657" s="14"/>
      <c r="AD657" s="14"/>
      <c r="AE657" s="14"/>
      <c r="AT657" s="206" t="s">
        <v>175</v>
      </c>
      <c r="AU657" s="206" t="s">
        <v>85</v>
      </c>
      <c r="AV657" s="14" t="s">
        <v>85</v>
      </c>
      <c r="AW657" s="14" t="s">
        <v>32</v>
      </c>
      <c r="AX657" s="14" t="s">
        <v>81</v>
      </c>
      <c r="AY657" s="206" t="s">
        <v>165</v>
      </c>
    </row>
    <row r="658" s="12" customFormat="1" ht="22.8" customHeight="1">
      <c r="A658" s="12"/>
      <c r="B658" s="166"/>
      <c r="C658" s="12"/>
      <c r="D658" s="167" t="s">
        <v>75</v>
      </c>
      <c r="E658" s="177" t="s">
        <v>755</v>
      </c>
      <c r="F658" s="177" t="s">
        <v>756</v>
      </c>
      <c r="G658" s="12"/>
      <c r="H658" s="12"/>
      <c r="I658" s="169"/>
      <c r="J658" s="178">
        <f>BK658</f>
        <v>0</v>
      </c>
      <c r="K658" s="12"/>
      <c r="L658" s="166"/>
      <c r="M658" s="171"/>
      <c r="N658" s="172"/>
      <c r="O658" s="172"/>
      <c r="P658" s="173">
        <f>SUM(P659:P751)</f>
        <v>0</v>
      </c>
      <c r="Q658" s="172"/>
      <c r="R658" s="173">
        <f>SUM(R659:R751)</f>
        <v>3.8224351099999998</v>
      </c>
      <c r="S658" s="172"/>
      <c r="T658" s="174">
        <f>SUM(T659:T751)</f>
        <v>0.72325882999999991</v>
      </c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R658" s="167" t="s">
        <v>85</v>
      </c>
      <c r="AT658" s="175" t="s">
        <v>75</v>
      </c>
      <c r="AU658" s="175" t="s">
        <v>81</v>
      </c>
      <c r="AY658" s="167" t="s">
        <v>165</v>
      </c>
      <c r="BK658" s="176">
        <f>SUM(BK659:BK751)</f>
        <v>0</v>
      </c>
    </row>
    <row r="659" s="2" customFormat="1" ht="16.5" customHeight="1">
      <c r="A659" s="38"/>
      <c r="B659" s="179"/>
      <c r="C659" s="180" t="s">
        <v>757</v>
      </c>
      <c r="D659" s="180" t="s">
        <v>167</v>
      </c>
      <c r="E659" s="181" t="s">
        <v>758</v>
      </c>
      <c r="F659" s="182" t="s">
        <v>759</v>
      </c>
      <c r="G659" s="183" t="s">
        <v>207</v>
      </c>
      <c r="H659" s="184">
        <v>2333.0929999999998</v>
      </c>
      <c r="I659" s="185"/>
      <c r="J659" s="186">
        <f>ROUND(I659*H659,2)</f>
        <v>0</v>
      </c>
      <c r="K659" s="182" t="s">
        <v>171</v>
      </c>
      <c r="L659" s="39"/>
      <c r="M659" s="187" t="s">
        <v>1</v>
      </c>
      <c r="N659" s="188" t="s">
        <v>41</v>
      </c>
      <c r="O659" s="77"/>
      <c r="P659" s="189">
        <f>O659*H659</f>
        <v>0</v>
      </c>
      <c r="Q659" s="189">
        <v>0.001</v>
      </c>
      <c r="R659" s="189">
        <f>Q659*H659</f>
        <v>2.3330929999999999</v>
      </c>
      <c r="S659" s="189">
        <v>0.00031</v>
      </c>
      <c r="T659" s="190">
        <f>S659*H659</f>
        <v>0.72325882999999991</v>
      </c>
      <c r="U659" s="38"/>
      <c r="V659" s="38"/>
      <c r="W659" s="38"/>
      <c r="X659" s="38"/>
      <c r="Y659" s="38"/>
      <c r="Z659" s="38"/>
      <c r="AA659" s="38"/>
      <c r="AB659" s="38"/>
      <c r="AC659" s="38"/>
      <c r="AD659" s="38"/>
      <c r="AE659" s="38"/>
      <c r="AR659" s="191" t="s">
        <v>273</v>
      </c>
      <c r="AT659" s="191" t="s">
        <v>167</v>
      </c>
      <c r="AU659" s="191" t="s">
        <v>85</v>
      </c>
      <c r="AY659" s="19" t="s">
        <v>165</v>
      </c>
      <c r="BE659" s="192">
        <f>IF(N659="základní",J659,0)</f>
        <v>0</v>
      </c>
      <c r="BF659" s="192">
        <f>IF(N659="snížená",J659,0)</f>
        <v>0</v>
      </c>
      <c r="BG659" s="192">
        <f>IF(N659="zákl. přenesená",J659,0)</f>
        <v>0</v>
      </c>
      <c r="BH659" s="192">
        <f>IF(N659="sníž. přenesená",J659,0)</f>
        <v>0</v>
      </c>
      <c r="BI659" s="192">
        <f>IF(N659="nulová",J659,0)</f>
        <v>0</v>
      </c>
      <c r="BJ659" s="19" t="s">
        <v>81</v>
      </c>
      <c r="BK659" s="192">
        <f>ROUND(I659*H659,2)</f>
        <v>0</v>
      </c>
      <c r="BL659" s="19" t="s">
        <v>273</v>
      </c>
      <c r="BM659" s="191" t="s">
        <v>760</v>
      </c>
    </row>
    <row r="660" s="2" customFormat="1">
      <c r="A660" s="38"/>
      <c r="B660" s="39"/>
      <c r="C660" s="38"/>
      <c r="D660" s="193" t="s">
        <v>173</v>
      </c>
      <c r="E660" s="38"/>
      <c r="F660" s="194" t="s">
        <v>761</v>
      </c>
      <c r="G660" s="38"/>
      <c r="H660" s="38"/>
      <c r="I660" s="195"/>
      <c r="J660" s="38"/>
      <c r="K660" s="38"/>
      <c r="L660" s="39"/>
      <c r="M660" s="196"/>
      <c r="N660" s="197"/>
      <c r="O660" s="77"/>
      <c r="P660" s="77"/>
      <c r="Q660" s="77"/>
      <c r="R660" s="77"/>
      <c r="S660" s="77"/>
      <c r="T660" s="78"/>
      <c r="U660" s="38"/>
      <c r="V660" s="38"/>
      <c r="W660" s="38"/>
      <c r="X660" s="38"/>
      <c r="Y660" s="38"/>
      <c r="Z660" s="38"/>
      <c r="AA660" s="38"/>
      <c r="AB660" s="38"/>
      <c r="AC660" s="38"/>
      <c r="AD660" s="38"/>
      <c r="AE660" s="38"/>
      <c r="AT660" s="19" t="s">
        <v>173</v>
      </c>
      <c r="AU660" s="19" t="s">
        <v>85</v>
      </c>
    </row>
    <row r="661" s="13" customFormat="1">
      <c r="A661" s="13"/>
      <c r="B661" s="198"/>
      <c r="C661" s="13"/>
      <c r="D661" s="193" t="s">
        <v>175</v>
      </c>
      <c r="E661" s="199" t="s">
        <v>1</v>
      </c>
      <c r="F661" s="200" t="s">
        <v>762</v>
      </c>
      <c r="G661" s="13"/>
      <c r="H661" s="199" t="s">
        <v>1</v>
      </c>
      <c r="I661" s="201"/>
      <c r="J661" s="13"/>
      <c r="K661" s="13"/>
      <c r="L661" s="198"/>
      <c r="M661" s="202"/>
      <c r="N661" s="203"/>
      <c r="O661" s="203"/>
      <c r="P661" s="203"/>
      <c r="Q661" s="203"/>
      <c r="R661" s="203"/>
      <c r="S661" s="203"/>
      <c r="T661" s="204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T661" s="199" t="s">
        <v>175</v>
      </c>
      <c r="AU661" s="199" t="s">
        <v>85</v>
      </c>
      <c r="AV661" s="13" t="s">
        <v>81</v>
      </c>
      <c r="AW661" s="13" t="s">
        <v>32</v>
      </c>
      <c r="AX661" s="13" t="s">
        <v>76</v>
      </c>
      <c r="AY661" s="199" t="s">
        <v>165</v>
      </c>
    </row>
    <row r="662" s="13" customFormat="1">
      <c r="A662" s="13"/>
      <c r="B662" s="198"/>
      <c r="C662" s="13"/>
      <c r="D662" s="193" t="s">
        <v>175</v>
      </c>
      <c r="E662" s="199" t="s">
        <v>1</v>
      </c>
      <c r="F662" s="200" t="s">
        <v>296</v>
      </c>
      <c r="G662" s="13"/>
      <c r="H662" s="199" t="s">
        <v>1</v>
      </c>
      <c r="I662" s="201"/>
      <c r="J662" s="13"/>
      <c r="K662" s="13"/>
      <c r="L662" s="198"/>
      <c r="M662" s="202"/>
      <c r="N662" s="203"/>
      <c r="O662" s="203"/>
      <c r="P662" s="203"/>
      <c r="Q662" s="203"/>
      <c r="R662" s="203"/>
      <c r="S662" s="203"/>
      <c r="T662" s="204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T662" s="199" t="s">
        <v>175</v>
      </c>
      <c r="AU662" s="199" t="s">
        <v>85</v>
      </c>
      <c r="AV662" s="13" t="s">
        <v>81</v>
      </c>
      <c r="AW662" s="13" t="s">
        <v>32</v>
      </c>
      <c r="AX662" s="13" t="s">
        <v>76</v>
      </c>
      <c r="AY662" s="199" t="s">
        <v>165</v>
      </c>
    </row>
    <row r="663" s="13" customFormat="1">
      <c r="A663" s="13"/>
      <c r="B663" s="198"/>
      <c r="C663" s="13"/>
      <c r="D663" s="193" t="s">
        <v>175</v>
      </c>
      <c r="E663" s="199" t="s">
        <v>1</v>
      </c>
      <c r="F663" s="200" t="s">
        <v>763</v>
      </c>
      <c r="G663" s="13"/>
      <c r="H663" s="199" t="s">
        <v>1</v>
      </c>
      <c r="I663" s="201"/>
      <c r="J663" s="13"/>
      <c r="K663" s="13"/>
      <c r="L663" s="198"/>
      <c r="M663" s="202"/>
      <c r="N663" s="203"/>
      <c r="O663" s="203"/>
      <c r="P663" s="203"/>
      <c r="Q663" s="203"/>
      <c r="R663" s="203"/>
      <c r="S663" s="203"/>
      <c r="T663" s="204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T663" s="199" t="s">
        <v>175</v>
      </c>
      <c r="AU663" s="199" t="s">
        <v>85</v>
      </c>
      <c r="AV663" s="13" t="s">
        <v>81</v>
      </c>
      <c r="AW663" s="13" t="s">
        <v>32</v>
      </c>
      <c r="AX663" s="13" t="s">
        <v>76</v>
      </c>
      <c r="AY663" s="199" t="s">
        <v>165</v>
      </c>
    </row>
    <row r="664" s="14" customFormat="1">
      <c r="A664" s="14"/>
      <c r="B664" s="205"/>
      <c r="C664" s="14"/>
      <c r="D664" s="193" t="s">
        <v>175</v>
      </c>
      <c r="E664" s="206" t="s">
        <v>1</v>
      </c>
      <c r="F664" s="207" t="s">
        <v>764</v>
      </c>
      <c r="G664" s="14"/>
      <c r="H664" s="208">
        <v>25.614000000000001</v>
      </c>
      <c r="I664" s="209"/>
      <c r="J664" s="14"/>
      <c r="K664" s="14"/>
      <c r="L664" s="205"/>
      <c r="M664" s="210"/>
      <c r="N664" s="211"/>
      <c r="O664" s="211"/>
      <c r="P664" s="211"/>
      <c r="Q664" s="211"/>
      <c r="R664" s="211"/>
      <c r="S664" s="211"/>
      <c r="T664" s="212"/>
      <c r="U664" s="14"/>
      <c r="V664" s="14"/>
      <c r="W664" s="14"/>
      <c r="X664" s="14"/>
      <c r="Y664" s="14"/>
      <c r="Z664" s="14"/>
      <c r="AA664" s="14"/>
      <c r="AB664" s="14"/>
      <c r="AC664" s="14"/>
      <c r="AD664" s="14"/>
      <c r="AE664" s="14"/>
      <c r="AT664" s="206" t="s">
        <v>175</v>
      </c>
      <c r="AU664" s="206" t="s">
        <v>85</v>
      </c>
      <c r="AV664" s="14" t="s">
        <v>85</v>
      </c>
      <c r="AW664" s="14" t="s">
        <v>32</v>
      </c>
      <c r="AX664" s="14" t="s">
        <v>76</v>
      </c>
      <c r="AY664" s="206" t="s">
        <v>165</v>
      </c>
    </row>
    <row r="665" s="14" customFormat="1">
      <c r="A665" s="14"/>
      <c r="B665" s="205"/>
      <c r="C665" s="14"/>
      <c r="D665" s="193" t="s">
        <v>175</v>
      </c>
      <c r="E665" s="206" t="s">
        <v>1</v>
      </c>
      <c r="F665" s="207" t="s">
        <v>765</v>
      </c>
      <c r="G665" s="14"/>
      <c r="H665" s="208">
        <v>8.0999999999999996</v>
      </c>
      <c r="I665" s="209"/>
      <c r="J665" s="14"/>
      <c r="K665" s="14"/>
      <c r="L665" s="205"/>
      <c r="M665" s="210"/>
      <c r="N665" s="211"/>
      <c r="O665" s="211"/>
      <c r="P665" s="211"/>
      <c r="Q665" s="211"/>
      <c r="R665" s="211"/>
      <c r="S665" s="211"/>
      <c r="T665" s="212"/>
      <c r="U665" s="14"/>
      <c r="V665" s="14"/>
      <c r="W665" s="14"/>
      <c r="X665" s="14"/>
      <c r="Y665" s="14"/>
      <c r="Z665" s="14"/>
      <c r="AA665" s="14"/>
      <c r="AB665" s="14"/>
      <c r="AC665" s="14"/>
      <c r="AD665" s="14"/>
      <c r="AE665" s="14"/>
      <c r="AT665" s="206" t="s">
        <v>175</v>
      </c>
      <c r="AU665" s="206" t="s">
        <v>85</v>
      </c>
      <c r="AV665" s="14" t="s">
        <v>85</v>
      </c>
      <c r="AW665" s="14" t="s">
        <v>32</v>
      </c>
      <c r="AX665" s="14" t="s">
        <v>76</v>
      </c>
      <c r="AY665" s="206" t="s">
        <v>165</v>
      </c>
    </row>
    <row r="666" s="13" customFormat="1">
      <c r="A666" s="13"/>
      <c r="B666" s="198"/>
      <c r="C666" s="13"/>
      <c r="D666" s="193" t="s">
        <v>175</v>
      </c>
      <c r="E666" s="199" t="s">
        <v>1</v>
      </c>
      <c r="F666" s="200" t="s">
        <v>766</v>
      </c>
      <c r="G666" s="13"/>
      <c r="H666" s="199" t="s">
        <v>1</v>
      </c>
      <c r="I666" s="201"/>
      <c r="J666" s="13"/>
      <c r="K666" s="13"/>
      <c r="L666" s="198"/>
      <c r="M666" s="202"/>
      <c r="N666" s="203"/>
      <c r="O666" s="203"/>
      <c r="P666" s="203"/>
      <c r="Q666" s="203"/>
      <c r="R666" s="203"/>
      <c r="S666" s="203"/>
      <c r="T666" s="204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T666" s="199" t="s">
        <v>175</v>
      </c>
      <c r="AU666" s="199" t="s">
        <v>85</v>
      </c>
      <c r="AV666" s="13" t="s">
        <v>81</v>
      </c>
      <c r="AW666" s="13" t="s">
        <v>32</v>
      </c>
      <c r="AX666" s="13" t="s">
        <v>76</v>
      </c>
      <c r="AY666" s="199" t="s">
        <v>165</v>
      </c>
    </row>
    <row r="667" s="14" customFormat="1">
      <c r="A667" s="14"/>
      <c r="B667" s="205"/>
      <c r="C667" s="14"/>
      <c r="D667" s="193" t="s">
        <v>175</v>
      </c>
      <c r="E667" s="206" t="s">
        <v>1</v>
      </c>
      <c r="F667" s="207" t="s">
        <v>767</v>
      </c>
      <c r="G667" s="14"/>
      <c r="H667" s="208">
        <v>21.699999999999999</v>
      </c>
      <c r="I667" s="209"/>
      <c r="J667" s="14"/>
      <c r="K667" s="14"/>
      <c r="L667" s="205"/>
      <c r="M667" s="210"/>
      <c r="N667" s="211"/>
      <c r="O667" s="211"/>
      <c r="P667" s="211"/>
      <c r="Q667" s="211"/>
      <c r="R667" s="211"/>
      <c r="S667" s="211"/>
      <c r="T667" s="212"/>
      <c r="U667" s="14"/>
      <c r="V667" s="14"/>
      <c r="W667" s="14"/>
      <c r="X667" s="14"/>
      <c r="Y667" s="14"/>
      <c r="Z667" s="14"/>
      <c r="AA667" s="14"/>
      <c r="AB667" s="14"/>
      <c r="AC667" s="14"/>
      <c r="AD667" s="14"/>
      <c r="AE667" s="14"/>
      <c r="AT667" s="206" t="s">
        <v>175</v>
      </c>
      <c r="AU667" s="206" t="s">
        <v>85</v>
      </c>
      <c r="AV667" s="14" t="s">
        <v>85</v>
      </c>
      <c r="AW667" s="14" t="s">
        <v>32</v>
      </c>
      <c r="AX667" s="14" t="s">
        <v>76</v>
      </c>
      <c r="AY667" s="206" t="s">
        <v>165</v>
      </c>
    </row>
    <row r="668" s="14" customFormat="1">
      <c r="A668" s="14"/>
      <c r="B668" s="205"/>
      <c r="C668" s="14"/>
      <c r="D668" s="193" t="s">
        <v>175</v>
      </c>
      <c r="E668" s="206" t="s">
        <v>1</v>
      </c>
      <c r="F668" s="207" t="s">
        <v>768</v>
      </c>
      <c r="G668" s="14"/>
      <c r="H668" s="208">
        <v>2.3879999999999999</v>
      </c>
      <c r="I668" s="209"/>
      <c r="J668" s="14"/>
      <c r="K668" s="14"/>
      <c r="L668" s="205"/>
      <c r="M668" s="210"/>
      <c r="N668" s="211"/>
      <c r="O668" s="211"/>
      <c r="P668" s="211"/>
      <c r="Q668" s="211"/>
      <c r="R668" s="211"/>
      <c r="S668" s="211"/>
      <c r="T668" s="212"/>
      <c r="U668" s="14"/>
      <c r="V668" s="14"/>
      <c r="W668" s="14"/>
      <c r="X668" s="14"/>
      <c r="Y668" s="14"/>
      <c r="Z668" s="14"/>
      <c r="AA668" s="14"/>
      <c r="AB668" s="14"/>
      <c r="AC668" s="14"/>
      <c r="AD668" s="14"/>
      <c r="AE668" s="14"/>
      <c r="AT668" s="206" t="s">
        <v>175</v>
      </c>
      <c r="AU668" s="206" t="s">
        <v>85</v>
      </c>
      <c r="AV668" s="14" t="s">
        <v>85</v>
      </c>
      <c r="AW668" s="14" t="s">
        <v>32</v>
      </c>
      <c r="AX668" s="14" t="s">
        <v>76</v>
      </c>
      <c r="AY668" s="206" t="s">
        <v>165</v>
      </c>
    </row>
    <row r="669" s="13" customFormat="1">
      <c r="A669" s="13"/>
      <c r="B669" s="198"/>
      <c r="C669" s="13"/>
      <c r="D669" s="193" t="s">
        <v>175</v>
      </c>
      <c r="E669" s="199" t="s">
        <v>1</v>
      </c>
      <c r="F669" s="200" t="s">
        <v>769</v>
      </c>
      <c r="G669" s="13"/>
      <c r="H669" s="199" t="s">
        <v>1</v>
      </c>
      <c r="I669" s="201"/>
      <c r="J669" s="13"/>
      <c r="K669" s="13"/>
      <c r="L669" s="198"/>
      <c r="M669" s="202"/>
      <c r="N669" s="203"/>
      <c r="O669" s="203"/>
      <c r="P669" s="203"/>
      <c r="Q669" s="203"/>
      <c r="R669" s="203"/>
      <c r="S669" s="203"/>
      <c r="T669" s="204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T669" s="199" t="s">
        <v>175</v>
      </c>
      <c r="AU669" s="199" t="s">
        <v>85</v>
      </c>
      <c r="AV669" s="13" t="s">
        <v>81</v>
      </c>
      <c r="AW669" s="13" t="s">
        <v>32</v>
      </c>
      <c r="AX669" s="13" t="s">
        <v>76</v>
      </c>
      <c r="AY669" s="199" t="s">
        <v>165</v>
      </c>
    </row>
    <row r="670" s="14" customFormat="1">
      <c r="A670" s="14"/>
      <c r="B670" s="205"/>
      <c r="C670" s="14"/>
      <c r="D670" s="193" t="s">
        <v>175</v>
      </c>
      <c r="E670" s="206" t="s">
        <v>1</v>
      </c>
      <c r="F670" s="207" t="s">
        <v>770</v>
      </c>
      <c r="G670" s="14"/>
      <c r="H670" s="208">
        <v>21.629999999999999</v>
      </c>
      <c r="I670" s="209"/>
      <c r="J670" s="14"/>
      <c r="K670" s="14"/>
      <c r="L670" s="205"/>
      <c r="M670" s="210"/>
      <c r="N670" s="211"/>
      <c r="O670" s="211"/>
      <c r="P670" s="211"/>
      <c r="Q670" s="211"/>
      <c r="R670" s="211"/>
      <c r="S670" s="211"/>
      <c r="T670" s="212"/>
      <c r="U670" s="14"/>
      <c r="V670" s="14"/>
      <c r="W670" s="14"/>
      <c r="X670" s="14"/>
      <c r="Y670" s="14"/>
      <c r="Z670" s="14"/>
      <c r="AA670" s="14"/>
      <c r="AB670" s="14"/>
      <c r="AC670" s="14"/>
      <c r="AD670" s="14"/>
      <c r="AE670" s="14"/>
      <c r="AT670" s="206" t="s">
        <v>175</v>
      </c>
      <c r="AU670" s="206" t="s">
        <v>85</v>
      </c>
      <c r="AV670" s="14" t="s">
        <v>85</v>
      </c>
      <c r="AW670" s="14" t="s">
        <v>32</v>
      </c>
      <c r="AX670" s="14" t="s">
        <v>76</v>
      </c>
      <c r="AY670" s="206" t="s">
        <v>165</v>
      </c>
    </row>
    <row r="671" s="14" customFormat="1">
      <c r="A671" s="14"/>
      <c r="B671" s="205"/>
      <c r="C671" s="14"/>
      <c r="D671" s="193" t="s">
        <v>175</v>
      </c>
      <c r="E671" s="206" t="s">
        <v>1</v>
      </c>
      <c r="F671" s="207" t="s">
        <v>771</v>
      </c>
      <c r="G671" s="14"/>
      <c r="H671" s="208">
        <v>2.371</v>
      </c>
      <c r="I671" s="209"/>
      <c r="J671" s="14"/>
      <c r="K671" s="14"/>
      <c r="L671" s="205"/>
      <c r="M671" s="210"/>
      <c r="N671" s="211"/>
      <c r="O671" s="211"/>
      <c r="P671" s="211"/>
      <c r="Q671" s="211"/>
      <c r="R671" s="211"/>
      <c r="S671" s="211"/>
      <c r="T671" s="212"/>
      <c r="U671" s="14"/>
      <c r="V671" s="14"/>
      <c r="W671" s="14"/>
      <c r="X671" s="14"/>
      <c r="Y671" s="14"/>
      <c r="Z671" s="14"/>
      <c r="AA671" s="14"/>
      <c r="AB671" s="14"/>
      <c r="AC671" s="14"/>
      <c r="AD671" s="14"/>
      <c r="AE671" s="14"/>
      <c r="AT671" s="206" t="s">
        <v>175</v>
      </c>
      <c r="AU671" s="206" t="s">
        <v>85</v>
      </c>
      <c r="AV671" s="14" t="s">
        <v>85</v>
      </c>
      <c r="AW671" s="14" t="s">
        <v>32</v>
      </c>
      <c r="AX671" s="14" t="s">
        <v>76</v>
      </c>
      <c r="AY671" s="206" t="s">
        <v>165</v>
      </c>
    </row>
    <row r="672" s="13" customFormat="1">
      <c r="A672" s="13"/>
      <c r="B672" s="198"/>
      <c r="C672" s="13"/>
      <c r="D672" s="193" t="s">
        <v>175</v>
      </c>
      <c r="E672" s="199" t="s">
        <v>1</v>
      </c>
      <c r="F672" s="200" t="s">
        <v>772</v>
      </c>
      <c r="G672" s="13"/>
      <c r="H672" s="199" t="s">
        <v>1</v>
      </c>
      <c r="I672" s="201"/>
      <c r="J672" s="13"/>
      <c r="K672" s="13"/>
      <c r="L672" s="198"/>
      <c r="M672" s="202"/>
      <c r="N672" s="203"/>
      <c r="O672" s="203"/>
      <c r="P672" s="203"/>
      <c r="Q672" s="203"/>
      <c r="R672" s="203"/>
      <c r="S672" s="203"/>
      <c r="T672" s="204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T672" s="199" t="s">
        <v>175</v>
      </c>
      <c r="AU672" s="199" t="s">
        <v>85</v>
      </c>
      <c r="AV672" s="13" t="s">
        <v>81</v>
      </c>
      <c r="AW672" s="13" t="s">
        <v>32</v>
      </c>
      <c r="AX672" s="13" t="s">
        <v>76</v>
      </c>
      <c r="AY672" s="199" t="s">
        <v>165</v>
      </c>
    </row>
    <row r="673" s="14" customFormat="1">
      <c r="A673" s="14"/>
      <c r="B673" s="205"/>
      <c r="C673" s="14"/>
      <c r="D673" s="193" t="s">
        <v>175</v>
      </c>
      <c r="E673" s="206" t="s">
        <v>1</v>
      </c>
      <c r="F673" s="207" t="s">
        <v>773</v>
      </c>
      <c r="G673" s="14"/>
      <c r="H673" s="208">
        <v>108.675</v>
      </c>
      <c r="I673" s="209"/>
      <c r="J673" s="14"/>
      <c r="K673" s="14"/>
      <c r="L673" s="205"/>
      <c r="M673" s="210"/>
      <c r="N673" s="211"/>
      <c r="O673" s="211"/>
      <c r="P673" s="211"/>
      <c r="Q673" s="211"/>
      <c r="R673" s="211"/>
      <c r="S673" s="211"/>
      <c r="T673" s="212"/>
      <c r="U673" s="14"/>
      <c r="V673" s="14"/>
      <c r="W673" s="14"/>
      <c r="X673" s="14"/>
      <c r="Y673" s="14"/>
      <c r="Z673" s="14"/>
      <c r="AA673" s="14"/>
      <c r="AB673" s="14"/>
      <c r="AC673" s="14"/>
      <c r="AD673" s="14"/>
      <c r="AE673" s="14"/>
      <c r="AT673" s="206" t="s">
        <v>175</v>
      </c>
      <c r="AU673" s="206" t="s">
        <v>85</v>
      </c>
      <c r="AV673" s="14" t="s">
        <v>85</v>
      </c>
      <c r="AW673" s="14" t="s">
        <v>32</v>
      </c>
      <c r="AX673" s="14" t="s">
        <v>76</v>
      </c>
      <c r="AY673" s="206" t="s">
        <v>165</v>
      </c>
    </row>
    <row r="674" s="14" customFormat="1">
      <c r="A674" s="14"/>
      <c r="B674" s="205"/>
      <c r="C674" s="14"/>
      <c r="D674" s="193" t="s">
        <v>175</v>
      </c>
      <c r="E674" s="206" t="s">
        <v>1</v>
      </c>
      <c r="F674" s="207" t="s">
        <v>774</v>
      </c>
      <c r="G674" s="14"/>
      <c r="H674" s="208">
        <v>59.847999999999999</v>
      </c>
      <c r="I674" s="209"/>
      <c r="J674" s="14"/>
      <c r="K674" s="14"/>
      <c r="L674" s="205"/>
      <c r="M674" s="210"/>
      <c r="N674" s="211"/>
      <c r="O674" s="211"/>
      <c r="P674" s="211"/>
      <c r="Q674" s="211"/>
      <c r="R674" s="211"/>
      <c r="S674" s="211"/>
      <c r="T674" s="212"/>
      <c r="U674" s="14"/>
      <c r="V674" s="14"/>
      <c r="W674" s="14"/>
      <c r="X674" s="14"/>
      <c r="Y674" s="14"/>
      <c r="Z674" s="14"/>
      <c r="AA674" s="14"/>
      <c r="AB674" s="14"/>
      <c r="AC674" s="14"/>
      <c r="AD674" s="14"/>
      <c r="AE674" s="14"/>
      <c r="AT674" s="206" t="s">
        <v>175</v>
      </c>
      <c r="AU674" s="206" t="s">
        <v>85</v>
      </c>
      <c r="AV674" s="14" t="s">
        <v>85</v>
      </c>
      <c r="AW674" s="14" t="s">
        <v>32</v>
      </c>
      <c r="AX674" s="14" t="s">
        <v>76</v>
      </c>
      <c r="AY674" s="206" t="s">
        <v>165</v>
      </c>
    </row>
    <row r="675" s="13" customFormat="1">
      <c r="A675" s="13"/>
      <c r="B675" s="198"/>
      <c r="C675" s="13"/>
      <c r="D675" s="193" t="s">
        <v>175</v>
      </c>
      <c r="E675" s="199" t="s">
        <v>1</v>
      </c>
      <c r="F675" s="200" t="s">
        <v>775</v>
      </c>
      <c r="G675" s="13"/>
      <c r="H675" s="199" t="s">
        <v>1</v>
      </c>
      <c r="I675" s="201"/>
      <c r="J675" s="13"/>
      <c r="K675" s="13"/>
      <c r="L675" s="198"/>
      <c r="M675" s="202"/>
      <c r="N675" s="203"/>
      <c r="O675" s="203"/>
      <c r="P675" s="203"/>
      <c r="Q675" s="203"/>
      <c r="R675" s="203"/>
      <c r="S675" s="203"/>
      <c r="T675" s="204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T675" s="199" t="s">
        <v>175</v>
      </c>
      <c r="AU675" s="199" t="s">
        <v>85</v>
      </c>
      <c r="AV675" s="13" t="s">
        <v>81</v>
      </c>
      <c r="AW675" s="13" t="s">
        <v>32</v>
      </c>
      <c r="AX675" s="13" t="s">
        <v>76</v>
      </c>
      <c r="AY675" s="199" t="s">
        <v>165</v>
      </c>
    </row>
    <row r="676" s="14" customFormat="1">
      <c r="A676" s="14"/>
      <c r="B676" s="205"/>
      <c r="C676" s="14"/>
      <c r="D676" s="193" t="s">
        <v>175</v>
      </c>
      <c r="E676" s="206" t="s">
        <v>1</v>
      </c>
      <c r="F676" s="207" t="s">
        <v>776</v>
      </c>
      <c r="G676" s="14"/>
      <c r="H676" s="208">
        <v>62.090000000000003</v>
      </c>
      <c r="I676" s="209"/>
      <c r="J676" s="14"/>
      <c r="K676" s="14"/>
      <c r="L676" s="205"/>
      <c r="M676" s="210"/>
      <c r="N676" s="211"/>
      <c r="O676" s="211"/>
      <c r="P676" s="211"/>
      <c r="Q676" s="211"/>
      <c r="R676" s="211"/>
      <c r="S676" s="211"/>
      <c r="T676" s="212"/>
      <c r="U676" s="14"/>
      <c r="V676" s="14"/>
      <c r="W676" s="14"/>
      <c r="X676" s="14"/>
      <c r="Y676" s="14"/>
      <c r="Z676" s="14"/>
      <c r="AA676" s="14"/>
      <c r="AB676" s="14"/>
      <c r="AC676" s="14"/>
      <c r="AD676" s="14"/>
      <c r="AE676" s="14"/>
      <c r="AT676" s="206" t="s">
        <v>175</v>
      </c>
      <c r="AU676" s="206" t="s">
        <v>85</v>
      </c>
      <c r="AV676" s="14" t="s">
        <v>85</v>
      </c>
      <c r="AW676" s="14" t="s">
        <v>32</v>
      </c>
      <c r="AX676" s="14" t="s">
        <v>76</v>
      </c>
      <c r="AY676" s="206" t="s">
        <v>165</v>
      </c>
    </row>
    <row r="677" s="14" customFormat="1">
      <c r="A677" s="14"/>
      <c r="B677" s="205"/>
      <c r="C677" s="14"/>
      <c r="D677" s="193" t="s">
        <v>175</v>
      </c>
      <c r="E677" s="206" t="s">
        <v>1</v>
      </c>
      <c r="F677" s="207" t="s">
        <v>777</v>
      </c>
      <c r="G677" s="14"/>
      <c r="H677" s="208">
        <v>17.373999999999999</v>
      </c>
      <c r="I677" s="209"/>
      <c r="J677" s="14"/>
      <c r="K677" s="14"/>
      <c r="L677" s="205"/>
      <c r="M677" s="210"/>
      <c r="N677" s="211"/>
      <c r="O677" s="211"/>
      <c r="P677" s="211"/>
      <c r="Q677" s="211"/>
      <c r="R677" s="211"/>
      <c r="S677" s="211"/>
      <c r="T677" s="212"/>
      <c r="U677" s="14"/>
      <c r="V677" s="14"/>
      <c r="W677" s="14"/>
      <c r="X677" s="14"/>
      <c r="Y677" s="14"/>
      <c r="Z677" s="14"/>
      <c r="AA677" s="14"/>
      <c r="AB677" s="14"/>
      <c r="AC677" s="14"/>
      <c r="AD677" s="14"/>
      <c r="AE677" s="14"/>
      <c r="AT677" s="206" t="s">
        <v>175</v>
      </c>
      <c r="AU677" s="206" t="s">
        <v>85</v>
      </c>
      <c r="AV677" s="14" t="s">
        <v>85</v>
      </c>
      <c r="AW677" s="14" t="s">
        <v>32</v>
      </c>
      <c r="AX677" s="14" t="s">
        <v>76</v>
      </c>
      <c r="AY677" s="206" t="s">
        <v>165</v>
      </c>
    </row>
    <row r="678" s="13" customFormat="1">
      <c r="A678" s="13"/>
      <c r="B678" s="198"/>
      <c r="C678" s="13"/>
      <c r="D678" s="193" t="s">
        <v>175</v>
      </c>
      <c r="E678" s="199" t="s">
        <v>1</v>
      </c>
      <c r="F678" s="200" t="s">
        <v>778</v>
      </c>
      <c r="G678" s="13"/>
      <c r="H678" s="199" t="s">
        <v>1</v>
      </c>
      <c r="I678" s="201"/>
      <c r="J678" s="13"/>
      <c r="K678" s="13"/>
      <c r="L678" s="198"/>
      <c r="M678" s="202"/>
      <c r="N678" s="203"/>
      <c r="O678" s="203"/>
      <c r="P678" s="203"/>
      <c r="Q678" s="203"/>
      <c r="R678" s="203"/>
      <c r="S678" s="203"/>
      <c r="T678" s="204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T678" s="199" t="s">
        <v>175</v>
      </c>
      <c r="AU678" s="199" t="s">
        <v>85</v>
      </c>
      <c r="AV678" s="13" t="s">
        <v>81</v>
      </c>
      <c r="AW678" s="13" t="s">
        <v>32</v>
      </c>
      <c r="AX678" s="13" t="s">
        <v>76</v>
      </c>
      <c r="AY678" s="199" t="s">
        <v>165</v>
      </c>
    </row>
    <row r="679" s="14" customFormat="1">
      <c r="A679" s="14"/>
      <c r="B679" s="205"/>
      <c r="C679" s="14"/>
      <c r="D679" s="193" t="s">
        <v>175</v>
      </c>
      <c r="E679" s="206" t="s">
        <v>1</v>
      </c>
      <c r="F679" s="207" t="s">
        <v>779</v>
      </c>
      <c r="G679" s="14"/>
      <c r="H679" s="208">
        <v>84.174999999999997</v>
      </c>
      <c r="I679" s="209"/>
      <c r="J679" s="14"/>
      <c r="K679" s="14"/>
      <c r="L679" s="205"/>
      <c r="M679" s="210"/>
      <c r="N679" s="211"/>
      <c r="O679" s="211"/>
      <c r="P679" s="211"/>
      <c r="Q679" s="211"/>
      <c r="R679" s="211"/>
      <c r="S679" s="211"/>
      <c r="T679" s="212"/>
      <c r="U679" s="14"/>
      <c r="V679" s="14"/>
      <c r="W679" s="14"/>
      <c r="X679" s="14"/>
      <c r="Y679" s="14"/>
      <c r="Z679" s="14"/>
      <c r="AA679" s="14"/>
      <c r="AB679" s="14"/>
      <c r="AC679" s="14"/>
      <c r="AD679" s="14"/>
      <c r="AE679" s="14"/>
      <c r="AT679" s="206" t="s">
        <v>175</v>
      </c>
      <c r="AU679" s="206" t="s">
        <v>85</v>
      </c>
      <c r="AV679" s="14" t="s">
        <v>85</v>
      </c>
      <c r="AW679" s="14" t="s">
        <v>32</v>
      </c>
      <c r="AX679" s="14" t="s">
        <v>76</v>
      </c>
      <c r="AY679" s="206" t="s">
        <v>165</v>
      </c>
    </row>
    <row r="680" s="14" customFormat="1">
      <c r="A680" s="14"/>
      <c r="B680" s="205"/>
      <c r="C680" s="14"/>
      <c r="D680" s="193" t="s">
        <v>175</v>
      </c>
      <c r="E680" s="206" t="s">
        <v>1</v>
      </c>
      <c r="F680" s="207" t="s">
        <v>780</v>
      </c>
      <c r="G680" s="14"/>
      <c r="H680" s="208">
        <v>16.454999999999998</v>
      </c>
      <c r="I680" s="209"/>
      <c r="J680" s="14"/>
      <c r="K680" s="14"/>
      <c r="L680" s="205"/>
      <c r="M680" s="210"/>
      <c r="N680" s="211"/>
      <c r="O680" s="211"/>
      <c r="P680" s="211"/>
      <c r="Q680" s="211"/>
      <c r="R680" s="211"/>
      <c r="S680" s="211"/>
      <c r="T680" s="212"/>
      <c r="U680" s="14"/>
      <c r="V680" s="14"/>
      <c r="W680" s="14"/>
      <c r="X680" s="14"/>
      <c r="Y680" s="14"/>
      <c r="Z680" s="14"/>
      <c r="AA680" s="14"/>
      <c r="AB680" s="14"/>
      <c r="AC680" s="14"/>
      <c r="AD680" s="14"/>
      <c r="AE680" s="14"/>
      <c r="AT680" s="206" t="s">
        <v>175</v>
      </c>
      <c r="AU680" s="206" t="s">
        <v>85</v>
      </c>
      <c r="AV680" s="14" t="s">
        <v>85</v>
      </c>
      <c r="AW680" s="14" t="s">
        <v>32</v>
      </c>
      <c r="AX680" s="14" t="s">
        <v>76</v>
      </c>
      <c r="AY680" s="206" t="s">
        <v>165</v>
      </c>
    </row>
    <row r="681" s="13" customFormat="1">
      <c r="A681" s="13"/>
      <c r="B681" s="198"/>
      <c r="C681" s="13"/>
      <c r="D681" s="193" t="s">
        <v>175</v>
      </c>
      <c r="E681" s="199" t="s">
        <v>1</v>
      </c>
      <c r="F681" s="200" t="s">
        <v>781</v>
      </c>
      <c r="G681" s="13"/>
      <c r="H681" s="199" t="s">
        <v>1</v>
      </c>
      <c r="I681" s="201"/>
      <c r="J681" s="13"/>
      <c r="K681" s="13"/>
      <c r="L681" s="198"/>
      <c r="M681" s="202"/>
      <c r="N681" s="203"/>
      <c r="O681" s="203"/>
      <c r="P681" s="203"/>
      <c r="Q681" s="203"/>
      <c r="R681" s="203"/>
      <c r="S681" s="203"/>
      <c r="T681" s="204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T681" s="199" t="s">
        <v>175</v>
      </c>
      <c r="AU681" s="199" t="s">
        <v>85</v>
      </c>
      <c r="AV681" s="13" t="s">
        <v>81</v>
      </c>
      <c r="AW681" s="13" t="s">
        <v>32</v>
      </c>
      <c r="AX681" s="13" t="s">
        <v>76</v>
      </c>
      <c r="AY681" s="199" t="s">
        <v>165</v>
      </c>
    </row>
    <row r="682" s="14" customFormat="1">
      <c r="A682" s="14"/>
      <c r="B682" s="205"/>
      <c r="C682" s="14"/>
      <c r="D682" s="193" t="s">
        <v>175</v>
      </c>
      <c r="E682" s="206" t="s">
        <v>1</v>
      </c>
      <c r="F682" s="207" t="s">
        <v>782</v>
      </c>
      <c r="G682" s="14"/>
      <c r="H682" s="208">
        <v>52.850000000000001</v>
      </c>
      <c r="I682" s="209"/>
      <c r="J682" s="14"/>
      <c r="K682" s="14"/>
      <c r="L682" s="205"/>
      <c r="M682" s="210"/>
      <c r="N682" s="211"/>
      <c r="O682" s="211"/>
      <c r="P682" s="211"/>
      <c r="Q682" s="211"/>
      <c r="R682" s="211"/>
      <c r="S682" s="211"/>
      <c r="T682" s="212"/>
      <c r="U682" s="14"/>
      <c r="V682" s="14"/>
      <c r="W682" s="14"/>
      <c r="X682" s="14"/>
      <c r="Y682" s="14"/>
      <c r="Z682" s="14"/>
      <c r="AA682" s="14"/>
      <c r="AB682" s="14"/>
      <c r="AC682" s="14"/>
      <c r="AD682" s="14"/>
      <c r="AE682" s="14"/>
      <c r="AT682" s="206" t="s">
        <v>175</v>
      </c>
      <c r="AU682" s="206" t="s">
        <v>85</v>
      </c>
      <c r="AV682" s="14" t="s">
        <v>85</v>
      </c>
      <c r="AW682" s="14" t="s">
        <v>32</v>
      </c>
      <c r="AX682" s="14" t="s">
        <v>76</v>
      </c>
      <c r="AY682" s="206" t="s">
        <v>165</v>
      </c>
    </row>
    <row r="683" s="14" customFormat="1">
      <c r="A683" s="14"/>
      <c r="B683" s="205"/>
      <c r="C683" s="14"/>
      <c r="D683" s="193" t="s">
        <v>175</v>
      </c>
      <c r="E683" s="206" t="s">
        <v>1</v>
      </c>
      <c r="F683" s="207" t="s">
        <v>783</v>
      </c>
      <c r="G683" s="14"/>
      <c r="H683" s="208">
        <v>7.0949999999999998</v>
      </c>
      <c r="I683" s="209"/>
      <c r="J683" s="14"/>
      <c r="K683" s="14"/>
      <c r="L683" s="205"/>
      <c r="M683" s="210"/>
      <c r="N683" s="211"/>
      <c r="O683" s="211"/>
      <c r="P683" s="211"/>
      <c r="Q683" s="211"/>
      <c r="R683" s="211"/>
      <c r="S683" s="211"/>
      <c r="T683" s="212"/>
      <c r="U683" s="14"/>
      <c r="V683" s="14"/>
      <c r="W683" s="14"/>
      <c r="X683" s="14"/>
      <c r="Y683" s="14"/>
      <c r="Z683" s="14"/>
      <c r="AA683" s="14"/>
      <c r="AB683" s="14"/>
      <c r="AC683" s="14"/>
      <c r="AD683" s="14"/>
      <c r="AE683" s="14"/>
      <c r="AT683" s="206" t="s">
        <v>175</v>
      </c>
      <c r="AU683" s="206" t="s">
        <v>85</v>
      </c>
      <c r="AV683" s="14" t="s">
        <v>85</v>
      </c>
      <c r="AW683" s="14" t="s">
        <v>32</v>
      </c>
      <c r="AX683" s="14" t="s">
        <v>76</v>
      </c>
      <c r="AY683" s="206" t="s">
        <v>165</v>
      </c>
    </row>
    <row r="684" s="13" customFormat="1">
      <c r="A684" s="13"/>
      <c r="B684" s="198"/>
      <c r="C684" s="13"/>
      <c r="D684" s="193" t="s">
        <v>175</v>
      </c>
      <c r="E684" s="199" t="s">
        <v>1</v>
      </c>
      <c r="F684" s="200" t="s">
        <v>784</v>
      </c>
      <c r="G684" s="13"/>
      <c r="H684" s="199" t="s">
        <v>1</v>
      </c>
      <c r="I684" s="201"/>
      <c r="J684" s="13"/>
      <c r="K684" s="13"/>
      <c r="L684" s="198"/>
      <c r="M684" s="202"/>
      <c r="N684" s="203"/>
      <c r="O684" s="203"/>
      <c r="P684" s="203"/>
      <c r="Q684" s="203"/>
      <c r="R684" s="203"/>
      <c r="S684" s="203"/>
      <c r="T684" s="204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T684" s="199" t="s">
        <v>175</v>
      </c>
      <c r="AU684" s="199" t="s">
        <v>85</v>
      </c>
      <c r="AV684" s="13" t="s">
        <v>81</v>
      </c>
      <c r="AW684" s="13" t="s">
        <v>32</v>
      </c>
      <c r="AX684" s="13" t="s">
        <v>76</v>
      </c>
      <c r="AY684" s="199" t="s">
        <v>165</v>
      </c>
    </row>
    <row r="685" s="14" customFormat="1">
      <c r="A685" s="14"/>
      <c r="B685" s="205"/>
      <c r="C685" s="14"/>
      <c r="D685" s="193" t="s">
        <v>175</v>
      </c>
      <c r="E685" s="206" t="s">
        <v>1</v>
      </c>
      <c r="F685" s="207" t="s">
        <v>785</v>
      </c>
      <c r="G685" s="14"/>
      <c r="H685" s="208">
        <v>43.539999999999999</v>
      </c>
      <c r="I685" s="209"/>
      <c r="J685" s="14"/>
      <c r="K685" s="14"/>
      <c r="L685" s="205"/>
      <c r="M685" s="210"/>
      <c r="N685" s="211"/>
      <c r="O685" s="211"/>
      <c r="P685" s="211"/>
      <c r="Q685" s="211"/>
      <c r="R685" s="211"/>
      <c r="S685" s="211"/>
      <c r="T685" s="212"/>
      <c r="U685" s="14"/>
      <c r="V685" s="14"/>
      <c r="W685" s="14"/>
      <c r="X685" s="14"/>
      <c r="Y685" s="14"/>
      <c r="Z685" s="14"/>
      <c r="AA685" s="14"/>
      <c r="AB685" s="14"/>
      <c r="AC685" s="14"/>
      <c r="AD685" s="14"/>
      <c r="AE685" s="14"/>
      <c r="AT685" s="206" t="s">
        <v>175</v>
      </c>
      <c r="AU685" s="206" t="s">
        <v>85</v>
      </c>
      <c r="AV685" s="14" t="s">
        <v>85</v>
      </c>
      <c r="AW685" s="14" t="s">
        <v>32</v>
      </c>
      <c r="AX685" s="14" t="s">
        <v>76</v>
      </c>
      <c r="AY685" s="206" t="s">
        <v>165</v>
      </c>
    </row>
    <row r="686" s="14" customFormat="1">
      <c r="A686" s="14"/>
      <c r="B686" s="205"/>
      <c r="C686" s="14"/>
      <c r="D686" s="193" t="s">
        <v>175</v>
      </c>
      <c r="E686" s="206" t="s">
        <v>1</v>
      </c>
      <c r="F686" s="207" t="s">
        <v>786</v>
      </c>
      <c r="G686" s="14"/>
      <c r="H686" s="208">
        <v>9.6549999999999994</v>
      </c>
      <c r="I686" s="209"/>
      <c r="J686" s="14"/>
      <c r="K686" s="14"/>
      <c r="L686" s="205"/>
      <c r="M686" s="210"/>
      <c r="N686" s="211"/>
      <c r="O686" s="211"/>
      <c r="P686" s="211"/>
      <c r="Q686" s="211"/>
      <c r="R686" s="211"/>
      <c r="S686" s="211"/>
      <c r="T686" s="212"/>
      <c r="U686" s="14"/>
      <c r="V686" s="14"/>
      <c r="W686" s="14"/>
      <c r="X686" s="14"/>
      <c r="Y686" s="14"/>
      <c r="Z686" s="14"/>
      <c r="AA686" s="14"/>
      <c r="AB686" s="14"/>
      <c r="AC686" s="14"/>
      <c r="AD686" s="14"/>
      <c r="AE686" s="14"/>
      <c r="AT686" s="206" t="s">
        <v>175</v>
      </c>
      <c r="AU686" s="206" t="s">
        <v>85</v>
      </c>
      <c r="AV686" s="14" t="s">
        <v>85</v>
      </c>
      <c r="AW686" s="14" t="s">
        <v>32</v>
      </c>
      <c r="AX686" s="14" t="s">
        <v>76</v>
      </c>
      <c r="AY686" s="206" t="s">
        <v>165</v>
      </c>
    </row>
    <row r="687" s="13" customFormat="1">
      <c r="A687" s="13"/>
      <c r="B687" s="198"/>
      <c r="C687" s="13"/>
      <c r="D687" s="193" t="s">
        <v>175</v>
      </c>
      <c r="E687" s="199" t="s">
        <v>1</v>
      </c>
      <c r="F687" s="200" t="s">
        <v>787</v>
      </c>
      <c r="G687" s="13"/>
      <c r="H687" s="199" t="s">
        <v>1</v>
      </c>
      <c r="I687" s="201"/>
      <c r="J687" s="13"/>
      <c r="K687" s="13"/>
      <c r="L687" s="198"/>
      <c r="M687" s="202"/>
      <c r="N687" s="203"/>
      <c r="O687" s="203"/>
      <c r="P687" s="203"/>
      <c r="Q687" s="203"/>
      <c r="R687" s="203"/>
      <c r="S687" s="203"/>
      <c r="T687" s="204"/>
      <c r="U687" s="13"/>
      <c r="V687" s="13"/>
      <c r="W687" s="13"/>
      <c r="X687" s="13"/>
      <c r="Y687" s="13"/>
      <c r="Z687" s="13"/>
      <c r="AA687" s="13"/>
      <c r="AB687" s="13"/>
      <c r="AC687" s="13"/>
      <c r="AD687" s="13"/>
      <c r="AE687" s="13"/>
      <c r="AT687" s="199" t="s">
        <v>175</v>
      </c>
      <c r="AU687" s="199" t="s">
        <v>85</v>
      </c>
      <c r="AV687" s="13" t="s">
        <v>81</v>
      </c>
      <c r="AW687" s="13" t="s">
        <v>32</v>
      </c>
      <c r="AX687" s="13" t="s">
        <v>76</v>
      </c>
      <c r="AY687" s="199" t="s">
        <v>165</v>
      </c>
    </row>
    <row r="688" s="14" customFormat="1">
      <c r="A688" s="14"/>
      <c r="B688" s="205"/>
      <c r="C688" s="14"/>
      <c r="D688" s="193" t="s">
        <v>175</v>
      </c>
      <c r="E688" s="206" t="s">
        <v>1</v>
      </c>
      <c r="F688" s="207" t="s">
        <v>788</v>
      </c>
      <c r="G688" s="14"/>
      <c r="H688" s="208">
        <v>43.329999999999998</v>
      </c>
      <c r="I688" s="209"/>
      <c r="J688" s="14"/>
      <c r="K688" s="14"/>
      <c r="L688" s="205"/>
      <c r="M688" s="210"/>
      <c r="N688" s="211"/>
      <c r="O688" s="211"/>
      <c r="P688" s="211"/>
      <c r="Q688" s="211"/>
      <c r="R688" s="211"/>
      <c r="S688" s="211"/>
      <c r="T688" s="212"/>
      <c r="U688" s="14"/>
      <c r="V688" s="14"/>
      <c r="W688" s="14"/>
      <c r="X688" s="14"/>
      <c r="Y688" s="14"/>
      <c r="Z688" s="14"/>
      <c r="AA688" s="14"/>
      <c r="AB688" s="14"/>
      <c r="AC688" s="14"/>
      <c r="AD688" s="14"/>
      <c r="AE688" s="14"/>
      <c r="AT688" s="206" t="s">
        <v>175</v>
      </c>
      <c r="AU688" s="206" t="s">
        <v>85</v>
      </c>
      <c r="AV688" s="14" t="s">
        <v>85</v>
      </c>
      <c r="AW688" s="14" t="s">
        <v>32</v>
      </c>
      <c r="AX688" s="14" t="s">
        <v>76</v>
      </c>
      <c r="AY688" s="206" t="s">
        <v>165</v>
      </c>
    </row>
    <row r="689" s="14" customFormat="1">
      <c r="A689" s="14"/>
      <c r="B689" s="205"/>
      <c r="C689" s="14"/>
      <c r="D689" s="193" t="s">
        <v>175</v>
      </c>
      <c r="E689" s="206" t="s">
        <v>1</v>
      </c>
      <c r="F689" s="207" t="s">
        <v>789</v>
      </c>
      <c r="G689" s="14"/>
      <c r="H689" s="208">
        <v>9.5579999999999998</v>
      </c>
      <c r="I689" s="209"/>
      <c r="J689" s="14"/>
      <c r="K689" s="14"/>
      <c r="L689" s="205"/>
      <c r="M689" s="210"/>
      <c r="N689" s="211"/>
      <c r="O689" s="211"/>
      <c r="P689" s="211"/>
      <c r="Q689" s="211"/>
      <c r="R689" s="211"/>
      <c r="S689" s="211"/>
      <c r="T689" s="212"/>
      <c r="U689" s="14"/>
      <c r="V689" s="14"/>
      <c r="W689" s="14"/>
      <c r="X689" s="14"/>
      <c r="Y689" s="14"/>
      <c r="Z689" s="14"/>
      <c r="AA689" s="14"/>
      <c r="AB689" s="14"/>
      <c r="AC689" s="14"/>
      <c r="AD689" s="14"/>
      <c r="AE689" s="14"/>
      <c r="AT689" s="206" t="s">
        <v>175</v>
      </c>
      <c r="AU689" s="206" t="s">
        <v>85</v>
      </c>
      <c r="AV689" s="14" t="s">
        <v>85</v>
      </c>
      <c r="AW689" s="14" t="s">
        <v>32</v>
      </c>
      <c r="AX689" s="14" t="s">
        <v>76</v>
      </c>
      <c r="AY689" s="206" t="s">
        <v>165</v>
      </c>
    </row>
    <row r="690" s="13" customFormat="1">
      <c r="A690" s="13"/>
      <c r="B690" s="198"/>
      <c r="C690" s="13"/>
      <c r="D690" s="193" t="s">
        <v>175</v>
      </c>
      <c r="E690" s="199" t="s">
        <v>1</v>
      </c>
      <c r="F690" s="200" t="s">
        <v>790</v>
      </c>
      <c r="G690" s="13"/>
      <c r="H690" s="199" t="s">
        <v>1</v>
      </c>
      <c r="I690" s="201"/>
      <c r="J690" s="13"/>
      <c r="K690" s="13"/>
      <c r="L690" s="198"/>
      <c r="M690" s="202"/>
      <c r="N690" s="203"/>
      <c r="O690" s="203"/>
      <c r="P690" s="203"/>
      <c r="Q690" s="203"/>
      <c r="R690" s="203"/>
      <c r="S690" s="203"/>
      <c r="T690" s="204"/>
      <c r="U690" s="13"/>
      <c r="V690" s="13"/>
      <c r="W690" s="13"/>
      <c r="X690" s="13"/>
      <c r="Y690" s="13"/>
      <c r="Z690" s="13"/>
      <c r="AA690" s="13"/>
      <c r="AB690" s="13"/>
      <c r="AC690" s="13"/>
      <c r="AD690" s="13"/>
      <c r="AE690" s="13"/>
      <c r="AT690" s="199" t="s">
        <v>175</v>
      </c>
      <c r="AU690" s="199" t="s">
        <v>85</v>
      </c>
      <c r="AV690" s="13" t="s">
        <v>81</v>
      </c>
      <c r="AW690" s="13" t="s">
        <v>32</v>
      </c>
      <c r="AX690" s="13" t="s">
        <v>76</v>
      </c>
      <c r="AY690" s="199" t="s">
        <v>165</v>
      </c>
    </row>
    <row r="691" s="14" customFormat="1">
      <c r="A691" s="14"/>
      <c r="B691" s="205"/>
      <c r="C691" s="14"/>
      <c r="D691" s="193" t="s">
        <v>175</v>
      </c>
      <c r="E691" s="206" t="s">
        <v>1</v>
      </c>
      <c r="F691" s="207" t="s">
        <v>791</v>
      </c>
      <c r="G691" s="14"/>
      <c r="H691" s="208">
        <v>27.300000000000001</v>
      </c>
      <c r="I691" s="209"/>
      <c r="J691" s="14"/>
      <c r="K691" s="14"/>
      <c r="L691" s="205"/>
      <c r="M691" s="210"/>
      <c r="N691" s="211"/>
      <c r="O691" s="211"/>
      <c r="P691" s="211"/>
      <c r="Q691" s="211"/>
      <c r="R691" s="211"/>
      <c r="S691" s="211"/>
      <c r="T691" s="212"/>
      <c r="U691" s="14"/>
      <c r="V691" s="14"/>
      <c r="W691" s="14"/>
      <c r="X691" s="14"/>
      <c r="Y691" s="14"/>
      <c r="Z691" s="14"/>
      <c r="AA691" s="14"/>
      <c r="AB691" s="14"/>
      <c r="AC691" s="14"/>
      <c r="AD691" s="14"/>
      <c r="AE691" s="14"/>
      <c r="AT691" s="206" t="s">
        <v>175</v>
      </c>
      <c r="AU691" s="206" t="s">
        <v>85</v>
      </c>
      <c r="AV691" s="14" t="s">
        <v>85</v>
      </c>
      <c r="AW691" s="14" t="s">
        <v>32</v>
      </c>
      <c r="AX691" s="14" t="s">
        <v>76</v>
      </c>
      <c r="AY691" s="206" t="s">
        <v>165</v>
      </c>
    </row>
    <row r="692" s="14" customFormat="1">
      <c r="A692" s="14"/>
      <c r="B692" s="205"/>
      <c r="C692" s="14"/>
      <c r="D692" s="193" t="s">
        <v>175</v>
      </c>
      <c r="E692" s="206" t="s">
        <v>1</v>
      </c>
      <c r="F692" s="207" t="s">
        <v>792</v>
      </c>
      <c r="G692" s="14"/>
      <c r="H692" s="208">
        <v>14.788</v>
      </c>
      <c r="I692" s="209"/>
      <c r="J692" s="14"/>
      <c r="K692" s="14"/>
      <c r="L692" s="205"/>
      <c r="M692" s="210"/>
      <c r="N692" s="211"/>
      <c r="O692" s="211"/>
      <c r="P692" s="211"/>
      <c r="Q692" s="211"/>
      <c r="R692" s="211"/>
      <c r="S692" s="211"/>
      <c r="T692" s="212"/>
      <c r="U692" s="14"/>
      <c r="V692" s="14"/>
      <c r="W692" s="14"/>
      <c r="X692" s="14"/>
      <c r="Y692" s="14"/>
      <c r="Z692" s="14"/>
      <c r="AA692" s="14"/>
      <c r="AB692" s="14"/>
      <c r="AC692" s="14"/>
      <c r="AD692" s="14"/>
      <c r="AE692" s="14"/>
      <c r="AT692" s="206" t="s">
        <v>175</v>
      </c>
      <c r="AU692" s="206" t="s">
        <v>85</v>
      </c>
      <c r="AV692" s="14" t="s">
        <v>85</v>
      </c>
      <c r="AW692" s="14" t="s">
        <v>32</v>
      </c>
      <c r="AX692" s="14" t="s">
        <v>76</v>
      </c>
      <c r="AY692" s="206" t="s">
        <v>165</v>
      </c>
    </row>
    <row r="693" s="13" customFormat="1">
      <c r="A693" s="13"/>
      <c r="B693" s="198"/>
      <c r="C693" s="13"/>
      <c r="D693" s="193" t="s">
        <v>175</v>
      </c>
      <c r="E693" s="199" t="s">
        <v>1</v>
      </c>
      <c r="F693" s="200" t="s">
        <v>707</v>
      </c>
      <c r="G693" s="13"/>
      <c r="H693" s="199" t="s">
        <v>1</v>
      </c>
      <c r="I693" s="201"/>
      <c r="J693" s="13"/>
      <c r="K693" s="13"/>
      <c r="L693" s="198"/>
      <c r="M693" s="202"/>
      <c r="N693" s="203"/>
      <c r="O693" s="203"/>
      <c r="P693" s="203"/>
      <c r="Q693" s="203"/>
      <c r="R693" s="203"/>
      <c r="S693" s="203"/>
      <c r="T693" s="204"/>
      <c r="U693" s="13"/>
      <c r="V693" s="13"/>
      <c r="W693" s="13"/>
      <c r="X693" s="13"/>
      <c r="Y693" s="13"/>
      <c r="Z693" s="13"/>
      <c r="AA693" s="13"/>
      <c r="AB693" s="13"/>
      <c r="AC693" s="13"/>
      <c r="AD693" s="13"/>
      <c r="AE693" s="13"/>
      <c r="AT693" s="199" t="s">
        <v>175</v>
      </c>
      <c r="AU693" s="199" t="s">
        <v>85</v>
      </c>
      <c r="AV693" s="13" t="s">
        <v>81</v>
      </c>
      <c r="AW693" s="13" t="s">
        <v>32</v>
      </c>
      <c r="AX693" s="13" t="s">
        <v>76</v>
      </c>
      <c r="AY693" s="199" t="s">
        <v>165</v>
      </c>
    </row>
    <row r="694" s="14" customFormat="1">
      <c r="A694" s="14"/>
      <c r="B694" s="205"/>
      <c r="C694" s="14"/>
      <c r="D694" s="193" t="s">
        <v>175</v>
      </c>
      <c r="E694" s="206" t="s">
        <v>1</v>
      </c>
      <c r="F694" s="207" t="s">
        <v>793</v>
      </c>
      <c r="G694" s="14"/>
      <c r="H694" s="208">
        <v>109.06</v>
      </c>
      <c r="I694" s="209"/>
      <c r="J694" s="14"/>
      <c r="K694" s="14"/>
      <c r="L694" s="205"/>
      <c r="M694" s="210"/>
      <c r="N694" s="211"/>
      <c r="O694" s="211"/>
      <c r="P694" s="211"/>
      <c r="Q694" s="211"/>
      <c r="R694" s="211"/>
      <c r="S694" s="211"/>
      <c r="T694" s="212"/>
      <c r="U694" s="14"/>
      <c r="V694" s="14"/>
      <c r="W694" s="14"/>
      <c r="X694" s="14"/>
      <c r="Y694" s="14"/>
      <c r="Z694" s="14"/>
      <c r="AA694" s="14"/>
      <c r="AB694" s="14"/>
      <c r="AC694" s="14"/>
      <c r="AD694" s="14"/>
      <c r="AE694" s="14"/>
      <c r="AT694" s="206" t="s">
        <v>175</v>
      </c>
      <c r="AU694" s="206" t="s">
        <v>85</v>
      </c>
      <c r="AV694" s="14" t="s">
        <v>85</v>
      </c>
      <c r="AW694" s="14" t="s">
        <v>32</v>
      </c>
      <c r="AX694" s="14" t="s">
        <v>76</v>
      </c>
      <c r="AY694" s="206" t="s">
        <v>165</v>
      </c>
    </row>
    <row r="695" s="14" customFormat="1">
      <c r="A695" s="14"/>
      <c r="B695" s="205"/>
      <c r="C695" s="14"/>
      <c r="D695" s="193" t="s">
        <v>175</v>
      </c>
      <c r="E695" s="206" t="s">
        <v>1</v>
      </c>
      <c r="F695" s="207" t="s">
        <v>794</v>
      </c>
      <c r="G695" s="14"/>
      <c r="H695" s="208">
        <v>75.480000000000004</v>
      </c>
      <c r="I695" s="209"/>
      <c r="J695" s="14"/>
      <c r="K695" s="14"/>
      <c r="L695" s="205"/>
      <c r="M695" s="210"/>
      <c r="N695" s="211"/>
      <c r="O695" s="211"/>
      <c r="P695" s="211"/>
      <c r="Q695" s="211"/>
      <c r="R695" s="211"/>
      <c r="S695" s="211"/>
      <c r="T695" s="212"/>
      <c r="U695" s="14"/>
      <c r="V695" s="14"/>
      <c r="W695" s="14"/>
      <c r="X695" s="14"/>
      <c r="Y695" s="14"/>
      <c r="Z695" s="14"/>
      <c r="AA695" s="14"/>
      <c r="AB695" s="14"/>
      <c r="AC695" s="14"/>
      <c r="AD695" s="14"/>
      <c r="AE695" s="14"/>
      <c r="AT695" s="206" t="s">
        <v>175</v>
      </c>
      <c r="AU695" s="206" t="s">
        <v>85</v>
      </c>
      <c r="AV695" s="14" t="s">
        <v>85</v>
      </c>
      <c r="AW695" s="14" t="s">
        <v>32</v>
      </c>
      <c r="AX695" s="14" t="s">
        <v>76</v>
      </c>
      <c r="AY695" s="206" t="s">
        <v>165</v>
      </c>
    </row>
    <row r="696" s="13" customFormat="1">
      <c r="A696" s="13"/>
      <c r="B696" s="198"/>
      <c r="C696" s="13"/>
      <c r="D696" s="193" t="s">
        <v>175</v>
      </c>
      <c r="E696" s="199" t="s">
        <v>1</v>
      </c>
      <c r="F696" s="200" t="s">
        <v>795</v>
      </c>
      <c r="G696" s="13"/>
      <c r="H696" s="199" t="s">
        <v>1</v>
      </c>
      <c r="I696" s="201"/>
      <c r="J696" s="13"/>
      <c r="K696" s="13"/>
      <c r="L696" s="198"/>
      <c r="M696" s="202"/>
      <c r="N696" s="203"/>
      <c r="O696" s="203"/>
      <c r="P696" s="203"/>
      <c r="Q696" s="203"/>
      <c r="R696" s="203"/>
      <c r="S696" s="203"/>
      <c r="T696" s="204"/>
      <c r="U696" s="13"/>
      <c r="V696" s="13"/>
      <c r="W696" s="13"/>
      <c r="X696" s="13"/>
      <c r="Y696" s="13"/>
      <c r="Z696" s="13"/>
      <c r="AA696" s="13"/>
      <c r="AB696" s="13"/>
      <c r="AC696" s="13"/>
      <c r="AD696" s="13"/>
      <c r="AE696" s="13"/>
      <c r="AT696" s="199" t="s">
        <v>175</v>
      </c>
      <c r="AU696" s="199" t="s">
        <v>85</v>
      </c>
      <c r="AV696" s="13" t="s">
        <v>81</v>
      </c>
      <c r="AW696" s="13" t="s">
        <v>32</v>
      </c>
      <c r="AX696" s="13" t="s">
        <v>76</v>
      </c>
      <c r="AY696" s="199" t="s">
        <v>165</v>
      </c>
    </row>
    <row r="697" s="14" customFormat="1">
      <c r="A697" s="14"/>
      <c r="B697" s="205"/>
      <c r="C697" s="14"/>
      <c r="D697" s="193" t="s">
        <v>175</v>
      </c>
      <c r="E697" s="206" t="s">
        <v>1</v>
      </c>
      <c r="F697" s="207" t="s">
        <v>796</v>
      </c>
      <c r="G697" s="14"/>
      <c r="H697" s="208">
        <v>486.85599999999999</v>
      </c>
      <c r="I697" s="209"/>
      <c r="J697" s="14"/>
      <c r="K697" s="14"/>
      <c r="L697" s="205"/>
      <c r="M697" s="210"/>
      <c r="N697" s="211"/>
      <c r="O697" s="211"/>
      <c r="P697" s="211"/>
      <c r="Q697" s="211"/>
      <c r="R697" s="211"/>
      <c r="S697" s="211"/>
      <c r="T697" s="212"/>
      <c r="U697" s="14"/>
      <c r="V697" s="14"/>
      <c r="W697" s="14"/>
      <c r="X697" s="14"/>
      <c r="Y697" s="14"/>
      <c r="Z697" s="14"/>
      <c r="AA697" s="14"/>
      <c r="AB697" s="14"/>
      <c r="AC697" s="14"/>
      <c r="AD697" s="14"/>
      <c r="AE697" s="14"/>
      <c r="AT697" s="206" t="s">
        <v>175</v>
      </c>
      <c r="AU697" s="206" t="s">
        <v>85</v>
      </c>
      <c r="AV697" s="14" t="s">
        <v>85</v>
      </c>
      <c r="AW697" s="14" t="s">
        <v>32</v>
      </c>
      <c r="AX697" s="14" t="s">
        <v>76</v>
      </c>
      <c r="AY697" s="206" t="s">
        <v>165</v>
      </c>
    </row>
    <row r="698" s="14" customFormat="1">
      <c r="A698" s="14"/>
      <c r="B698" s="205"/>
      <c r="C698" s="14"/>
      <c r="D698" s="193" t="s">
        <v>175</v>
      </c>
      <c r="E698" s="206" t="s">
        <v>1</v>
      </c>
      <c r="F698" s="207" t="s">
        <v>797</v>
      </c>
      <c r="G698" s="14"/>
      <c r="H698" s="208">
        <v>-32</v>
      </c>
      <c r="I698" s="209"/>
      <c r="J698" s="14"/>
      <c r="K698" s="14"/>
      <c r="L698" s="205"/>
      <c r="M698" s="210"/>
      <c r="N698" s="211"/>
      <c r="O698" s="211"/>
      <c r="P698" s="211"/>
      <c r="Q698" s="211"/>
      <c r="R698" s="211"/>
      <c r="S698" s="211"/>
      <c r="T698" s="212"/>
      <c r="U698" s="14"/>
      <c r="V698" s="14"/>
      <c r="W698" s="14"/>
      <c r="X698" s="14"/>
      <c r="Y698" s="14"/>
      <c r="Z698" s="14"/>
      <c r="AA698" s="14"/>
      <c r="AB698" s="14"/>
      <c r="AC698" s="14"/>
      <c r="AD698" s="14"/>
      <c r="AE698" s="14"/>
      <c r="AT698" s="206" t="s">
        <v>175</v>
      </c>
      <c r="AU698" s="206" t="s">
        <v>85</v>
      </c>
      <c r="AV698" s="14" t="s">
        <v>85</v>
      </c>
      <c r="AW698" s="14" t="s">
        <v>32</v>
      </c>
      <c r="AX698" s="14" t="s">
        <v>76</v>
      </c>
      <c r="AY698" s="206" t="s">
        <v>165</v>
      </c>
    </row>
    <row r="699" s="13" customFormat="1">
      <c r="A699" s="13"/>
      <c r="B699" s="198"/>
      <c r="C699" s="13"/>
      <c r="D699" s="193" t="s">
        <v>175</v>
      </c>
      <c r="E699" s="199" t="s">
        <v>1</v>
      </c>
      <c r="F699" s="200" t="s">
        <v>798</v>
      </c>
      <c r="G699" s="13"/>
      <c r="H699" s="199" t="s">
        <v>1</v>
      </c>
      <c r="I699" s="201"/>
      <c r="J699" s="13"/>
      <c r="K699" s="13"/>
      <c r="L699" s="198"/>
      <c r="M699" s="202"/>
      <c r="N699" s="203"/>
      <c r="O699" s="203"/>
      <c r="P699" s="203"/>
      <c r="Q699" s="203"/>
      <c r="R699" s="203"/>
      <c r="S699" s="203"/>
      <c r="T699" s="204"/>
      <c r="U699" s="13"/>
      <c r="V699" s="13"/>
      <c r="W699" s="13"/>
      <c r="X699" s="13"/>
      <c r="Y699" s="13"/>
      <c r="Z699" s="13"/>
      <c r="AA699" s="13"/>
      <c r="AB699" s="13"/>
      <c r="AC699" s="13"/>
      <c r="AD699" s="13"/>
      <c r="AE699" s="13"/>
      <c r="AT699" s="199" t="s">
        <v>175</v>
      </c>
      <c r="AU699" s="199" t="s">
        <v>85</v>
      </c>
      <c r="AV699" s="13" t="s">
        <v>81</v>
      </c>
      <c r="AW699" s="13" t="s">
        <v>32</v>
      </c>
      <c r="AX699" s="13" t="s">
        <v>76</v>
      </c>
      <c r="AY699" s="199" t="s">
        <v>165</v>
      </c>
    </row>
    <row r="700" s="14" customFormat="1">
      <c r="A700" s="14"/>
      <c r="B700" s="205"/>
      <c r="C700" s="14"/>
      <c r="D700" s="193" t="s">
        <v>175</v>
      </c>
      <c r="E700" s="206" t="s">
        <v>1</v>
      </c>
      <c r="F700" s="207" t="s">
        <v>799</v>
      </c>
      <c r="G700" s="14"/>
      <c r="H700" s="208">
        <v>209.154</v>
      </c>
      <c r="I700" s="209"/>
      <c r="J700" s="14"/>
      <c r="K700" s="14"/>
      <c r="L700" s="205"/>
      <c r="M700" s="210"/>
      <c r="N700" s="211"/>
      <c r="O700" s="211"/>
      <c r="P700" s="211"/>
      <c r="Q700" s="211"/>
      <c r="R700" s="211"/>
      <c r="S700" s="211"/>
      <c r="T700" s="212"/>
      <c r="U700" s="14"/>
      <c r="V700" s="14"/>
      <c r="W700" s="14"/>
      <c r="X700" s="14"/>
      <c r="Y700" s="14"/>
      <c r="Z700" s="14"/>
      <c r="AA700" s="14"/>
      <c r="AB700" s="14"/>
      <c r="AC700" s="14"/>
      <c r="AD700" s="14"/>
      <c r="AE700" s="14"/>
      <c r="AT700" s="206" t="s">
        <v>175</v>
      </c>
      <c r="AU700" s="206" t="s">
        <v>85</v>
      </c>
      <c r="AV700" s="14" t="s">
        <v>85</v>
      </c>
      <c r="AW700" s="14" t="s">
        <v>32</v>
      </c>
      <c r="AX700" s="14" t="s">
        <v>76</v>
      </c>
      <c r="AY700" s="206" t="s">
        <v>165</v>
      </c>
    </row>
    <row r="701" s="14" customFormat="1">
      <c r="A701" s="14"/>
      <c r="B701" s="205"/>
      <c r="C701" s="14"/>
      <c r="D701" s="193" t="s">
        <v>175</v>
      </c>
      <c r="E701" s="206" t="s">
        <v>1</v>
      </c>
      <c r="F701" s="207" t="s">
        <v>800</v>
      </c>
      <c r="G701" s="14"/>
      <c r="H701" s="208">
        <v>73.084000000000003</v>
      </c>
      <c r="I701" s="209"/>
      <c r="J701" s="14"/>
      <c r="K701" s="14"/>
      <c r="L701" s="205"/>
      <c r="M701" s="210"/>
      <c r="N701" s="211"/>
      <c r="O701" s="211"/>
      <c r="P701" s="211"/>
      <c r="Q701" s="211"/>
      <c r="R701" s="211"/>
      <c r="S701" s="211"/>
      <c r="T701" s="212"/>
      <c r="U701" s="14"/>
      <c r="V701" s="14"/>
      <c r="W701" s="14"/>
      <c r="X701" s="14"/>
      <c r="Y701" s="14"/>
      <c r="Z701" s="14"/>
      <c r="AA701" s="14"/>
      <c r="AB701" s="14"/>
      <c r="AC701" s="14"/>
      <c r="AD701" s="14"/>
      <c r="AE701" s="14"/>
      <c r="AT701" s="206" t="s">
        <v>175</v>
      </c>
      <c r="AU701" s="206" t="s">
        <v>85</v>
      </c>
      <c r="AV701" s="14" t="s">
        <v>85</v>
      </c>
      <c r="AW701" s="14" t="s">
        <v>32</v>
      </c>
      <c r="AX701" s="14" t="s">
        <v>76</v>
      </c>
      <c r="AY701" s="206" t="s">
        <v>165</v>
      </c>
    </row>
    <row r="702" s="13" customFormat="1">
      <c r="A702" s="13"/>
      <c r="B702" s="198"/>
      <c r="C702" s="13"/>
      <c r="D702" s="193" t="s">
        <v>175</v>
      </c>
      <c r="E702" s="199" t="s">
        <v>1</v>
      </c>
      <c r="F702" s="200" t="s">
        <v>592</v>
      </c>
      <c r="G702" s="13"/>
      <c r="H702" s="199" t="s">
        <v>1</v>
      </c>
      <c r="I702" s="201"/>
      <c r="J702" s="13"/>
      <c r="K702" s="13"/>
      <c r="L702" s="198"/>
      <c r="M702" s="202"/>
      <c r="N702" s="203"/>
      <c r="O702" s="203"/>
      <c r="P702" s="203"/>
      <c r="Q702" s="203"/>
      <c r="R702" s="203"/>
      <c r="S702" s="203"/>
      <c r="T702" s="204"/>
      <c r="U702" s="13"/>
      <c r="V702" s="13"/>
      <c r="W702" s="13"/>
      <c r="X702" s="13"/>
      <c r="Y702" s="13"/>
      <c r="Z702" s="13"/>
      <c r="AA702" s="13"/>
      <c r="AB702" s="13"/>
      <c r="AC702" s="13"/>
      <c r="AD702" s="13"/>
      <c r="AE702" s="13"/>
      <c r="AT702" s="199" t="s">
        <v>175</v>
      </c>
      <c r="AU702" s="199" t="s">
        <v>85</v>
      </c>
      <c r="AV702" s="13" t="s">
        <v>81</v>
      </c>
      <c r="AW702" s="13" t="s">
        <v>32</v>
      </c>
      <c r="AX702" s="13" t="s">
        <v>76</v>
      </c>
      <c r="AY702" s="199" t="s">
        <v>165</v>
      </c>
    </row>
    <row r="703" s="14" customFormat="1">
      <c r="A703" s="14"/>
      <c r="B703" s="205"/>
      <c r="C703" s="14"/>
      <c r="D703" s="193" t="s">
        <v>175</v>
      </c>
      <c r="E703" s="206" t="s">
        <v>1</v>
      </c>
      <c r="F703" s="207" t="s">
        <v>801</v>
      </c>
      <c r="G703" s="14"/>
      <c r="H703" s="208">
        <v>84.420000000000002</v>
      </c>
      <c r="I703" s="209"/>
      <c r="J703" s="14"/>
      <c r="K703" s="14"/>
      <c r="L703" s="205"/>
      <c r="M703" s="210"/>
      <c r="N703" s="211"/>
      <c r="O703" s="211"/>
      <c r="P703" s="211"/>
      <c r="Q703" s="211"/>
      <c r="R703" s="211"/>
      <c r="S703" s="211"/>
      <c r="T703" s="212"/>
      <c r="U703" s="14"/>
      <c r="V703" s="14"/>
      <c r="W703" s="14"/>
      <c r="X703" s="14"/>
      <c r="Y703" s="14"/>
      <c r="Z703" s="14"/>
      <c r="AA703" s="14"/>
      <c r="AB703" s="14"/>
      <c r="AC703" s="14"/>
      <c r="AD703" s="14"/>
      <c r="AE703" s="14"/>
      <c r="AT703" s="206" t="s">
        <v>175</v>
      </c>
      <c r="AU703" s="206" t="s">
        <v>85</v>
      </c>
      <c r="AV703" s="14" t="s">
        <v>85</v>
      </c>
      <c r="AW703" s="14" t="s">
        <v>32</v>
      </c>
      <c r="AX703" s="14" t="s">
        <v>76</v>
      </c>
      <c r="AY703" s="206" t="s">
        <v>165</v>
      </c>
    </row>
    <row r="704" s="13" customFormat="1">
      <c r="A704" s="13"/>
      <c r="B704" s="198"/>
      <c r="C704" s="13"/>
      <c r="D704" s="193" t="s">
        <v>175</v>
      </c>
      <c r="E704" s="199" t="s">
        <v>1</v>
      </c>
      <c r="F704" s="200" t="s">
        <v>594</v>
      </c>
      <c r="G704" s="13"/>
      <c r="H704" s="199" t="s">
        <v>1</v>
      </c>
      <c r="I704" s="201"/>
      <c r="J704" s="13"/>
      <c r="K704" s="13"/>
      <c r="L704" s="198"/>
      <c r="M704" s="202"/>
      <c r="N704" s="203"/>
      <c r="O704" s="203"/>
      <c r="P704" s="203"/>
      <c r="Q704" s="203"/>
      <c r="R704" s="203"/>
      <c r="S704" s="203"/>
      <c r="T704" s="204"/>
      <c r="U704" s="13"/>
      <c r="V704" s="13"/>
      <c r="W704" s="13"/>
      <c r="X704" s="13"/>
      <c r="Y704" s="13"/>
      <c r="Z704" s="13"/>
      <c r="AA704" s="13"/>
      <c r="AB704" s="13"/>
      <c r="AC704" s="13"/>
      <c r="AD704" s="13"/>
      <c r="AE704" s="13"/>
      <c r="AT704" s="199" t="s">
        <v>175</v>
      </c>
      <c r="AU704" s="199" t="s">
        <v>85</v>
      </c>
      <c r="AV704" s="13" t="s">
        <v>81</v>
      </c>
      <c r="AW704" s="13" t="s">
        <v>32</v>
      </c>
      <c r="AX704" s="13" t="s">
        <v>76</v>
      </c>
      <c r="AY704" s="199" t="s">
        <v>165</v>
      </c>
    </row>
    <row r="705" s="14" customFormat="1">
      <c r="A705" s="14"/>
      <c r="B705" s="205"/>
      <c r="C705" s="14"/>
      <c r="D705" s="193" t="s">
        <v>175</v>
      </c>
      <c r="E705" s="206" t="s">
        <v>1</v>
      </c>
      <c r="F705" s="207" t="s">
        <v>802</v>
      </c>
      <c r="G705" s="14"/>
      <c r="H705" s="208">
        <v>70.700000000000003</v>
      </c>
      <c r="I705" s="209"/>
      <c r="J705" s="14"/>
      <c r="K705" s="14"/>
      <c r="L705" s="205"/>
      <c r="M705" s="210"/>
      <c r="N705" s="211"/>
      <c r="O705" s="211"/>
      <c r="P705" s="211"/>
      <c r="Q705" s="211"/>
      <c r="R705" s="211"/>
      <c r="S705" s="211"/>
      <c r="T705" s="212"/>
      <c r="U705" s="14"/>
      <c r="V705" s="14"/>
      <c r="W705" s="14"/>
      <c r="X705" s="14"/>
      <c r="Y705" s="14"/>
      <c r="Z705" s="14"/>
      <c r="AA705" s="14"/>
      <c r="AB705" s="14"/>
      <c r="AC705" s="14"/>
      <c r="AD705" s="14"/>
      <c r="AE705" s="14"/>
      <c r="AT705" s="206" t="s">
        <v>175</v>
      </c>
      <c r="AU705" s="206" t="s">
        <v>85</v>
      </c>
      <c r="AV705" s="14" t="s">
        <v>85</v>
      </c>
      <c r="AW705" s="14" t="s">
        <v>32</v>
      </c>
      <c r="AX705" s="14" t="s">
        <v>76</v>
      </c>
      <c r="AY705" s="206" t="s">
        <v>165</v>
      </c>
    </row>
    <row r="706" s="13" customFormat="1">
      <c r="A706" s="13"/>
      <c r="B706" s="198"/>
      <c r="C706" s="13"/>
      <c r="D706" s="193" t="s">
        <v>175</v>
      </c>
      <c r="E706" s="199" t="s">
        <v>1</v>
      </c>
      <c r="F706" s="200" t="s">
        <v>596</v>
      </c>
      <c r="G706" s="13"/>
      <c r="H706" s="199" t="s">
        <v>1</v>
      </c>
      <c r="I706" s="201"/>
      <c r="J706" s="13"/>
      <c r="K706" s="13"/>
      <c r="L706" s="198"/>
      <c r="M706" s="202"/>
      <c r="N706" s="203"/>
      <c r="O706" s="203"/>
      <c r="P706" s="203"/>
      <c r="Q706" s="203"/>
      <c r="R706" s="203"/>
      <c r="S706" s="203"/>
      <c r="T706" s="204"/>
      <c r="U706" s="13"/>
      <c r="V706" s="13"/>
      <c r="W706" s="13"/>
      <c r="X706" s="13"/>
      <c r="Y706" s="13"/>
      <c r="Z706" s="13"/>
      <c r="AA706" s="13"/>
      <c r="AB706" s="13"/>
      <c r="AC706" s="13"/>
      <c r="AD706" s="13"/>
      <c r="AE706" s="13"/>
      <c r="AT706" s="199" t="s">
        <v>175</v>
      </c>
      <c r="AU706" s="199" t="s">
        <v>85</v>
      </c>
      <c r="AV706" s="13" t="s">
        <v>81</v>
      </c>
      <c r="AW706" s="13" t="s">
        <v>32</v>
      </c>
      <c r="AX706" s="13" t="s">
        <v>76</v>
      </c>
      <c r="AY706" s="199" t="s">
        <v>165</v>
      </c>
    </row>
    <row r="707" s="14" customFormat="1">
      <c r="A707" s="14"/>
      <c r="B707" s="205"/>
      <c r="C707" s="14"/>
      <c r="D707" s="193" t="s">
        <v>175</v>
      </c>
      <c r="E707" s="206" t="s">
        <v>1</v>
      </c>
      <c r="F707" s="207" t="s">
        <v>803</v>
      </c>
      <c r="G707" s="14"/>
      <c r="H707" s="208">
        <v>55.93</v>
      </c>
      <c r="I707" s="209"/>
      <c r="J707" s="14"/>
      <c r="K707" s="14"/>
      <c r="L707" s="205"/>
      <c r="M707" s="210"/>
      <c r="N707" s="211"/>
      <c r="O707" s="211"/>
      <c r="P707" s="211"/>
      <c r="Q707" s="211"/>
      <c r="R707" s="211"/>
      <c r="S707" s="211"/>
      <c r="T707" s="212"/>
      <c r="U707" s="14"/>
      <c r="V707" s="14"/>
      <c r="W707" s="14"/>
      <c r="X707" s="14"/>
      <c r="Y707" s="14"/>
      <c r="Z707" s="14"/>
      <c r="AA707" s="14"/>
      <c r="AB707" s="14"/>
      <c r="AC707" s="14"/>
      <c r="AD707" s="14"/>
      <c r="AE707" s="14"/>
      <c r="AT707" s="206" t="s">
        <v>175</v>
      </c>
      <c r="AU707" s="206" t="s">
        <v>85</v>
      </c>
      <c r="AV707" s="14" t="s">
        <v>85</v>
      </c>
      <c r="AW707" s="14" t="s">
        <v>32</v>
      </c>
      <c r="AX707" s="14" t="s">
        <v>76</v>
      </c>
      <c r="AY707" s="206" t="s">
        <v>165</v>
      </c>
    </row>
    <row r="708" s="13" customFormat="1">
      <c r="A708" s="13"/>
      <c r="B708" s="198"/>
      <c r="C708" s="13"/>
      <c r="D708" s="193" t="s">
        <v>175</v>
      </c>
      <c r="E708" s="199" t="s">
        <v>1</v>
      </c>
      <c r="F708" s="200" t="s">
        <v>606</v>
      </c>
      <c r="G708" s="13"/>
      <c r="H708" s="199" t="s">
        <v>1</v>
      </c>
      <c r="I708" s="201"/>
      <c r="J708" s="13"/>
      <c r="K708" s="13"/>
      <c r="L708" s="198"/>
      <c r="M708" s="202"/>
      <c r="N708" s="203"/>
      <c r="O708" s="203"/>
      <c r="P708" s="203"/>
      <c r="Q708" s="203"/>
      <c r="R708" s="203"/>
      <c r="S708" s="203"/>
      <c r="T708" s="204"/>
      <c r="U708" s="13"/>
      <c r="V708" s="13"/>
      <c r="W708" s="13"/>
      <c r="X708" s="13"/>
      <c r="Y708" s="13"/>
      <c r="Z708" s="13"/>
      <c r="AA708" s="13"/>
      <c r="AB708" s="13"/>
      <c r="AC708" s="13"/>
      <c r="AD708" s="13"/>
      <c r="AE708" s="13"/>
      <c r="AT708" s="199" t="s">
        <v>175</v>
      </c>
      <c r="AU708" s="199" t="s">
        <v>85</v>
      </c>
      <c r="AV708" s="13" t="s">
        <v>81</v>
      </c>
      <c r="AW708" s="13" t="s">
        <v>32</v>
      </c>
      <c r="AX708" s="13" t="s">
        <v>76</v>
      </c>
      <c r="AY708" s="199" t="s">
        <v>165</v>
      </c>
    </row>
    <row r="709" s="14" customFormat="1">
      <c r="A709" s="14"/>
      <c r="B709" s="205"/>
      <c r="C709" s="14"/>
      <c r="D709" s="193" t="s">
        <v>175</v>
      </c>
      <c r="E709" s="206" t="s">
        <v>1</v>
      </c>
      <c r="F709" s="207" t="s">
        <v>804</v>
      </c>
      <c r="G709" s="14"/>
      <c r="H709" s="208">
        <v>21</v>
      </c>
      <c r="I709" s="209"/>
      <c r="J709" s="14"/>
      <c r="K709" s="14"/>
      <c r="L709" s="205"/>
      <c r="M709" s="210"/>
      <c r="N709" s="211"/>
      <c r="O709" s="211"/>
      <c r="P709" s="211"/>
      <c r="Q709" s="211"/>
      <c r="R709" s="211"/>
      <c r="S709" s="211"/>
      <c r="T709" s="212"/>
      <c r="U709" s="14"/>
      <c r="V709" s="14"/>
      <c r="W709" s="14"/>
      <c r="X709" s="14"/>
      <c r="Y709" s="14"/>
      <c r="Z709" s="14"/>
      <c r="AA709" s="14"/>
      <c r="AB709" s="14"/>
      <c r="AC709" s="14"/>
      <c r="AD709" s="14"/>
      <c r="AE709" s="14"/>
      <c r="AT709" s="206" t="s">
        <v>175</v>
      </c>
      <c r="AU709" s="206" t="s">
        <v>85</v>
      </c>
      <c r="AV709" s="14" t="s">
        <v>85</v>
      </c>
      <c r="AW709" s="14" t="s">
        <v>32</v>
      </c>
      <c r="AX709" s="14" t="s">
        <v>76</v>
      </c>
      <c r="AY709" s="206" t="s">
        <v>165</v>
      </c>
    </row>
    <row r="710" s="13" customFormat="1">
      <c r="A710" s="13"/>
      <c r="B710" s="198"/>
      <c r="C710" s="13"/>
      <c r="D710" s="193" t="s">
        <v>175</v>
      </c>
      <c r="E710" s="199" t="s">
        <v>1</v>
      </c>
      <c r="F710" s="200" t="s">
        <v>608</v>
      </c>
      <c r="G710" s="13"/>
      <c r="H710" s="199" t="s">
        <v>1</v>
      </c>
      <c r="I710" s="201"/>
      <c r="J710" s="13"/>
      <c r="K710" s="13"/>
      <c r="L710" s="198"/>
      <c r="M710" s="202"/>
      <c r="N710" s="203"/>
      <c r="O710" s="203"/>
      <c r="P710" s="203"/>
      <c r="Q710" s="203"/>
      <c r="R710" s="203"/>
      <c r="S710" s="203"/>
      <c r="T710" s="204"/>
      <c r="U710" s="13"/>
      <c r="V710" s="13"/>
      <c r="W710" s="13"/>
      <c r="X710" s="13"/>
      <c r="Y710" s="13"/>
      <c r="Z710" s="13"/>
      <c r="AA710" s="13"/>
      <c r="AB710" s="13"/>
      <c r="AC710" s="13"/>
      <c r="AD710" s="13"/>
      <c r="AE710" s="13"/>
      <c r="AT710" s="199" t="s">
        <v>175</v>
      </c>
      <c r="AU710" s="199" t="s">
        <v>85</v>
      </c>
      <c r="AV710" s="13" t="s">
        <v>81</v>
      </c>
      <c r="AW710" s="13" t="s">
        <v>32</v>
      </c>
      <c r="AX710" s="13" t="s">
        <v>76</v>
      </c>
      <c r="AY710" s="199" t="s">
        <v>165</v>
      </c>
    </row>
    <row r="711" s="14" customFormat="1">
      <c r="A711" s="14"/>
      <c r="B711" s="205"/>
      <c r="C711" s="14"/>
      <c r="D711" s="193" t="s">
        <v>175</v>
      </c>
      <c r="E711" s="206" t="s">
        <v>1</v>
      </c>
      <c r="F711" s="207" t="s">
        <v>804</v>
      </c>
      <c r="G711" s="14"/>
      <c r="H711" s="208">
        <v>21</v>
      </c>
      <c r="I711" s="209"/>
      <c r="J711" s="14"/>
      <c r="K711" s="14"/>
      <c r="L711" s="205"/>
      <c r="M711" s="210"/>
      <c r="N711" s="211"/>
      <c r="O711" s="211"/>
      <c r="P711" s="211"/>
      <c r="Q711" s="211"/>
      <c r="R711" s="211"/>
      <c r="S711" s="211"/>
      <c r="T711" s="212"/>
      <c r="U711" s="14"/>
      <c r="V711" s="14"/>
      <c r="W711" s="14"/>
      <c r="X711" s="14"/>
      <c r="Y711" s="14"/>
      <c r="Z711" s="14"/>
      <c r="AA711" s="14"/>
      <c r="AB711" s="14"/>
      <c r="AC711" s="14"/>
      <c r="AD711" s="14"/>
      <c r="AE711" s="14"/>
      <c r="AT711" s="206" t="s">
        <v>175</v>
      </c>
      <c r="AU711" s="206" t="s">
        <v>85</v>
      </c>
      <c r="AV711" s="14" t="s">
        <v>85</v>
      </c>
      <c r="AW711" s="14" t="s">
        <v>32</v>
      </c>
      <c r="AX711" s="14" t="s">
        <v>76</v>
      </c>
      <c r="AY711" s="206" t="s">
        <v>165</v>
      </c>
    </row>
    <row r="712" s="14" customFormat="1">
      <c r="A712" s="14"/>
      <c r="B712" s="205"/>
      <c r="C712" s="14"/>
      <c r="D712" s="193" t="s">
        <v>175</v>
      </c>
      <c r="E712" s="206" t="s">
        <v>1</v>
      </c>
      <c r="F712" s="207" t="s">
        <v>805</v>
      </c>
      <c r="G712" s="14"/>
      <c r="H712" s="208">
        <v>17.5</v>
      </c>
      <c r="I712" s="209"/>
      <c r="J712" s="14"/>
      <c r="K712" s="14"/>
      <c r="L712" s="205"/>
      <c r="M712" s="210"/>
      <c r="N712" s="211"/>
      <c r="O712" s="211"/>
      <c r="P712" s="211"/>
      <c r="Q712" s="211"/>
      <c r="R712" s="211"/>
      <c r="S712" s="211"/>
      <c r="T712" s="212"/>
      <c r="U712" s="14"/>
      <c r="V712" s="14"/>
      <c r="W712" s="14"/>
      <c r="X712" s="14"/>
      <c r="Y712" s="14"/>
      <c r="Z712" s="14"/>
      <c r="AA712" s="14"/>
      <c r="AB712" s="14"/>
      <c r="AC712" s="14"/>
      <c r="AD712" s="14"/>
      <c r="AE712" s="14"/>
      <c r="AT712" s="206" t="s">
        <v>175</v>
      </c>
      <c r="AU712" s="206" t="s">
        <v>85</v>
      </c>
      <c r="AV712" s="14" t="s">
        <v>85</v>
      </c>
      <c r="AW712" s="14" t="s">
        <v>32</v>
      </c>
      <c r="AX712" s="14" t="s">
        <v>76</v>
      </c>
      <c r="AY712" s="206" t="s">
        <v>165</v>
      </c>
    </row>
    <row r="713" s="14" customFormat="1">
      <c r="A713" s="14"/>
      <c r="B713" s="205"/>
      <c r="C713" s="14"/>
      <c r="D713" s="193" t="s">
        <v>175</v>
      </c>
      <c r="E713" s="206" t="s">
        <v>1</v>
      </c>
      <c r="F713" s="207" t="s">
        <v>805</v>
      </c>
      <c r="G713" s="14"/>
      <c r="H713" s="208">
        <v>17.5</v>
      </c>
      <c r="I713" s="209"/>
      <c r="J713" s="14"/>
      <c r="K713" s="14"/>
      <c r="L713" s="205"/>
      <c r="M713" s="210"/>
      <c r="N713" s="211"/>
      <c r="O713" s="211"/>
      <c r="P713" s="211"/>
      <c r="Q713" s="211"/>
      <c r="R713" s="211"/>
      <c r="S713" s="211"/>
      <c r="T713" s="212"/>
      <c r="U713" s="14"/>
      <c r="V713" s="14"/>
      <c r="W713" s="14"/>
      <c r="X713" s="14"/>
      <c r="Y713" s="14"/>
      <c r="Z713" s="14"/>
      <c r="AA713" s="14"/>
      <c r="AB713" s="14"/>
      <c r="AC713" s="14"/>
      <c r="AD713" s="14"/>
      <c r="AE713" s="14"/>
      <c r="AT713" s="206" t="s">
        <v>175</v>
      </c>
      <c r="AU713" s="206" t="s">
        <v>85</v>
      </c>
      <c r="AV713" s="14" t="s">
        <v>85</v>
      </c>
      <c r="AW713" s="14" t="s">
        <v>32</v>
      </c>
      <c r="AX713" s="14" t="s">
        <v>76</v>
      </c>
      <c r="AY713" s="206" t="s">
        <v>165</v>
      </c>
    </row>
    <row r="714" s="13" customFormat="1">
      <c r="A714" s="13"/>
      <c r="B714" s="198"/>
      <c r="C714" s="13"/>
      <c r="D714" s="193" t="s">
        <v>175</v>
      </c>
      <c r="E714" s="199" t="s">
        <v>1</v>
      </c>
      <c r="F714" s="200" t="s">
        <v>598</v>
      </c>
      <c r="G714" s="13"/>
      <c r="H714" s="199" t="s">
        <v>1</v>
      </c>
      <c r="I714" s="201"/>
      <c r="J714" s="13"/>
      <c r="K714" s="13"/>
      <c r="L714" s="198"/>
      <c r="M714" s="202"/>
      <c r="N714" s="203"/>
      <c r="O714" s="203"/>
      <c r="P714" s="203"/>
      <c r="Q714" s="203"/>
      <c r="R714" s="203"/>
      <c r="S714" s="203"/>
      <c r="T714" s="204"/>
      <c r="U714" s="13"/>
      <c r="V714" s="13"/>
      <c r="W714" s="13"/>
      <c r="X714" s="13"/>
      <c r="Y714" s="13"/>
      <c r="Z714" s="13"/>
      <c r="AA714" s="13"/>
      <c r="AB714" s="13"/>
      <c r="AC714" s="13"/>
      <c r="AD714" s="13"/>
      <c r="AE714" s="13"/>
      <c r="AT714" s="199" t="s">
        <v>175</v>
      </c>
      <c r="AU714" s="199" t="s">
        <v>85</v>
      </c>
      <c r="AV714" s="13" t="s">
        <v>81</v>
      </c>
      <c r="AW714" s="13" t="s">
        <v>32</v>
      </c>
      <c r="AX714" s="13" t="s">
        <v>76</v>
      </c>
      <c r="AY714" s="199" t="s">
        <v>165</v>
      </c>
    </row>
    <row r="715" s="14" customFormat="1">
      <c r="A715" s="14"/>
      <c r="B715" s="205"/>
      <c r="C715" s="14"/>
      <c r="D715" s="193" t="s">
        <v>175</v>
      </c>
      <c r="E715" s="206" t="s">
        <v>1</v>
      </c>
      <c r="F715" s="207" t="s">
        <v>806</v>
      </c>
      <c r="G715" s="14"/>
      <c r="H715" s="208">
        <v>42</v>
      </c>
      <c r="I715" s="209"/>
      <c r="J715" s="14"/>
      <c r="K715" s="14"/>
      <c r="L715" s="205"/>
      <c r="M715" s="210"/>
      <c r="N715" s="211"/>
      <c r="O715" s="211"/>
      <c r="P715" s="211"/>
      <c r="Q715" s="211"/>
      <c r="R715" s="211"/>
      <c r="S715" s="211"/>
      <c r="T715" s="212"/>
      <c r="U715" s="14"/>
      <c r="V715" s="14"/>
      <c r="W715" s="14"/>
      <c r="X715" s="14"/>
      <c r="Y715" s="14"/>
      <c r="Z715" s="14"/>
      <c r="AA715" s="14"/>
      <c r="AB715" s="14"/>
      <c r="AC715" s="14"/>
      <c r="AD715" s="14"/>
      <c r="AE715" s="14"/>
      <c r="AT715" s="206" t="s">
        <v>175</v>
      </c>
      <c r="AU715" s="206" t="s">
        <v>85</v>
      </c>
      <c r="AV715" s="14" t="s">
        <v>85</v>
      </c>
      <c r="AW715" s="14" t="s">
        <v>32</v>
      </c>
      <c r="AX715" s="14" t="s">
        <v>76</v>
      </c>
      <c r="AY715" s="206" t="s">
        <v>165</v>
      </c>
    </row>
    <row r="716" s="13" customFormat="1">
      <c r="A716" s="13"/>
      <c r="B716" s="198"/>
      <c r="C716" s="13"/>
      <c r="D716" s="193" t="s">
        <v>175</v>
      </c>
      <c r="E716" s="199" t="s">
        <v>1</v>
      </c>
      <c r="F716" s="200" t="s">
        <v>807</v>
      </c>
      <c r="G716" s="13"/>
      <c r="H716" s="199" t="s">
        <v>1</v>
      </c>
      <c r="I716" s="201"/>
      <c r="J716" s="13"/>
      <c r="K716" s="13"/>
      <c r="L716" s="198"/>
      <c r="M716" s="202"/>
      <c r="N716" s="203"/>
      <c r="O716" s="203"/>
      <c r="P716" s="203"/>
      <c r="Q716" s="203"/>
      <c r="R716" s="203"/>
      <c r="S716" s="203"/>
      <c r="T716" s="204"/>
      <c r="U716" s="13"/>
      <c r="V716" s="13"/>
      <c r="W716" s="13"/>
      <c r="X716" s="13"/>
      <c r="Y716" s="13"/>
      <c r="Z716" s="13"/>
      <c r="AA716" s="13"/>
      <c r="AB716" s="13"/>
      <c r="AC716" s="13"/>
      <c r="AD716" s="13"/>
      <c r="AE716" s="13"/>
      <c r="AT716" s="199" t="s">
        <v>175</v>
      </c>
      <c r="AU716" s="199" t="s">
        <v>85</v>
      </c>
      <c r="AV716" s="13" t="s">
        <v>81</v>
      </c>
      <c r="AW716" s="13" t="s">
        <v>32</v>
      </c>
      <c r="AX716" s="13" t="s">
        <v>76</v>
      </c>
      <c r="AY716" s="199" t="s">
        <v>165</v>
      </c>
    </row>
    <row r="717" s="14" customFormat="1">
      <c r="A717" s="14"/>
      <c r="B717" s="205"/>
      <c r="C717" s="14"/>
      <c r="D717" s="193" t="s">
        <v>175</v>
      </c>
      <c r="E717" s="206" t="s">
        <v>1</v>
      </c>
      <c r="F717" s="207" t="s">
        <v>808</v>
      </c>
      <c r="G717" s="14"/>
      <c r="H717" s="208">
        <v>104.52</v>
      </c>
      <c r="I717" s="209"/>
      <c r="J717" s="14"/>
      <c r="K717" s="14"/>
      <c r="L717" s="205"/>
      <c r="M717" s="210"/>
      <c r="N717" s="211"/>
      <c r="O717" s="211"/>
      <c r="P717" s="211"/>
      <c r="Q717" s="211"/>
      <c r="R717" s="211"/>
      <c r="S717" s="211"/>
      <c r="T717" s="212"/>
      <c r="U717" s="14"/>
      <c r="V717" s="14"/>
      <c r="W717" s="14"/>
      <c r="X717" s="14"/>
      <c r="Y717" s="14"/>
      <c r="Z717" s="14"/>
      <c r="AA717" s="14"/>
      <c r="AB717" s="14"/>
      <c r="AC717" s="14"/>
      <c r="AD717" s="14"/>
      <c r="AE717" s="14"/>
      <c r="AT717" s="206" t="s">
        <v>175</v>
      </c>
      <c r="AU717" s="206" t="s">
        <v>85</v>
      </c>
      <c r="AV717" s="14" t="s">
        <v>85</v>
      </c>
      <c r="AW717" s="14" t="s">
        <v>32</v>
      </c>
      <c r="AX717" s="14" t="s">
        <v>76</v>
      </c>
      <c r="AY717" s="206" t="s">
        <v>165</v>
      </c>
    </row>
    <row r="718" s="14" customFormat="1">
      <c r="A718" s="14"/>
      <c r="B718" s="205"/>
      <c r="C718" s="14"/>
      <c r="D718" s="193" t="s">
        <v>175</v>
      </c>
      <c r="E718" s="206" t="s">
        <v>1</v>
      </c>
      <c r="F718" s="207" t="s">
        <v>809</v>
      </c>
      <c r="G718" s="14"/>
      <c r="H718" s="208">
        <v>14.84</v>
      </c>
      <c r="I718" s="209"/>
      <c r="J718" s="14"/>
      <c r="K718" s="14"/>
      <c r="L718" s="205"/>
      <c r="M718" s="210"/>
      <c r="N718" s="211"/>
      <c r="O718" s="211"/>
      <c r="P718" s="211"/>
      <c r="Q718" s="211"/>
      <c r="R718" s="211"/>
      <c r="S718" s="211"/>
      <c r="T718" s="212"/>
      <c r="U718" s="14"/>
      <c r="V718" s="14"/>
      <c r="W718" s="14"/>
      <c r="X718" s="14"/>
      <c r="Y718" s="14"/>
      <c r="Z718" s="14"/>
      <c r="AA718" s="14"/>
      <c r="AB718" s="14"/>
      <c r="AC718" s="14"/>
      <c r="AD718" s="14"/>
      <c r="AE718" s="14"/>
      <c r="AT718" s="206" t="s">
        <v>175</v>
      </c>
      <c r="AU718" s="206" t="s">
        <v>85</v>
      </c>
      <c r="AV718" s="14" t="s">
        <v>85</v>
      </c>
      <c r="AW718" s="14" t="s">
        <v>32</v>
      </c>
      <c r="AX718" s="14" t="s">
        <v>76</v>
      </c>
      <c r="AY718" s="206" t="s">
        <v>165</v>
      </c>
    </row>
    <row r="719" s="13" customFormat="1">
      <c r="A719" s="13"/>
      <c r="B719" s="198"/>
      <c r="C719" s="13"/>
      <c r="D719" s="193" t="s">
        <v>175</v>
      </c>
      <c r="E719" s="199" t="s">
        <v>1</v>
      </c>
      <c r="F719" s="200" t="s">
        <v>810</v>
      </c>
      <c r="G719" s="13"/>
      <c r="H719" s="199" t="s">
        <v>1</v>
      </c>
      <c r="I719" s="201"/>
      <c r="J719" s="13"/>
      <c r="K719" s="13"/>
      <c r="L719" s="198"/>
      <c r="M719" s="202"/>
      <c r="N719" s="203"/>
      <c r="O719" s="203"/>
      <c r="P719" s="203"/>
      <c r="Q719" s="203"/>
      <c r="R719" s="203"/>
      <c r="S719" s="203"/>
      <c r="T719" s="204"/>
      <c r="U719" s="13"/>
      <c r="V719" s="13"/>
      <c r="W719" s="13"/>
      <c r="X719" s="13"/>
      <c r="Y719" s="13"/>
      <c r="Z719" s="13"/>
      <c r="AA719" s="13"/>
      <c r="AB719" s="13"/>
      <c r="AC719" s="13"/>
      <c r="AD719" s="13"/>
      <c r="AE719" s="13"/>
      <c r="AT719" s="199" t="s">
        <v>175</v>
      </c>
      <c r="AU719" s="199" t="s">
        <v>85</v>
      </c>
      <c r="AV719" s="13" t="s">
        <v>81</v>
      </c>
      <c r="AW719" s="13" t="s">
        <v>32</v>
      </c>
      <c r="AX719" s="13" t="s">
        <v>76</v>
      </c>
      <c r="AY719" s="199" t="s">
        <v>165</v>
      </c>
    </row>
    <row r="720" s="14" customFormat="1">
      <c r="A720" s="14"/>
      <c r="B720" s="205"/>
      <c r="C720" s="14"/>
      <c r="D720" s="193" t="s">
        <v>175</v>
      </c>
      <c r="E720" s="206" t="s">
        <v>1</v>
      </c>
      <c r="F720" s="207" t="s">
        <v>811</v>
      </c>
      <c r="G720" s="14"/>
      <c r="H720" s="208">
        <v>82.599999999999994</v>
      </c>
      <c r="I720" s="209"/>
      <c r="J720" s="14"/>
      <c r="K720" s="14"/>
      <c r="L720" s="205"/>
      <c r="M720" s="210"/>
      <c r="N720" s="211"/>
      <c r="O720" s="211"/>
      <c r="P720" s="211"/>
      <c r="Q720" s="211"/>
      <c r="R720" s="211"/>
      <c r="S720" s="211"/>
      <c r="T720" s="212"/>
      <c r="U720" s="14"/>
      <c r="V720" s="14"/>
      <c r="W720" s="14"/>
      <c r="X720" s="14"/>
      <c r="Y720" s="14"/>
      <c r="Z720" s="14"/>
      <c r="AA720" s="14"/>
      <c r="AB720" s="14"/>
      <c r="AC720" s="14"/>
      <c r="AD720" s="14"/>
      <c r="AE720" s="14"/>
      <c r="AT720" s="206" t="s">
        <v>175</v>
      </c>
      <c r="AU720" s="206" t="s">
        <v>85</v>
      </c>
      <c r="AV720" s="14" t="s">
        <v>85</v>
      </c>
      <c r="AW720" s="14" t="s">
        <v>32</v>
      </c>
      <c r="AX720" s="14" t="s">
        <v>76</v>
      </c>
      <c r="AY720" s="206" t="s">
        <v>165</v>
      </c>
    </row>
    <row r="721" s="14" customFormat="1">
      <c r="A721" s="14"/>
      <c r="B721" s="205"/>
      <c r="C721" s="14"/>
      <c r="D721" s="193" t="s">
        <v>175</v>
      </c>
      <c r="E721" s="206" t="s">
        <v>1</v>
      </c>
      <c r="F721" s="207" t="s">
        <v>812</v>
      </c>
      <c r="G721" s="14"/>
      <c r="H721" s="208">
        <v>29.079999999999998</v>
      </c>
      <c r="I721" s="209"/>
      <c r="J721" s="14"/>
      <c r="K721" s="14"/>
      <c r="L721" s="205"/>
      <c r="M721" s="210"/>
      <c r="N721" s="211"/>
      <c r="O721" s="211"/>
      <c r="P721" s="211"/>
      <c r="Q721" s="211"/>
      <c r="R721" s="211"/>
      <c r="S721" s="211"/>
      <c r="T721" s="212"/>
      <c r="U721" s="14"/>
      <c r="V721" s="14"/>
      <c r="W721" s="14"/>
      <c r="X721" s="14"/>
      <c r="Y721" s="14"/>
      <c r="Z721" s="14"/>
      <c r="AA721" s="14"/>
      <c r="AB721" s="14"/>
      <c r="AC721" s="14"/>
      <c r="AD721" s="14"/>
      <c r="AE721" s="14"/>
      <c r="AT721" s="206" t="s">
        <v>175</v>
      </c>
      <c r="AU721" s="206" t="s">
        <v>85</v>
      </c>
      <c r="AV721" s="14" t="s">
        <v>85</v>
      </c>
      <c r="AW721" s="14" t="s">
        <v>32</v>
      </c>
      <c r="AX721" s="14" t="s">
        <v>76</v>
      </c>
      <c r="AY721" s="206" t="s">
        <v>165</v>
      </c>
    </row>
    <row r="722" s="13" customFormat="1">
      <c r="A722" s="13"/>
      <c r="B722" s="198"/>
      <c r="C722" s="13"/>
      <c r="D722" s="193" t="s">
        <v>175</v>
      </c>
      <c r="E722" s="199" t="s">
        <v>1</v>
      </c>
      <c r="F722" s="200" t="s">
        <v>813</v>
      </c>
      <c r="G722" s="13"/>
      <c r="H722" s="199" t="s">
        <v>1</v>
      </c>
      <c r="I722" s="201"/>
      <c r="J722" s="13"/>
      <c r="K722" s="13"/>
      <c r="L722" s="198"/>
      <c r="M722" s="202"/>
      <c r="N722" s="203"/>
      <c r="O722" s="203"/>
      <c r="P722" s="203"/>
      <c r="Q722" s="203"/>
      <c r="R722" s="203"/>
      <c r="S722" s="203"/>
      <c r="T722" s="204"/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  <c r="AE722" s="13"/>
      <c r="AT722" s="199" t="s">
        <v>175</v>
      </c>
      <c r="AU722" s="199" t="s">
        <v>85</v>
      </c>
      <c r="AV722" s="13" t="s">
        <v>81</v>
      </c>
      <c r="AW722" s="13" t="s">
        <v>32</v>
      </c>
      <c r="AX722" s="13" t="s">
        <v>76</v>
      </c>
      <c r="AY722" s="199" t="s">
        <v>165</v>
      </c>
    </row>
    <row r="723" s="14" customFormat="1">
      <c r="A723" s="14"/>
      <c r="B723" s="205"/>
      <c r="C723" s="14"/>
      <c r="D723" s="193" t="s">
        <v>175</v>
      </c>
      <c r="E723" s="206" t="s">
        <v>1</v>
      </c>
      <c r="F723" s="207" t="s">
        <v>814</v>
      </c>
      <c r="G723" s="14"/>
      <c r="H723" s="208">
        <v>97.650000000000006</v>
      </c>
      <c r="I723" s="209"/>
      <c r="J723" s="14"/>
      <c r="K723" s="14"/>
      <c r="L723" s="205"/>
      <c r="M723" s="210"/>
      <c r="N723" s="211"/>
      <c r="O723" s="211"/>
      <c r="P723" s="211"/>
      <c r="Q723" s="211"/>
      <c r="R723" s="211"/>
      <c r="S723" s="211"/>
      <c r="T723" s="212"/>
      <c r="U723" s="14"/>
      <c r="V723" s="14"/>
      <c r="W723" s="14"/>
      <c r="X723" s="14"/>
      <c r="Y723" s="14"/>
      <c r="Z723" s="14"/>
      <c r="AA723" s="14"/>
      <c r="AB723" s="14"/>
      <c r="AC723" s="14"/>
      <c r="AD723" s="14"/>
      <c r="AE723" s="14"/>
      <c r="AT723" s="206" t="s">
        <v>175</v>
      </c>
      <c r="AU723" s="206" t="s">
        <v>85</v>
      </c>
      <c r="AV723" s="14" t="s">
        <v>85</v>
      </c>
      <c r="AW723" s="14" t="s">
        <v>32</v>
      </c>
      <c r="AX723" s="14" t="s">
        <v>76</v>
      </c>
      <c r="AY723" s="206" t="s">
        <v>165</v>
      </c>
    </row>
    <row r="724" s="14" customFormat="1">
      <c r="A724" s="14"/>
      <c r="B724" s="205"/>
      <c r="C724" s="14"/>
      <c r="D724" s="193" t="s">
        <v>175</v>
      </c>
      <c r="E724" s="206" t="s">
        <v>1</v>
      </c>
      <c r="F724" s="207" t="s">
        <v>815</v>
      </c>
      <c r="G724" s="14"/>
      <c r="H724" s="208">
        <v>32.045000000000002</v>
      </c>
      <c r="I724" s="209"/>
      <c r="J724" s="14"/>
      <c r="K724" s="14"/>
      <c r="L724" s="205"/>
      <c r="M724" s="210"/>
      <c r="N724" s="211"/>
      <c r="O724" s="211"/>
      <c r="P724" s="211"/>
      <c r="Q724" s="211"/>
      <c r="R724" s="211"/>
      <c r="S724" s="211"/>
      <c r="T724" s="212"/>
      <c r="U724" s="14"/>
      <c r="V724" s="14"/>
      <c r="W724" s="14"/>
      <c r="X724" s="14"/>
      <c r="Y724" s="14"/>
      <c r="Z724" s="14"/>
      <c r="AA724" s="14"/>
      <c r="AB724" s="14"/>
      <c r="AC724" s="14"/>
      <c r="AD724" s="14"/>
      <c r="AE724" s="14"/>
      <c r="AT724" s="206" t="s">
        <v>175</v>
      </c>
      <c r="AU724" s="206" t="s">
        <v>85</v>
      </c>
      <c r="AV724" s="14" t="s">
        <v>85</v>
      </c>
      <c r="AW724" s="14" t="s">
        <v>32</v>
      </c>
      <c r="AX724" s="14" t="s">
        <v>76</v>
      </c>
      <c r="AY724" s="206" t="s">
        <v>165</v>
      </c>
    </row>
    <row r="725" s="13" customFormat="1">
      <c r="A725" s="13"/>
      <c r="B725" s="198"/>
      <c r="C725" s="13"/>
      <c r="D725" s="193" t="s">
        <v>175</v>
      </c>
      <c r="E725" s="199" t="s">
        <v>1</v>
      </c>
      <c r="F725" s="200" t="s">
        <v>816</v>
      </c>
      <c r="G725" s="13"/>
      <c r="H725" s="199" t="s">
        <v>1</v>
      </c>
      <c r="I725" s="201"/>
      <c r="J725" s="13"/>
      <c r="K725" s="13"/>
      <c r="L725" s="198"/>
      <c r="M725" s="202"/>
      <c r="N725" s="203"/>
      <c r="O725" s="203"/>
      <c r="P725" s="203"/>
      <c r="Q725" s="203"/>
      <c r="R725" s="203"/>
      <c r="S725" s="203"/>
      <c r="T725" s="204"/>
      <c r="U725" s="13"/>
      <c r="V725" s="13"/>
      <c r="W725" s="13"/>
      <c r="X725" s="13"/>
      <c r="Y725" s="13"/>
      <c r="Z725" s="13"/>
      <c r="AA725" s="13"/>
      <c r="AB725" s="13"/>
      <c r="AC725" s="13"/>
      <c r="AD725" s="13"/>
      <c r="AE725" s="13"/>
      <c r="AT725" s="199" t="s">
        <v>175</v>
      </c>
      <c r="AU725" s="199" t="s">
        <v>85</v>
      </c>
      <c r="AV725" s="13" t="s">
        <v>81</v>
      </c>
      <c r="AW725" s="13" t="s">
        <v>32</v>
      </c>
      <c r="AX725" s="13" t="s">
        <v>76</v>
      </c>
      <c r="AY725" s="199" t="s">
        <v>165</v>
      </c>
    </row>
    <row r="726" s="14" customFormat="1">
      <c r="A726" s="14"/>
      <c r="B726" s="205"/>
      <c r="C726" s="14"/>
      <c r="D726" s="193" t="s">
        <v>175</v>
      </c>
      <c r="E726" s="206" t="s">
        <v>1</v>
      </c>
      <c r="F726" s="207" t="s">
        <v>817</v>
      </c>
      <c r="G726" s="14"/>
      <c r="H726" s="208">
        <v>62.509999999999998</v>
      </c>
      <c r="I726" s="209"/>
      <c r="J726" s="14"/>
      <c r="K726" s="14"/>
      <c r="L726" s="205"/>
      <c r="M726" s="210"/>
      <c r="N726" s="211"/>
      <c r="O726" s="211"/>
      <c r="P726" s="211"/>
      <c r="Q726" s="211"/>
      <c r="R726" s="211"/>
      <c r="S726" s="211"/>
      <c r="T726" s="212"/>
      <c r="U726" s="14"/>
      <c r="V726" s="14"/>
      <c r="W726" s="14"/>
      <c r="X726" s="14"/>
      <c r="Y726" s="14"/>
      <c r="Z726" s="14"/>
      <c r="AA726" s="14"/>
      <c r="AB726" s="14"/>
      <c r="AC726" s="14"/>
      <c r="AD726" s="14"/>
      <c r="AE726" s="14"/>
      <c r="AT726" s="206" t="s">
        <v>175</v>
      </c>
      <c r="AU726" s="206" t="s">
        <v>85</v>
      </c>
      <c r="AV726" s="14" t="s">
        <v>85</v>
      </c>
      <c r="AW726" s="14" t="s">
        <v>32</v>
      </c>
      <c r="AX726" s="14" t="s">
        <v>76</v>
      </c>
      <c r="AY726" s="206" t="s">
        <v>165</v>
      </c>
    </row>
    <row r="727" s="14" customFormat="1">
      <c r="A727" s="14"/>
      <c r="B727" s="205"/>
      <c r="C727" s="14"/>
      <c r="D727" s="193" t="s">
        <v>175</v>
      </c>
      <c r="E727" s="206" t="s">
        <v>1</v>
      </c>
      <c r="F727" s="207" t="s">
        <v>818</v>
      </c>
      <c r="G727" s="14"/>
      <c r="H727" s="208">
        <v>19.628</v>
      </c>
      <c r="I727" s="209"/>
      <c r="J727" s="14"/>
      <c r="K727" s="14"/>
      <c r="L727" s="205"/>
      <c r="M727" s="210"/>
      <c r="N727" s="211"/>
      <c r="O727" s="211"/>
      <c r="P727" s="211"/>
      <c r="Q727" s="211"/>
      <c r="R727" s="211"/>
      <c r="S727" s="211"/>
      <c r="T727" s="212"/>
      <c r="U727" s="14"/>
      <c r="V727" s="14"/>
      <c r="W727" s="14"/>
      <c r="X727" s="14"/>
      <c r="Y727" s="14"/>
      <c r="Z727" s="14"/>
      <c r="AA727" s="14"/>
      <c r="AB727" s="14"/>
      <c r="AC727" s="14"/>
      <c r="AD727" s="14"/>
      <c r="AE727" s="14"/>
      <c r="AT727" s="206" t="s">
        <v>175</v>
      </c>
      <c r="AU727" s="206" t="s">
        <v>85</v>
      </c>
      <c r="AV727" s="14" t="s">
        <v>85</v>
      </c>
      <c r="AW727" s="14" t="s">
        <v>32</v>
      </c>
      <c r="AX727" s="14" t="s">
        <v>76</v>
      </c>
      <c r="AY727" s="206" t="s">
        <v>165</v>
      </c>
    </row>
    <row r="728" s="15" customFormat="1">
      <c r="A728" s="15"/>
      <c r="B728" s="213"/>
      <c r="C728" s="15"/>
      <c r="D728" s="193" t="s">
        <v>175</v>
      </c>
      <c r="E728" s="214" t="s">
        <v>1</v>
      </c>
      <c r="F728" s="215" t="s">
        <v>180</v>
      </c>
      <c r="G728" s="15"/>
      <c r="H728" s="216">
        <v>2333.0930000000008</v>
      </c>
      <c r="I728" s="217"/>
      <c r="J728" s="15"/>
      <c r="K728" s="15"/>
      <c r="L728" s="213"/>
      <c r="M728" s="218"/>
      <c r="N728" s="219"/>
      <c r="O728" s="219"/>
      <c r="P728" s="219"/>
      <c r="Q728" s="219"/>
      <c r="R728" s="219"/>
      <c r="S728" s="219"/>
      <c r="T728" s="220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  <c r="AE728" s="15"/>
      <c r="AT728" s="214" t="s">
        <v>175</v>
      </c>
      <c r="AU728" s="214" t="s">
        <v>85</v>
      </c>
      <c r="AV728" s="15" t="s">
        <v>86</v>
      </c>
      <c r="AW728" s="15" t="s">
        <v>32</v>
      </c>
      <c r="AX728" s="15" t="s">
        <v>76</v>
      </c>
      <c r="AY728" s="214" t="s">
        <v>165</v>
      </c>
    </row>
    <row r="729" s="16" customFormat="1">
      <c r="A729" s="16"/>
      <c r="B729" s="221"/>
      <c r="C729" s="16"/>
      <c r="D729" s="193" t="s">
        <v>175</v>
      </c>
      <c r="E729" s="222" t="s">
        <v>1</v>
      </c>
      <c r="F729" s="223" t="s">
        <v>181</v>
      </c>
      <c r="G729" s="16"/>
      <c r="H729" s="224">
        <v>2333.0930000000008</v>
      </c>
      <c r="I729" s="225"/>
      <c r="J729" s="16"/>
      <c r="K729" s="16"/>
      <c r="L729" s="221"/>
      <c r="M729" s="226"/>
      <c r="N729" s="227"/>
      <c r="O729" s="227"/>
      <c r="P729" s="227"/>
      <c r="Q729" s="227"/>
      <c r="R729" s="227"/>
      <c r="S729" s="227"/>
      <c r="T729" s="228"/>
      <c r="U729" s="16"/>
      <c r="V729" s="16"/>
      <c r="W729" s="16"/>
      <c r="X729" s="16"/>
      <c r="Y729" s="16"/>
      <c r="Z729" s="16"/>
      <c r="AA729" s="16"/>
      <c r="AB729" s="16"/>
      <c r="AC729" s="16"/>
      <c r="AD729" s="16"/>
      <c r="AE729" s="16"/>
      <c r="AT729" s="222" t="s">
        <v>175</v>
      </c>
      <c r="AU729" s="222" t="s">
        <v>85</v>
      </c>
      <c r="AV729" s="16" t="s">
        <v>114</v>
      </c>
      <c r="AW729" s="16" t="s">
        <v>32</v>
      </c>
      <c r="AX729" s="16" t="s">
        <v>81</v>
      </c>
      <c r="AY729" s="222" t="s">
        <v>165</v>
      </c>
    </row>
    <row r="730" s="2" customFormat="1" ht="33" customHeight="1">
      <c r="A730" s="38"/>
      <c r="B730" s="179"/>
      <c r="C730" s="180" t="s">
        <v>819</v>
      </c>
      <c r="D730" s="180" t="s">
        <v>167</v>
      </c>
      <c r="E730" s="181" t="s">
        <v>820</v>
      </c>
      <c r="F730" s="182" t="s">
        <v>821</v>
      </c>
      <c r="G730" s="183" t="s">
        <v>207</v>
      </c>
      <c r="H730" s="184">
        <v>3085.5419999999999</v>
      </c>
      <c r="I730" s="185"/>
      <c r="J730" s="186">
        <f>ROUND(I730*H730,2)</f>
        <v>0</v>
      </c>
      <c r="K730" s="182" t="s">
        <v>171</v>
      </c>
      <c r="L730" s="39"/>
      <c r="M730" s="187" t="s">
        <v>1</v>
      </c>
      <c r="N730" s="188" t="s">
        <v>41</v>
      </c>
      <c r="O730" s="77"/>
      <c r="P730" s="189">
        <f>O730*H730</f>
        <v>0</v>
      </c>
      <c r="Q730" s="189">
        <v>0.00020000000000000001</v>
      </c>
      <c r="R730" s="189">
        <f>Q730*H730</f>
        <v>0.6171084</v>
      </c>
      <c r="S730" s="189">
        <v>0</v>
      </c>
      <c r="T730" s="190">
        <f>S730*H730</f>
        <v>0</v>
      </c>
      <c r="U730" s="38"/>
      <c r="V730" s="38"/>
      <c r="W730" s="38"/>
      <c r="X730" s="38"/>
      <c r="Y730" s="38"/>
      <c r="Z730" s="38"/>
      <c r="AA730" s="38"/>
      <c r="AB730" s="38"/>
      <c r="AC730" s="38"/>
      <c r="AD730" s="38"/>
      <c r="AE730" s="38"/>
      <c r="AR730" s="191" t="s">
        <v>273</v>
      </c>
      <c r="AT730" s="191" t="s">
        <v>167</v>
      </c>
      <c r="AU730" s="191" t="s">
        <v>85</v>
      </c>
      <c r="AY730" s="19" t="s">
        <v>165</v>
      </c>
      <c r="BE730" s="192">
        <f>IF(N730="základní",J730,0)</f>
        <v>0</v>
      </c>
      <c r="BF730" s="192">
        <f>IF(N730="snížená",J730,0)</f>
        <v>0</v>
      </c>
      <c r="BG730" s="192">
        <f>IF(N730="zákl. přenesená",J730,0)</f>
        <v>0</v>
      </c>
      <c r="BH730" s="192">
        <f>IF(N730="sníž. přenesená",J730,0)</f>
        <v>0</v>
      </c>
      <c r="BI730" s="192">
        <f>IF(N730="nulová",J730,0)</f>
        <v>0</v>
      </c>
      <c r="BJ730" s="19" t="s">
        <v>81</v>
      </c>
      <c r="BK730" s="192">
        <f>ROUND(I730*H730,2)</f>
        <v>0</v>
      </c>
      <c r="BL730" s="19" t="s">
        <v>273</v>
      </c>
      <c r="BM730" s="191" t="s">
        <v>822</v>
      </c>
    </row>
    <row r="731" s="2" customFormat="1">
      <c r="A731" s="38"/>
      <c r="B731" s="39"/>
      <c r="C731" s="38"/>
      <c r="D731" s="193" t="s">
        <v>173</v>
      </c>
      <c r="E731" s="38"/>
      <c r="F731" s="194" t="s">
        <v>823</v>
      </c>
      <c r="G731" s="38"/>
      <c r="H731" s="38"/>
      <c r="I731" s="195"/>
      <c r="J731" s="38"/>
      <c r="K731" s="38"/>
      <c r="L731" s="39"/>
      <c r="M731" s="196"/>
      <c r="N731" s="197"/>
      <c r="O731" s="77"/>
      <c r="P731" s="77"/>
      <c r="Q731" s="77"/>
      <c r="R731" s="77"/>
      <c r="S731" s="77"/>
      <c r="T731" s="78"/>
      <c r="U731" s="38"/>
      <c r="V731" s="38"/>
      <c r="W731" s="38"/>
      <c r="X731" s="38"/>
      <c r="Y731" s="38"/>
      <c r="Z731" s="38"/>
      <c r="AA731" s="38"/>
      <c r="AB731" s="38"/>
      <c r="AC731" s="38"/>
      <c r="AD731" s="38"/>
      <c r="AE731" s="38"/>
      <c r="AT731" s="19" t="s">
        <v>173</v>
      </c>
      <c r="AU731" s="19" t="s">
        <v>85</v>
      </c>
    </row>
    <row r="732" s="13" customFormat="1">
      <c r="A732" s="13"/>
      <c r="B732" s="198"/>
      <c r="C732" s="13"/>
      <c r="D732" s="193" t="s">
        <v>175</v>
      </c>
      <c r="E732" s="199" t="s">
        <v>1</v>
      </c>
      <c r="F732" s="200" t="s">
        <v>824</v>
      </c>
      <c r="G732" s="13"/>
      <c r="H732" s="199" t="s">
        <v>1</v>
      </c>
      <c r="I732" s="201"/>
      <c r="J732" s="13"/>
      <c r="K732" s="13"/>
      <c r="L732" s="198"/>
      <c r="M732" s="202"/>
      <c r="N732" s="203"/>
      <c r="O732" s="203"/>
      <c r="P732" s="203"/>
      <c r="Q732" s="203"/>
      <c r="R732" s="203"/>
      <c r="S732" s="203"/>
      <c r="T732" s="204"/>
      <c r="U732" s="13"/>
      <c r="V732" s="13"/>
      <c r="W732" s="13"/>
      <c r="X732" s="13"/>
      <c r="Y732" s="13"/>
      <c r="Z732" s="13"/>
      <c r="AA732" s="13"/>
      <c r="AB732" s="13"/>
      <c r="AC732" s="13"/>
      <c r="AD732" s="13"/>
      <c r="AE732" s="13"/>
      <c r="AT732" s="199" t="s">
        <v>175</v>
      </c>
      <c r="AU732" s="199" t="s">
        <v>85</v>
      </c>
      <c r="AV732" s="13" t="s">
        <v>81</v>
      </c>
      <c r="AW732" s="13" t="s">
        <v>32</v>
      </c>
      <c r="AX732" s="13" t="s">
        <v>76</v>
      </c>
      <c r="AY732" s="199" t="s">
        <v>165</v>
      </c>
    </row>
    <row r="733" s="13" customFormat="1">
      <c r="A733" s="13"/>
      <c r="B733" s="198"/>
      <c r="C733" s="13"/>
      <c r="D733" s="193" t="s">
        <v>175</v>
      </c>
      <c r="E733" s="199" t="s">
        <v>1</v>
      </c>
      <c r="F733" s="200" t="s">
        <v>825</v>
      </c>
      <c r="G733" s="13"/>
      <c r="H733" s="199" t="s">
        <v>1</v>
      </c>
      <c r="I733" s="201"/>
      <c r="J733" s="13"/>
      <c r="K733" s="13"/>
      <c r="L733" s="198"/>
      <c r="M733" s="202"/>
      <c r="N733" s="203"/>
      <c r="O733" s="203"/>
      <c r="P733" s="203"/>
      <c r="Q733" s="203"/>
      <c r="R733" s="203"/>
      <c r="S733" s="203"/>
      <c r="T733" s="204"/>
      <c r="U733" s="13"/>
      <c r="V733" s="13"/>
      <c r="W733" s="13"/>
      <c r="X733" s="13"/>
      <c r="Y733" s="13"/>
      <c r="Z733" s="13"/>
      <c r="AA733" s="13"/>
      <c r="AB733" s="13"/>
      <c r="AC733" s="13"/>
      <c r="AD733" s="13"/>
      <c r="AE733" s="13"/>
      <c r="AT733" s="199" t="s">
        <v>175</v>
      </c>
      <c r="AU733" s="199" t="s">
        <v>85</v>
      </c>
      <c r="AV733" s="13" t="s">
        <v>81</v>
      </c>
      <c r="AW733" s="13" t="s">
        <v>32</v>
      </c>
      <c r="AX733" s="13" t="s">
        <v>76</v>
      </c>
      <c r="AY733" s="199" t="s">
        <v>165</v>
      </c>
    </row>
    <row r="734" s="13" customFormat="1">
      <c r="A734" s="13"/>
      <c r="B734" s="198"/>
      <c r="C734" s="13"/>
      <c r="D734" s="193" t="s">
        <v>175</v>
      </c>
      <c r="E734" s="199" t="s">
        <v>1</v>
      </c>
      <c r="F734" s="200" t="s">
        <v>447</v>
      </c>
      <c r="G734" s="13"/>
      <c r="H734" s="199" t="s">
        <v>1</v>
      </c>
      <c r="I734" s="201"/>
      <c r="J734" s="13"/>
      <c r="K734" s="13"/>
      <c r="L734" s="198"/>
      <c r="M734" s="202"/>
      <c r="N734" s="203"/>
      <c r="O734" s="203"/>
      <c r="P734" s="203"/>
      <c r="Q734" s="203"/>
      <c r="R734" s="203"/>
      <c r="S734" s="203"/>
      <c r="T734" s="204"/>
      <c r="U734" s="13"/>
      <c r="V734" s="13"/>
      <c r="W734" s="13"/>
      <c r="X734" s="13"/>
      <c r="Y734" s="13"/>
      <c r="Z734" s="13"/>
      <c r="AA734" s="13"/>
      <c r="AB734" s="13"/>
      <c r="AC734" s="13"/>
      <c r="AD734" s="13"/>
      <c r="AE734" s="13"/>
      <c r="AT734" s="199" t="s">
        <v>175</v>
      </c>
      <c r="AU734" s="199" t="s">
        <v>85</v>
      </c>
      <c r="AV734" s="13" t="s">
        <v>81</v>
      </c>
      <c r="AW734" s="13" t="s">
        <v>32</v>
      </c>
      <c r="AX734" s="13" t="s">
        <v>76</v>
      </c>
      <c r="AY734" s="199" t="s">
        <v>165</v>
      </c>
    </row>
    <row r="735" s="14" customFormat="1">
      <c r="A735" s="14"/>
      <c r="B735" s="205"/>
      <c r="C735" s="14"/>
      <c r="D735" s="193" t="s">
        <v>175</v>
      </c>
      <c r="E735" s="206" t="s">
        <v>1</v>
      </c>
      <c r="F735" s="207" t="s">
        <v>826</v>
      </c>
      <c r="G735" s="14"/>
      <c r="H735" s="208">
        <v>87.530000000000001</v>
      </c>
      <c r="I735" s="209"/>
      <c r="J735" s="14"/>
      <c r="K735" s="14"/>
      <c r="L735" s="205"/>
      <c r="M735" s="210"/>
      <c r="N735" s="211"/>
      <c r="O735" s="211"/>
      <c r="P735" s="211"/>
      <c r="Q735" s="211"/>
      <c r="R735" s="211"/>
      <c r="S735" s="211"/>
      <c r="T735" s="212"/>
      <c r="U735" s="14"/>
      <c r="V735" s="14"/>
      <c r="W735" s="14"/>
      <c r="X735" s="14"/>
      <c r="Y735" s="14"/>
      <c r="Z735" s="14"/>
      <c r="AA735" s="14"/>
      <c r="AB735" s="14"/>
      <c r="AC735" s="14"/>
      <c r="AD735" s="14"/>
      <c r="AE735" s="14"/>
      <c r="AT735" s="206" t="s">
        <v>175</v>
      </c>
      <c r="AU735" s="206" t="s">
        <v>85</v>
      </c>
      <c r="AV735" s="14" t="s">
        <v>85</v>
      </c>
      <c r="AW735" s="14" t="s">
        <v>32</v>
      </c>
      <c r="AX735" s="14" t="s">
        <v>76</v>
      </c>
      <c r="AY735" s="206" t="s">
        <v>165</v>
      </c>
    </row>
    <row r="736" s="14" customFormat="1">
      <c r="A736" s="14"/>
      <c r="B736" s="205"/>
      <c r="C736" s="14"/>
      <c r="D736" s="193" t="s">
        <v>175</v>
      </c>
      <c r="E736" s="206" t="s">
        <v>1</v>
      </c>
      <c r="F736" s="207" t="s">
        <v>624</v>
      </c>
      <c r="G736" s="14"/>
      <c r="H736" s="208">
        <v>95.849999999999994</v>
      </c>
      <c r="I736" s="209"/>
      <c r="J736" s="14"/>
      <c r="K736" s="14"/>
      <c r="L736" s="205"/>
      <c r="M736" s="210"/>
      <c r="N736" s="211"/>
      <c r="O736" s="211"/>
      <c r="P736" s="211"/>
      <c r="Q736" s="211"/>
      <c r="R736" s="211"/>
      <c r="S736" s="211"/>
      <c r="T736" s="212"/>
      <c r="U736" s="14"/>
      <c r="V736" s="14"/>
      <c r="W736" s="14"/>
      <c r="X736" s="14"/>
      <c r="Y736" s="14"/>
      <c r="Z736" s="14"/>
      <c r="AA736" s="14"/>
      <c r="AB736" s="14"/>
      <c r="AC736" s="14"/>
      <c r="AD736" s="14"/>
      <c r="AE736" s="14"/>
      <c r="AT736" s="206" t="s">
        <v>175</v>
      </c>
      <c r="AU736" s="206" t="s">
        <v>85</v>
      </c>
      <c r="AV736" s="14" t="s">
        <v>85</v>
      </c>
      <c r="AW736" s="14" t="s">
        <v>32</v>
      </c>
      <c r="AX736" s="14" t="s">
        <v>76</v>
      </c>
      <c r="AY736" s="206" t="s">
        <v>165</v>
      </c>
    </row>
    <row r="737" s="13" customFormat="1">
      <c r="A737" s="13"/>
      <c r="B737" s="198"/>
      <c r="C737" s="13"/>
      <c r="D737" s="193" t="s">
        <v>175</v>
      </c>
      <c r="E737" s="199" t="s">
        <v>1</v>
      </c>
      <c r="F737" s="200" t="s">
        <v>296</v>
      </c>
      <c r="G737" s="13"/>
      <c r="H737" s="199" t="s">
        <v>1</v>
      </c>
      <c r="I737" s="201"/>
      <c r="J737" s="13"/>
      <c r="K737" s="13"/>
      <c r="L737" s="198"/>
      <c r="M737" s="202"/>
      <c r="N737" s="203"/>
      <c r="O737" s="203"/>
      <c r="P737" s="203"/>
      <c r="Q737" s="203"/>
      <c r="R737" s="203"/>
      <c r="S737" s="203"/>
      <c r="T737" s="204"/>
      <c r="U737" s="13"/>
      <c r="V737" s="13"/>
      <c r="W737" s="13"/>
      <c r="X737" s="13"/>
      <c r="Y737" s="13"/>
      <c r="Z737" s="13"/>
      <c r="AA737" s="13"/>
      <c r="AB737" s="13"/>
      <c r="AC737" s="13"/>
      <c r="AD737" s="13"/>
      <c r="AE737" s="13"/>
      <c r="AT737" s="199" t="s">
        <v>175</v>
      </c>
      <c r="AU737" s="199" t="s">
        <v>85</v>
      </c>
      <c r="AV737" s="13" t="s">
        <v>81</v>
      </c>
      <c r="AW737" s="13" t="s">
        <v>32</v>
      </c>
      <c r="AX737" s="13" t="s">
        <v>76</v>
      </c>
      <c r="AY737" s="199" t="s">
        <v>165</v>
      </c>
    </row>
    <row r="738" s="14" customFormat="1">
      <c r="A738" s="14"/>
      <c r="B738" s="205"/>
      <c r="C738" s="14"/>
      <c r="D738" s="193" t="s">
        <v>175</v>
      </c>
      <c r="E738" s="206" t="s">
        <v>1</v>
      </c>
      <c r="F738" s="207" t="s">
        <v>827</v>
      </c>
      <c r="G738" s="14"/>
      <c r="H738" s="208">
        <v>569.06899999999996</v>
      </c>
      <c r="I738" s="209"/>
      <c r="J738" s="14"/>
      <c r="K738" s="14"/>
      <c r="L738" s="205"/>
      <c r="M738" s="210"/>
      <c r="N738" s="211"/>
      <c r="O738" s="211"/>
      <c r="P738" s="211"/>
      <c r="Q738" s="211"/>
      <c r="R738" s="211"/>
      <c r="S738" s="211"/>
      <c r="T738" s="212"/>
      <c r="U738" s="14"/>
      <c r="V738" s="14"/>
      <c r="W738" s="14"/>
      <c r="X738" s="14"/>
      <c r="Y738" s="14"/>
      <c r="Z738" s="14"/>
      <c r="AA738" s="14"/>
      <c r="AB738" s="14"/>
      <c r="AC738" s="14"/>
      <c r="AD738" s="14"/>
      <c r="AE738" s="14"/>
      <c r="AT738" s="206" t="s">
        <v>175</v>
      </c>
      <c r="AU738" s="206" t="s">
        <v>85</v>
      </c>
      <c r="AV738" s="14" t="s">
        <v>85</v>
      </c>
      <c r="AW738" s="14" t="s">
        <v>32</v>
      </c>
      <c r="AX738" s="14" t="s">
        <v>76</v>
      </c>
      <c r="AY738" s="206" t="s">
        <v>165</v>
      </c>
    </row>
    <row r="739" s="13" customFormat="1">
      <c r="A739" s="13"/>
      <c r="B739" s="198"/>
      <c r="C739" s="13"/>
      <c r="D739" s="193" t="s">
        <v>175</v>
      </c>
      <c r="E739" s="199" t="s">
        <v>1</v>
      </c>
      <c r="F739" s="200" t="s">
        <v>828</v>
      </c>
      <c r="G739" s="13"/>
      <c r="H739" s="199" t="s">
        <v>1</v>
      </c>
      <c r="I739" s="201"/>
      <c r="J739" s="13"/>
      <c r="K739" s="13"/>
      <c r="L739" s="198"/>
      <c r="M739" s="202"/>
      <c r="N739" s="203"/>
      <c r="O739" s="203"/>
      <c r="P739" s="203"/>
      <c r="Q739" s="203"/>
      <c r="R739" s="203"/>
      <c r="S739" s="203"/>
      <c r="T739" s="204"/>
      <c r="U739" s="13"/>
      <c r="V739" s="13"/>
      <c r="W739" s="13"/>
      <c r="X739" s="13"/>
      <c r="Y739" s="13"/>
      <c r="Z739" s="13"/>
      <c r="AA739" s="13"/>
      <c r="AB739" s="13"/>
      <c r="AC739" s="13"/>
      <c r="AD739" s="13"/>
      <c r="AE739" s="13"/>
      <c r="AT739" s="199" t="s">
        <v>175</v>
      </c>
      <c r="AU739" s="199" t="s">
        <v>85</v>
      </c>
      <c r="AV739" s="13" t="s">
        <v>81</v>
      </c>
      <c r="AW739" s="13" t="s">
        <v>32</v>
      </c>
      <c r="AX739" s="13" t="s">
        <v>76</v>
      </c>
      <c r="AY739" s="199" t="s">
        <v>165</v>
      </c>
    </row>
    <row r="740" s="14" customFormat="1">
      <c r="A740" s="14"/>
      <c r="B740" s="205"/>
      <c r="C740" s="14"/>
      <c r="D740" s="193" t="s">
        <v>175</v>
      </c>
      <c r="E740" s="206" t="s">
        <v>1</v>
      </c>
      <c r="F740" s="207" t="s">
        <v>829</v>
      </c>
      <c r="G740" s="14"/>
      <c r="H740" s="208">
        <v>2333.0929999999998</v>
      </c>
      <c r="I740" s="209"/>
      <c r="J740" s="14"/>
      <c r="K740" s="14"/>
      <c r="L740" s="205"/>
      <c r="M740" s="210"/>
      <c r="N740" s="211"/>
      <c r="O740" s="211"/>
      <c r="P740" s="211"/>
      <c r="Q740" s="211"/>
      <c r="R740" s="211"/>
      <c r="S740" s="211"/>
      <c r="T740" s="212"/>
      <c r="U740" s="14"/>
      <c r="V740" s="14"/>
      <c r="W740" s="14"/>
      <c r="X740" s="14"/>
      <c r="Y740" s="14"/>
      <c r="Z740" s="14"/>
      <c r="AA740" s="14"/>
      <c r="AB740" s="14"/>
      <c r="AC740" s="14"/>
      <c r="AD740" s="14"/>
      <c r="AE740" s="14"/>
      <c r="AT740" s="206" t="s">
        <v>175</v>
      </c>
      <c r="AU740" s="206" t="s">
        <v>85</v>
      </c>
      <c r="AV740" s="14" t="s">
        <v>85</v>
      </c>
      <c r="AW740" s="14" t="s">
        <v>32</v>
      </c>
      <c r="AX740" s="14" t="s">
        <v>76</v>
      </c>
      <c r="AY740" s="206" t="s">
        <v>165</v>
      </c>
    </row>
    <row r="741" s="15" customFormat="1">
      <c r="A741" s="15"/>
      <c r="B741" s="213"/>
      <c r="C741" s="15"/>
      <c r="D741" s="193" t="s">
        <v>175</v>
      </c>
      <c r="E741" s="214" t="s">
        <v>1</v>
      </c>
      <c r="F741" s="215" t="s">
        <v>180</v>
      </c>
      <c r="G741" s="15"/>
      <c r="H741" s="216">
        <v>3085.5419999999999</v>
      </c>
      <c r="I741" s="217"/>
      <c r="J741" s="15"/>
      <c r="K741" s="15"/>
      <c r="L741" s="213"/>
      <c r="M741" s="218"/>
      <c r="N741" s="219"/>
      <c r="O741" s="219"/>
      <c r="P741" s="219"/>
      <c r="Q741" s="219"/>
      <c r="R741" s="219"/>
      <c r="S741" s="219"/>
      <c r="T741" s="220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  <c r="AE741" s="15"/>
      <c r="AT741" s="214" t="s">
        <v>175</v>
      </c>
      <c r="AU741" s="214" t="s">
        <v>85</v>
      </c>
      <c r="AV741" s="15" t="s">
        <v>86</v>
      </c>
      <c r="AW741" s="15" t="s">
        <v>32</v>
      </c>
      <c r="AX741" s="15" t="s">
        <v>76</v>
      </c>
      <c r="AY741" s="214" t="s">
        <v>165</v>
      </c>
    </row>
    <row r="742" s="16" customFormat="1">
      <c r="A742" s="16"/>
      <c r="B742" s="221"/>
      <c r="C742" s="16"/>
      <c r="D742" s="193" t="s">
        <v>175</v>
      </c>
      <c r="E742" s="222" t="s">
        <v>1</v>
      </c>
      <c r="F742" s="223" t="s">
        <v>181</v>
      </c>
      <c r="G742" s="16"/>
      <c r="H742" s="224">
        <v>3085.5419999999999</v>
      </c>
      <c r="I742" s="225"/>
      <c r="J742" s="16"/>
      <c r="K742" s="16"/>
      <c r="L742" s="221"/>
      <c r="M742" s="226"/>
      <c r="N742" s="227"/>
      <c r="O742" s="227"/>
      <c r="P742" s="227"/>
      <c r="Q742" s="227"/>
      <c r="R742" s="227"/>
      <c r="S742" s="227"/>
      <c r="T742" s="228"/>
      <c r="U742" s="16"/>
      <c r="V742" s="16"/>
      <c r="W742" s="16"/>
      <c r="X742" s="16"/>
      <c r="Y742" s="16"/>
      <c r="Z742" s="16"/>
      <c r="AA742" s="16"/>
      <c r="AB742" s="16"/>
      <c r="AC742" s="16"/>
      <c r="AD742" s="16"/>
      <c r="AE742" s="16"/>
      <c r="AT742" s="222" t="s">
        <v>175</v>
      </c>
      <c r="AU742" s="222" t="s">
        <v>85</v>
      </c>
      <c r="AV742" s="16" t="s">
        <v>114</v>
      </c>
      <c r="AW742" s="16" t="s">
        <v>32</v>
      </c>
      <c r="AX742" s="16" t="s">
        <v>81</v>
      </c>
      <c r="AY742" s="222" t="s">
        <v>165</v>
      </c>
    </row>
    <row r="743" s="2" customFormat="1" ht="33" customHeight="1">
      <c r="A743" s="38"/>
      <c r="B743" s="179"/>
      <c r="C743" s="180" t="s">
        <v>830</v>
      </c>
      <c r="D743" s="180" t="s">
        <v>167</v>
      </c>
      <c r="E743" s="181" t="s">
        <v>831</v>
      </c>
      <c r="F743" s="182" t="s">
        <v>832</v>
      </c>
      <c r="G743" s="183" t="s">
        <v>207</v>
      </c>
      <c r="H743" s="184">
        <v>3085.5419999999999</v>
      </c>
      <c r="I743" s="185"/>
      <c r="J743" s="186">
        <f>ROUND(I743*H743,2)</f>
        <v>0</v>
      </c>
      <c r="K743" s="182" t="s">
        <v>171</v>
      </c>
      <c r="L743" s="39"/>
      <c r="M743" s="187" t="s">
        <v>1</v>
      </c>
      <c r="N743" s="188" t="s">
        <v>41</v>
      </c>
      <c r="O743" s="77"/>
      <c r="P743" s="189">
        <f>O743*H743</f>
        <v>0</v>
      </c>
      <c r="Q743" s="189">
        <v>0.00025999999999999998</v>
      </c>
      <c r="R743" s="189">
        <f>Q743*H743</f>
        <v>0.80224091999999991</v>
      </c>
      <c r="S743" s="189">
        <v>0</v>
      </c>
      <c r="T743" s="190">
        <f>S743*H743</f>
        <v>0</v>
      </c>
      <c r="U743" s="38"/>
      <c r="V743" s="38"/>
      <c r="W743" s="38"/>
      <c r="X743" s="38"/>
      <c r="Y743" s="38"/>
      <c r="Z743" s="38"/>
      <c r="AA743" s="38"/>
      <c r="AB743" s="38"/>
      <c r="AC743" s="38"/>
      <c r="AD743" s="38"/>
      <c r="AE743" s="38"/>
      <c r="AR743" s="191" t="s">
        <v>273</v>
      </c>
      <c r="AT743" s="191" t="s">
        <v>167</v>
      </c>
      <c r="AU743" s="191" t="s">
        <v>85</v>
      </c>
      <c r="AY743" s="19" t="s">
        <v>165</v>
      </c>
      <c r="BE743" s="192">
        <f>IF(N743="základní",J743,0)</f>
        <v>0</v>
      </c>
      <c r="BF743" s="192">
        <f>IF(N743="snížená",J743,0)</f>
        <v>0</v>
      </c>
      <c r="BG743" s="192">
        <f>IF(N743="zákl. přenesená",J743,0)</f>
        <v>0</v>
      </c>
      <c r="BH743" s="192">
        <f>IF(N743="sníž. přenesená",J743,0)</f>
        <v>0</v>
      </c>
      <c r="BI743" s="192">
        <f>IF(N743="nulová",J743,0)</f>
        <v>0</v>
      </c>
      <c r="BJ743" s="19" t="s">
        <v>81</v>
      </c>
      <c r="BK743" s="192">
        <f>ROUND(I743*H743,2)</f>
        <v>0</v>
      </c>
      <c r="BL743" s="19" t="s">
        <v>273</v>
      </c>
      <c r="BM743" s="191" t="s">
        <v>833</v>
      </c>
    </row>
    <row r="744" s="2" customFormat="1">
      <c r="A744" s="38"/>
      <c r="B744" s="39"/>
      <c r="C744" s="38"/>
      <c r="D744" s="193" t="s">
        <v>173</v>
      </c>
      <c r="E744" s="38"/>
      <c r="F744" s="194" t="s">
        <v>834</v>
      </c>
      <c r="G744" s="38"/>
      <c r="H744" s="38"/>
      <c r="I744" s="195"/>
      <c r="J744" s="38"/>
      <c r="K744" s="38"/>
      <c r="L744" s="39"/>
      <c r="M744" s="196"/>
      <c r="N744" s="197"/>
      <c r="O744" s="77"/>
      <c r="P744" s="77"/>
      <c r="Q744" s="77"/>
      <c r="R744" s="77"/>
      <c r="S744" s="77"/>
      <c r="T744" s="78"/>
      <c r="U744" s="38"/>
      <c r="V744" s="38"/>
      <c r="W744" s="38"/>
      <c r="X744" s="38"/>
      <c r="Y744" s="38"/>
      <c r="Z744" s="38"/>
      <c r="AA744" s="38"/>
      <c r="AB744" s="38"/>
      <c r="AC744" s="38"/>
      <c r="AD744" s="38"/>
      <c r="AE744" s="38"/>
      <c r="AT744" s="19" t="s">
        <v>173</v>
      </c>
      <c r="AU744" s="19" t="s">
        <v>85</v>
      </c>
    </row>
    <row r="745" s="13" customFormat="1">
      <c r="A745" s="13"/>
      <c r="B745" s="198"/>
      <c r="C745" s="13"/>
      <c r="D745" s="193" t="s">
        <v>175</v>
      </c>
      <c r="E745" s="199" t="s">
        <v>1</v>
      </c>
      <c r="F745" s="200" t="s">
        <v>824</v>
      </c>
      <c r="G745" s="13"/>
      <c r="H745" s="199" t="s">
        <v>1</v>
      </c>
      <c r="I745" s="201"/>
      <c r="J745" s="13"/>
      <c r="K745" s="13"/>
      <c r="L745" s="198"/>
      <c r="M745" s="202"/>
      <c r="N745" s="203"/>
      <c r="O745" s="203"/>
      <c r="P745" s="203"/>
      <c r="Q745" s="203"/>
      <c r="R745" s="203"/>
      <c r="S745" s="203"/>
      <c r="T745" s="204"/>
      <c r="U745" s="13"/>
      <c r="V745" s="13"/>
      <c r="W745" s="13"/>
      <c r="X745" s="13"/>
      <c r="Y745" s="13"/>
      <c r="Z745" s="13"/>
      <c r="AA745" s="13"/>
      <c r="AB745" s="13"/>
      <c r="AC745" s="13"/>
      <c r="AD745" s="13"/>
      <c r="AE745" s="13"/>
      <c r="AT745" s="199" t="s">
        <v>175</v>
      </c>
      <c r="AU745" s="199" t="s">
        <v>85</v>
      </c>
      <c r="AV745" s="13" t="s">
        <v>81</v>
      </c>
      <c r="AW745" s="13" t="s">
        <v>32</v>
      </c>
      <c r="AX745" s="13" t="s">
        <v>76</v>
      </c>
      <c r="AY745" s="199" t="s">
        <v>165</v>
      </c>
    </row>
    <row r="746" s="13" customFormat="1">
      <c r="A746" s="13"/>
      <c r="B746" s="198"/>
      <c r="C746" s="13"/>
      <c r="D746" s="193" t="s">
        <v>175</v>
      </c>
      <c r="E746" s="199" t="s">
        <v>1</v>
      </c>
      <c r="F746" s="200" t="s">
        <v>825</v>
      </c>
      <c r="G746" s="13"/>
      <c r="H746" s="199" t="s">
        <v>1</v>
      </c>
      <c r="I746" s="201"/>
      <c r="J746" s="13"/>
      <c r="K746" s="13"/>
      <c r="L746" s="198"/>
      <c r="M746" s="202"/>
      <c r="N746" s="203"/>
      <c r="O746" s="203"/>
      <c r="P746" s="203"/>
      <c r="Q746" s="203"/>
      <c r="R746" s="203"/>
      <c r="S746" s="203"/>
      <c r="T746" s="204"/>
      <c r="U746" s="13"/>
      <c r="V746" s="13"/>
      <c r="W746" s="13"/>
      <c r="X746" s="13"/>
      <c r="Y746" s="13"/>
      <c r="Z746" s="13"/>
      <c r="AA746" s="13"/>
      <c r="AB746" s="13"/>
      <c r="AC746" s="13"/>
      <c r="AD746" s="13"/>
      <c r="AE746" s="13"/>
      <c r="AT746" s="199" t="s">
        <v>175</v>
      </c>
      <c r="AU746" s="199" t="s">
        <v>85</v>
      </c>
      <c r="AV746" s="13" t="s">
        <v>81</v>
      </c>
      <c r="AW746" s="13" t="s">
        <v>32</v>
      </c>
      <c r="AX746" s="13" t="s">
        <v>76</v>
      </c>
      <c r="AY746" s="199" t="s">
        <v>165</v>
      </c>
    </row>
    <row r="747" s="14" customFormat="1">
      <c r="A747" s="14"/>
      <c r="B747" s="205"/>
      <c r="C747" s="14"/>
      <c r="D747" s="193" t="s">
        <v>175</v>
      </c>
      <c r="E747" s="206" t="s">
        <v>1</v>
      </c>
      <c r="F747" s="207" t="s">
        <v>835</v>
      </c>
      <c r="G747" s="14"/>
      <c r="H747" s="208">
        <v>3085.5419999999999</v>
      </c>
      <c r="I747" s="209"/>
      <c r="J747" s="14"/>
      <c r="K747" s="14"/>
      <c r="L747" s="205"/>
      <c r="M747" s="210"/>
      <c r="N747" s="211"/>
      <c r="O747" s="211"/>
      <c r="P747" s="211"/>
      <c r="Q747" s="211"/>
      <c r="R747" s="211"/>
      <c r="S747" s="211"/>
      <c r="T747" s="212"/>
      <c r="U747" s="14"/>
      <c r="V747" s="14"/>
      <c r="W747" s="14"/>
      <c r="X747" s="14"/>
      <c r="Y747" s="14"/>
      <c r="Z747" s="14"/>
      <c r="AA747" s="14"/>
      <c r="AB747" s="14"/>
      <c r="AC747" s="14"/>
      <c r="AD747" s="14"/>
      <c r="AE747" s="14"/>
      <c r="AT747" s="206" t="s">
        <v>175</v>
      </c>
      <c r="AU747" s="206" t="s">
        <v>85</v>
      </c>
      <c r="AV747" s="14" t="s">
        <v>85</v>
      </c>
      <c r="AW747" s="14" t="s">
        <v>32</v>
      </c>
      <c r="AX747" s="14" t="s">
        <v>76</v>
      </c>
      <c r="AY747" s="206" t="s">
        <v>165</v>
      </c>
    </row>
    <row r="748" s="15" customFormat="1">
      <c r="A748" s="15"/>
      <c r="B748" s="213"/>
      <c r="C748" s="15"/>
      <c r="D748" s="193" t="s">
        <v>175</v>
      </c>
      <c r="E748" s="214" t="s">
        <v>1</v>
      </c>
      <c r="F748" s="215" t="s">
        <v>180</v>
      </c>
      <c r="G748" s="15"/>
      <c r="H748" s="216">
        <v>3085.5419999999999</v>
      </c>
      <c r="I748" s="217"/>
      <c r="J748" s="15"/>
      <c r="K748" s="15"/>
      <c r="L748" s="213"/>
      <c r="M748" s="218"/>
      <c r="N748" s="219"/>
      <c r="O748" s="219"/>
      <c r="P748" s="219"/>
      <c r="Q748" s="219"/>
      <c r="R748" s="219"/>
      <c r="S748" s="219"/>
      <c r="T748" s="220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  <c r="AE748" s="15"/>
      <c r="AT748" s="214" t="s">
        <v>175</v>
      </c>
      <c r="AU748" s="214" t="s">
        <v>85</v>
      </c>
      <c r="AV748" s="15" t="s">
        <v>86</v>
      </c>
      <c r="AW748" s="15" t="s">
        <v>32</v>
      </c>
      <c r="AX748" s="15" t="s">
        <v>76</v>
      </c>
      <c r="AY748" s="214" t="s">
        <v>165</v>
      </c>
    </row>
    <row r="749" s="16" customFormat="1">
      <c r="A749" s="16"/>
      <c r="B749" s="221"/>
      <c r="C749" s="16"/>
      <c r="D749" s="193" t="s">
        <v>175</v>
      </c>
      <c r="E749" s="222" t="s">
        <v>1</v>
      </c>
      <c r="F749" s="223" t="s">
        <v>181</v>
      </c>
      <c r="G749" s="16"/>
      <c r="H749" s="224">
        <v>3085.5419999999999</v>
      </c>
      <c r="I749" s="225"/>
      <c r="J749" s="16"/>
      <c r="K749" s="16"/>
      <c r="L749" s="221"/>
      <c r="M749" s="226"/>
      <c r="N749" s="227"/>
      <c r="O749" s="227"/>
      <c r="P749" s="227"/>
      <c r="Q749" s="227"/>
      <c r="R749" s="227"/>
      <c r="S749" s="227"/>
      <c r="T749" s="228"/>
      <c r="U749" s="16"/>
      <c r="V749" s="16"/>
      <c r="W749" s="16"/>
      <c r="X749" s="16"/>
      <c r="Y749" s="16"/>
      <c r="Z749" s="16"/>
      <c r="AA749" s="16"/>
      <c r="AB749" s="16"/>
      <c r="AC749" s="16"/>
      <c r="AD749" s="16"/>
      <c r="AE749" s="16"/>
      <c r="AT749" s="222" t="s">
        <v>175</v>
      </c>
      <c r="AU749" s="222" t="s">
        <v>85</v>
      </c>
      <c r="AV749" s="16" t="s">
        <v>114</v>
      </c>
      <c r="AW749" s="16" t="s">
        <v>32</v>
      </c>
      <c r="AX749" s="16" t="s">
        <v>81</v>
      </c>
      <c r="AY749" s="222" t="s">
        <v>165</v>
      </c>
    </row>
    <row r="750" s="2" customFormat="1" ht="33" customHeight="1">
      <c r="A750" s="38"/>
      <c r="B750" s="179"/>
      <c r="C750" s="180" t="s">
        <v>836</v>
      </c>
      <c r="D750" s="180" t="s">
        <v>167</v>
      </c>
      <c r="E750" s="181" t="s">
        <v>837</v>
      </c>
      <c r="F750" s="182" t="s">
        <v>838</v>
      </c>
      <c r="G750" s="183" t="s">
        <v>207</v>
      </c>
      <c r="H750" s="184">
        <v>2333.0929999999998</v>
      </c>
      <c r="I750" s="185"/>
      <c r="J750" s="186">
        <f>ROUND(I750*H750,2)</f>
        <v>0</v>
      </c>
      <c r="K750" s="182" t="s">
        <v>171</v>
      </c>
      <c r="L750" s="39"/>
      <c r="M750" s="187" t="s">
        <v>1</v>
      </c>
      <c r="N750" s="188" t="s">
        <v>41</v>
      </c>
      <c r="O750" s="77"/>
      <c r="P750" s="189">
        <f>O750*H750</f>
        <v>0</v>
      </c>
      <c r="Q750" s="189">
        <v>3.0000000000000001E-05</v>
      </c>
      <c r="R750" s="189">
        <f>Q750*H750</f>
        <v>0.069992789999999999</v>
      </c>
      <c r="S750" s="189">
        <v>0</v>
      </c>
      <c r="T750" s="190">
        <f>S750*H750</f>
        <v>0</v>
      </c>
      <c r="U750" s="38"/>
      <c r="V750" s="38"/>
      <c r="W750" s="38"/>
      <c r="X750" s="38"/>
      <c r="Y750" s="38"/>
      <c r="Z750" s="38"/>
      <c r="AA750" s="38"/>
      <c r="AB750" s="38"/>
      <c r="AC750" s="38"/>
      <c r="AD750" s="38"/>
      <c r="AE750" s="38"/>
      <c r="AR750" s="191" t="s">
        <v>273</v>
      </c>
      <c r="AT750" s="191" t="s">
        <v>167</v>
      </c>
      <c r="AU750" s="191" t="s">
        <v>85</v>
      </c>
      <c r="AY750" s="19" t="s">
        <v>165</v>
      </c>
      <c r="BE750" s="192">
        <f>IF(N750="základní",J750,0)</f>
        <v>0</v>
      </c>
      <c r="BF750" s="192">
        <f>IF(N750="snížená",J750,0)</f>
        <v>0</v>
      </c>
      <c r="BG750" s="192">
        <f>IF(N750="zákl. přenesená",J750,0)</f>
        <v>0</v>
      </c>
      <c r="BH750" s="192">
        <f>IF(N750="sníž. přenesená",J750,0)</f>
        <v>0</v>
      </c>
      <c r="BI750" s="192">
        <f>IF(N750="nulová",J750,0)</f>
        <v>0</v>
      </c>
      <c r="BJ750" s="19" t="s">
        <v>81</v>
      </c>
      <c r="BK750" s="192">
        <f>ROUND(I750*H750,2)</f>
        <v>0</v>
      </c>
      <c r="BL750" s="19" t="s">
        <v>273</v>
      </c>
      <c r="BM750" s="191" t="s">
        <v>839</v>
      </c>
    </row>
    <row r="751" s="2" customFormat="1">
      <c r="A751" s="38"/>
      <c r="B751" s="39"/>
      <c r="C751" s="38"/>
      <c r="D751" s="193" t="s">
        <v>173</v>
      </c>
      <c r="E751" s="38"/>
      <c r="F751" s="194" t="s">
        <v>840</v>
      </c>
      <c r="G751" s="38"/>
      <c r="H751" s="38"/>
      <c r="I751" s="195"/>
      <c r="J751" s="38"/>
      <c r="K751" s="38"/>
      <c r="L751" s="39"/>
      <c r="M751" s="240"/>
      <c r="N751" s="241"/>
      <c r="O751" s="242"/>
      <c r="P751" s="242"/>
      <c r="Q751" s="242"/>
      <c r="R751" s="242"/>
      <c r="S751" s="242"/>
      <c r="T751" s="243"/>
      <c r="U751" s="38"/>
      <c r="V751" s="38"/>
      <c r="W751" s="38"/>
      <c r="X751" s="38"/>
      <c r="Y751" s="38"/>
      <c r="Z751" s="38"/>
      <c r="AA751" s="38"/>
      <c r="AB751" s="38"/>
      <c r="AC751" s="38"/>
      <c r="AD751" s="38"/>
      <c r="AE751" s="38"/>
      <c r="AT751" s="19" t="s">
        <v>173</v>
      </c>
      <c r="AU751" s="19" t="s">
        <v>85</v>
      </c>
    </row>
    <row r="752" s="2" customFormat="1" ht="6.96" customHeight="1">
      <c r="A752" s="38"/>
      <c r="B752" s="60"/>
      <c r="C752" s="61"/>
      <c r="D752" s="61"/>
      <c r="E752" s="61"/>
      <c r="F752" s="61"/>
      <c r="G752" s="61"/>
      <c r="H752" s="61"/>
      <c r="I752" s="61"/>
      <c r="J752" s="61"/>
      <c r="K752" s="61"/>
      <c r="L752" s="39"/>
      <c r="M752" s="38"/>
      <c r="O752" s="38"/>
      <c r="P752" s="38"/>
      <c r="Q752" s="38"/>
      <c r="R752" s="38"/>
      <c r="S752" s="38"/>
      <c r="T752" s="38"/>
      <c r="U752" s="38"/>
      <c r="V752" s="38"/>
      <c r="W752" s="38"/>
      <c r="X752" s="38"/>
      <c r="Y752" s="38"/>
      <c r="Z752" s="38"/>
      <c r="AA752" s="38"/>
      <c r="AB752" s="38"/>
      <c r="AC752" s="38"/>
      <c r="AD752" s="38"/>
      <c r="AE752" s="38"/>
    </row>
  </sheetData>
  <autoFilter ref="C134:K751"/>
  <mergeCells count="9">
    <mergeCell ref="E7:H7"/>
    <mergeCell ref="E9:H9"/>
    <mergeCell ref="E18:H18"/>
    <mergeCell ref="E27:H27"/>
    <mergeCell ref="E85:H85"/>
    <mergeCell ref="E87:H87"/>
    <mergeCell ref="E125:H125"/>
    <mergeCell ref="E127:H12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92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85</v>
      </c>
    </row>
    <row r="4" s="1" customFormat="1" ht="24.96" customHeight="1">
      <c r="B4" s="22"/>
      <c r="D4" s="23" t="s">
        <v>123</v>
      </c>
      <c r="L4" s="22"/>
      <c r="M4" s="128" t="s">
        <v>10</v>
      </c>
      <c r="AT4" s="19" t="s">
        <v>3</v>
      </c>
    </row>
    <row r="5" s="1" customFormat="1" ht="6.96" customHeight="1">
      <c r="B5" s="22"/>
      <c r="L5" s="22"/>
    </row>
    <row r="6" s="1" customFormat="1" ht="12" customHeight="1">
      <c r="B6" s="22"/>
      <c r="D6" s="32" t="s">
        <v>16</v>
      </c>
      <c r="L6" s="22"/>
    </row>
    <row r="7" s="1" customFormat="1" ht="16.5" customHeight="1">
      <c r="B7" s="22"/>
      <c r="E7" s="129" t="str">
        <f>'Rekapitulace stavby'!K6</f>
        <v>Kulturní dům Těšetice</v>
      </c>
      <c r="F7" s="32"/>
      <c r="G7" s="32"/>
      <c r="H7" s="32"/>
      <c r="L7" s="22"/>
    </row>
    <row r="8" s="1" customFormat="1" ht="12" customHeight="1">
      <c r="B8" s="22"/>
      <c r="D8" s="32" t="s">
        <v>124</v>
      </c>
      <c r="L8" s="22"/>
    </row>
    <row r="9" s="2" customFormat="1" ht="16.5" customHeight="1">
      <c r="A9" s="38"/>
      <c r="B9" s="39"/>
      <c r="C9" s="38"/>
      <c r="D9" s="38"/>
      <c r="E9" s="129" t="s">
        <v>841</v>
      </c>
      <c r="F9" s="38"/>
      <c r="G9" s="38"/>
      <c r="H9" s="38"/>
      <c r="I9" s="38"/>
      <c r="J9" s="38"/>
      <c r="K9" s="38"/>
      <c r="L9" s="55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39"/>
      <c r="C10" s="38"/>
      <c r="D10" s="32" t="s">
        <v>842</v>
      </c>
      <c r="E10" s="38"/>
      <c r="F10" s="38"/>
      <c r="G10" s="38"/>
      <c r="H10" s="38"/>
      <c r="I10" s="38"/>
      <c r="J10" s="38"/>
      <c r="K10" s="38"/>
      <c r="L10" s="55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6.5" customHeight="1">
      <c r="A11" s="38"/>
      <c r="B11" s="39"/>
      <c r="C11" s="38"/>
      <c r="D11" s="38"/>
      <c r="E11" s="67" t="s">
        <v>843</v>
      </c>
      <c r="F11" s="38"/>
      <c r="G11" s="38"/>
      <c r="H11" s="38"/>
      <c r="I11" s="38"/>
      <c r="J11" s="38"/>
      <c r="K11" s="38"/>
      <c r="L11" s="55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>
      <c r="A12" s="38"/>
      <c r="B12" s="39"/>
      <c r="C12" s="38"/>
      <c r="D12" s="38"/>
      <c r="E12" s="38"/>
      <c r="F12" s="38"/>
      <c r="G12" s="38"/>
      <c r="H12" s="38"/>
      <c r="I12" s="38"/>
      <c r="J12" s="38"/>
      <c r="K12" s="38"/>
      <c r="L12" s="55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39"/>
      <c r="C13" s="38"/>
      <c r="D13" s="32" t="s">
        <v>18</v>
      </c>
      <c r="E13" s="38"/>
      <c r="F13" s="27" t="s">
        <v>1</v>
      </c>
      <c r="G13" s="38"/>
      <c r="H13" s="38"/>
      <c r="I13" s="32" t="s">
        <v>19</v>
      </c>
      <c r="J13" s="27" t="s">
        <v>1</v>
      </c>
      <c r="K13" s="38"/>
      <c r="L13" s="55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39"/>
      <c r="C14" s="38"/>
      <c r="D14" s="32" t="s">
        <v>20</v>
      </c>
      <c r="E14" s="38"/>
      <c r="F14" s="27" t="s">
        <v>21</v>
      </c>
      <c r="G14" s="38"/>
      <c r="H14" s="38"/>
      <c r="I14" s="32" t="s">
        <v>22</v>
      </c>
      <c r="J14" s="69" t="str">
        <f>'Rekapitulace stavby'!AN8</f>
        <v>10. 3. 2020</v>
      </c>
      <c r="K14" s="38"/>
      <c r="L14" s="55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39"/>
      <c r="C15" s="38"/>
      <c r="D15" s="38"/>
      <c r="E15" s="38"/>
      <c r="F15" s="38"/>
      <c r="G15" s="38"/>
      <c r="H15" s="38"/>
      <c r="I15" s="38"/>
      <c r="J15" s="38"/>
      <c r="K15" s="38"/>
      <c r="L15" s="55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39"/>
      <c r="C16" s="38"/>
      <c r="D16" s="32" t="s">
        <v>24</v>
      </c>
      <c r="E16" s="38"/>
      <c r="F16" s="38"/>
      <c r="G16" s="38"/>
      <c r="H16" s="38"/>
      <c r="I16" s="32" t="s">
        <v>25</v>
      </c>
      <c r="J16" s="27" t="s">
        <v>1</v>
      </c>
      <c r="K16" s="38"/>
      <c r="L16" s="55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39"/>
      <c r="C17" s="38"/>
      <c r="D17" s="38"/>
      <c r="E17" s="27" t="s">
        <v>26</v>
      </c>
      <c r="F17" s="38"/>
      <c r="G17" s="38"/>
      <c r="H17" s="38"/>
      <c r="I17" s="32" t="s">
        <v>27</v>
      </c>
      <c r="J17" s="27" t="s">
        <v>1</v>
      </c>
      <c r="K17" s="38"/>
      <c r="L17" s="55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39"/>
      <c r="C18" s="38"/>
      <c r="D18" s="38"/>
      <c r="E18" s="38"/>
      <c r="F18" s="38"/>
      <c r="G18" s="38"/>
      <c r="H18" s="38"/>
      <c r="I18" s="38"/>
      <c r="J18" s="38"/>
      <c r="K18" s="38"/>
      <c r="L18" s="55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39"/>
      <c r="C19" s="38"/>
      <c r="D19" s="32" t="s">
        <v>28</v>
      </c>
      <c r="E19" s="38"/>
      <c r="F19" s="38"/>
      <c r="G19" s="38"/>
      <c r="H19" s="38"/>
      <c r="I19" s="32" t="s">
        <v>25</v>
      </c>
      <c r="J19" s="33" t="str">
        <f>'Rekapitulace stavby'!AN13</f>
        <v>Vyplň údaj</v>
      </c>
      <c r="K19" s="38"/>
      <c r="L19" s="55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39"/>
      <c r="C20" s="38"/>
      <c r="D20" s="38"/>
      <c r="E20" s="33" t="str">
        <f>'Rekapitulace stavby'!E14</f>
        <v>Vyplň údaj</v>
      </c>
      <c r="F20" s="27"/>
      <c r="G20" s="27"/>
      <c r="H20" s="27"/>
      <c r="I20" s="32" t="s">
        <v>27</v>
      </c>
      <c r="J20" s="33" t="str">
        <f>'Rekapitulace stavby'!AN14</f>
        <v>Vyplň údaj</v>
      </c>
      <c r="K20" s="38"/>
      <c r="L20" s="55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39"/>
      <c r="C21" s="38"/>
      <c r="D21" s="38"/>
      <c r="E21" s="38"/>
      <c r="F21" s="38"/>
      <c r="G21" s="38"/>
      <c r="H21" s="38"/>
      <c r="I21" s="38"/>
      <c r="J21" s="38"/>
      <c r="K21" s="38"/>
      <c r="L21" s="55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39"/>
      <c r="C22" s="38"/>
      <c r="D22" s="32" t="s">
        <v>30</v>
      </c>
      <c r="E22" s="38"/>
      <c r="F22" s="38"/>
      <c r="G22" s="38"/>
      <c r="H22" s="38"/>
      <c r="I22" s="32" t="s">
        <v>25</v>
      </c>
      <c r="J22" s="27" t="s">
        <v>1</v>
      </c>
      <c r="K22" s="38"/>
      <c r="L22" s="55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39"/>
      <c r="C23" s="38"/>
      <c r="D23" s="38"/>
      <c r="E23" s="27" t="s">
        <v>31</v>
      </c>
      <c r="F23" s="38"/>
      <c r="G23" s="38"/>
      <c r="H23" s="38"/>
      <c r="I23" s="32" t="s">
        <v>27</v>
      </c>
      <c r="J23" s="27" t="s">
        <v>1</v>
      </c>
      <c r="K23" s="38"/>
      <c r="L23" s="55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39"/>
      <c r="C24" s="38"/>
      <c r="D24" s="38"/>
      <c r="E24" s="38"/>
      <c r="F24" s="38"/>
      <c r="G24" s="38"/>
      <c r="H24" s="38"/>
      <c r="I24" s="38"/>
      <c r="J24" s="38"/>
      <c r="K24" s="38"/>
      <c r="L24" s="55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39"/>
      <c r="C25" s="38"/>
      <c r="D25" s="32" t="s">
        <v>33</v>
      </c>
      <c r="E25" s="38"/>
      <c r="F25" s="38"/>
      <c r="G25" s="38"/>
      <c r="H25" s="38"/>
      <c r="I25" s="32" t="s">
        <v>25</v>
      </c>
      <c r="J25" s="27" t="s">
        <v>1</v>
      </c>
      <c r="K25" s="38"/>
      <c r="L25" s="55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39"/>
      <c r="C26" s="38"/>
      <c r="D26" s="38"/>
      <c r="E26" s="27" t="s">
        <v>34</v>
      </c>
      <c r="F26" s="38"/>
      <c r="G26" s="38"/>
      <c r="H26" s="38"/>
      <c r="I26" s="32" t="s">
        <v>27</v>
      </c>
      <c r="J26" s="27" t="s">
        <v>1</v>
      </c>
      <c r="K26" s="38"/>
      <c r="L26" s="55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39"/>
      <c r="C27" s="38"/>
      <c r="D27" s="38"/>
      <c r="E27" s="38"/>
      <c r="F27" s="38"/>
      <c r="G27" s="38"/>
      <c r="H27" s="38"/>
      <c r="I27" s="38"/>
      <c r="J27" s="38"/>
      <c r="K27" s="38"/>
      <c r="L27" s="55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39"/>
      <c r="C28" s="38"/>
      <c r="D28" s="32" t="s">
        <v>35</v>
      </c>
      <c r="E28" s="38"/>
      <c r="F28" s="38"/>
      <c r="G28" s="38"/>
      <c r="H28" s="38"/>
      <c r="I28" s="38"/>
      <c r="J28" s="38"/>
      <c r="K28" s="38"/>
      <c r="L28" s="55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30"/>
      <c r="B29" s="131"/>
      <c r="C29" s="130"/>
      <c r="D29" s="130"/>
      <c r="E29" s="36" t="s">
        <v>1</v>
      </c>
      <c r="F29" s="36"/>
      <c r="G29" s="36"/>
      <c r="H29" s="36"/>
      <c r="I29" s="130"/>
      <c r="J29" s="130"/>
      <c r="K29" s="130"/>
      <c r="L29" s="132"/>
      <c r="S29" s="130"/>
      <c r="T29" s="130"/>
      <c r="U29" s="130"/>
      <c r="V29" s="130"/>
      <c r="W29" s="130"/>
      <c r="X29" s="130"/>
      <c r="Y29" s="130"/>
      <c r="Z29" s="130"/>
      <c r="AA29" s="130"/>
      <c r="AB29" s="130"/>
      <c r="AC29" s="130"/>
      <c r="AD29" s="130"/>
      <c r="AE29" s="130"/>
    </row>
    <row r="30" s="2" customFormat="1" ht="6.96" customHeight="1">
      <c r="A30" s="38"/>
      <c r="B30" s="39"/>
      <c r="C30" s="38"/>
      <c r="D30" s="38"/>
      <c r="E30" s="38"/>
      <c r="F30" s="38"/>
      <c r="G30" s="38"/>
      <c r="H30" s="38"/>
      <c r="I30" s="38"/>
      <c r="J30" s="38"/>
      <c r="K30" s="38"/>
      <c r="L30" s="55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39"/>
      <c r="C31" s="38"/>
      <c r="D31" s="90"/>
      <c r="E31" s="90"/>
      <c r="F31" s="90"/>
      <c r="G31" s="90"/>
      <c r="H31" s="90"/>
      <c r="I31" s="90"/>
      <c r="J31" s="90"/>
      <c r="K31" s="90"/>
      <c r="L31" s="55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39"/>
      <c r="C32" s="38"/>
      <c r="D32" s="133" t="s">
        <v>36</v>
      </c>
      <c r="E32" s="38"/>
      <c r="F32" s="38"/>
      <c r="G32" s="38"/>
      <c r="H32" s="38"/>
      <c r="I32" s="38"/>
      <c r="J32" s="96">
        <f>ROUND(J126, 2)</f>
        <v>0</v>
      </c>
      <c r="K32" s="38"/>
      <c r="L32" s="55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39"/>
      <c r="C33" s="38"/>
      <c r="D33" s="90"/>
      <c r="E33" s="90"/>
      <c r="F33" s="90"/>
      <c r="G33" s="90"/>
      <c r="H33" s="90"/>
      <c r="I33" s="90"/>
      <c r="J33" s="90"/>
      <c r="K33" s="90"/>
      <c r="L33" s="55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39"/>
      <c r="C34" s="38"/>
      <c r="D34" s="38"/>
      <c r="E34" s="38"/>
      <c r="F34" s="43" t="s">
        <v>38</v>
      </c>
      <c r="G34" s="38"/>
      <c r="H34" s="38"/>
      <c r="I34" s="43" t="s">
        <v>37</v>
      </c>
      <c r="J34" s="43" t="s">
        <v>39</v>
      </c>
      <c r="K34" s="38"/>
      <c r="L34" s="55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39"/>
      <c r="C35" s="38"/>
      <c r="D35" s="134" t="s">
        <v>40</v>
      </c>
      <c r="E35" s="32" t="s">
        <v>41</v>
      </c>
      <c r="F35" s="135">
        <f>ROUND((SUM(BE126:BE344)),  2)</f>
        <v>0</v>
      </c>
      <c r="G35" s="38"/>
      <c r="H35" s="38"/>
      <c r="I35" s="136">
        <v>0.20999999999999999</v>
      </c>
      <c r="J35" s="135">
        <f>ROUND(((SUM(BE126:BE344))*I35),  2)</f>
        <v>0</v>
      </c>
      <c r="K35" s="38"/>
      <c r="L35" s="55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39"/>
      <c r="C36" s="38"/>
      <c r="D36" s="38"/>
      <c r="E36" s="32" t="s">
        <v>42</v>
      </c>
      <c r="F36" s="135">
        <f>ROUND((SUM(BF126:BF344)),  2)</f>
        <v>0</v>
      </c>
      <c r="G36" s="38"/>
      <c r="H36" s="38"/>
      <c r="I36" s="136">
        <v>0.14999999999999999</v>
      </c>
      <c r="J36" s="135">
        <f>ROUND(((SUM(BF126:BF344))*I36),  2)</f>
        <v>0</v>
      </c>
      <c r="K36" s="38"/>
      <c r="L36" s="55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39"/>
      <c r="C37" s="38"/>
      <c r="D37" s="38"/>
      <c r="E37" s="32" t="s">
        <v>43</v>
      </c>
      <c r="F37" s="135">
        <f>ROUND((SUM(BG126:BG344)),  2)</f>
        <v>0</v>
      </c>
      <c r="G37" s="38"/>
      <c r="H37" s="38"/>
      <c r="I37" s="136">
        <v>0.20999999999999999</v>
      </c>
      <c r="J37" s="135">
        <f>0</f>
        <v>0</v>
      </c>
      <c r="K37" s="38"/>
      <c r="L37" s="55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39"/>
      <c r="C38" s="38"/>
      <c r="D38" s="38"/>
      <c r="E38" s="32" t="s">
        <v>44</v>
      </c>
      <c r="F38" s="135">
        <f>ROUND((SUM(BH126:BH344)),  2)</f>
        <v>0</v>
      </c>
      <c r="G38" s="38"/>
      <c r="H38" s="38"/>
      <c r="I38" s="136">
        <v>0.14999999999999999</v>
      </c>
      <c r="J38" s="135">
        <f>0</f>
        <v>0</v>
      </c>
      <c r="K38" s="38"/>
      <c r="L38" s="55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39"/>
      <c r="C39" s="38"/>
      <c r="D39" s="38"/>
      <c r="E39" s="32" t="s">
        <v>45</v>
      </c>
      <c r="F39" s="135">
        <f>ROUND((SUM(BI126:BI344)),  2)</f>
        <v>0</v>
      </c>
      <c r="G39" s="38"/>
      <c r="H39" s="38"/>
      <c r="I39" s="136">
        <v>0</v>
      </c>
      <c r="J39" s="135">
        <f>0</f>
        <v>0</v>
      </c>
      <c r="K39" s="38"/>
      <c r="L39" s="55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39"/>
      <c r="C40" s="38"/>
      <c r="D40" s="38"/>
      <c r="E40" s="38"/>
      <c r="F40" s="38"/>
      <c r="G40" s="38"/>
      <c r="H40" s="38"/>
      <c r="I40" s="38"/>
      <c r="J40" s="38"/>
      <c r="K40" s="38"/>
      <c r="L40" s="55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39"/>
      <c r="C41" s="137"/>
      <c r="D41" s="138" t="s">
        <v>46</v>
      </c>
      <c r="E41" s="81"/>
      <c r="F41" s="81"/>
      <c r="G41" s="139" t="s">
        <v>47</v>
      </c>
      <c r="H41" s="140" t="s">
        <v>48</v>
      </c>
      <c r="I41" s="81"/>
      <c r="J41" s="141">
        <f>SUM(J32:J39)</f>
        <v>0</v>
      </c>
      <c r="K41" s="142"/>
      <c r="L41" s="55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39"/>
      <c r="C42" s="38"/>
      <c r="D42" s="38"/>
      <c r="E42" s="38"/>
      <c r="F42" s="38"/>
      <c r="G42" s="38"/>
      <c r="H42" s="38"/>
      <c r="I42" s="38"/>
      <c r="J42" s="38"/>
      <c r="K42" s="38"/>
      <c r="L42" s="55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1" customFormat="1" ht="14.4" customHeight="1">
      <c r="B43" s="22"/>
      <c r="L43" s="22"/>
    </row>
    <row r="44" s="1" customFormat="1" ht="14.4" customHeight="1">
      <c r="B44" s="22"/>
      <c r="L44" s="22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55"/>
      <c r="D50" s="56" t="s">
        <v>49</v>
      </c>
      <c r="E50" s="57"/>
      <c r="F50" s="57"/>
      <c r="G50" s="56" t="s">
        <v>50</v>
      </c>
      <c r="H50" s="57"/>
      <c r="I50" s="57"/>
      <c r="J50" s="57"/>
      <c r="K50" s="57"/>
      <c r="L50" s="55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58" t="s">
        <v>51</v>
      </c>
      <c r="E61" s="41"/>
      <c r="F61" s="143" t="s">
        <v>52</v>
      </c>
      <c r="G61" s="58" t="s">
        <v>51</v>
      </c>
      <c r="H61" s="41"/>
      <c r="I61" s="41"/>
      <c r="J61" s="144" t="s">
        <v>52</v>
      </c>
      <c r="K61" s="41"/>
      <c r="L61" s="55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56" t="s">
        <v>53</v>
      </c>
      <c r="E65" s="59"/>
      <c r="F65" s="59"/>
      <c r="G65" s="56" t="s">
        <v>54</v>
      </c>
      <c r="H65" s="59"/>
      <c r="I65" s="59"/>
      <c r="J65" s="59"/>
      <c r="K65" s="59"/>
      <c r="L65" s="55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58" t="s">
        <v>51</v>
      </c>
      <c r="E76" s="41"/>
      <c r="F76" s="143" t="s">
        <v>52</v>
      </c>
      <c r="G76" s="58" t="s">
        <v>51</v>
      </c>
      <c r="H76" s="41"/>
      <c r="I76" s="41"/>
      <c r="J76" s="144" t="s">
        <v>52</v>
      </c>
      <c r="K76" s="41"/>
      <c r="L76" s="55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0"/>
      <c r="C77" s="61"/>
      <c r="D77" s="61"/>
      <c r="E77" s="61"/>
      <c r="F77" s="61"/>
      <c r="G77" s="61"/>
      <c r="H77" s="61"/>
      <c r="I77" s="61"/>
      <c r="J77" s="61"/>
      <c r="K77" s="61"/>
      <c r="L77" s="55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2"/>
      <c r="C81" s="63"/>
      <c r="D81" s="63"/>
      <c r="E81" s="63"/>
      <c r="F81" s="63"/>
      <c r="G81" s="63"/>
      <c r="H81" s="63"/>
      <c r="I81" s="63"/>
      <c r="J81" s="63"/>
      <c r="K81" s="63"/>
      <c r="L81" s="55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126</v>
      </c>
      <c r="D82" s="38"/>
      <c r="E82" s="38"/>
      <c r="F82" s="38"/>
      <c r="G82" s="38"/>
      <c r="H82" s="38"/>
      <c r="I82" s="38"/>
      <c r="J82" s="38"/>
      <c r="K82" s="38"/>
      <c r="L82" s="55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55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38"/>
      <c r="E84" s="38"/>
      <c r="F84" s="38"/>
      <c r="G84" s="38"/>
      <c r="H84" s="38"/>
      <c r="I84" s="38"/>
      <c r="J84" s="38"/>
      <c r="K84" s="38"/>
      <c r="L84" s="55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29" t="str">
        <f>E7</f>
        <v>Kulturní dům Těšetice</v>
      </c>
      <c r="F85" s="32"/>
      <c r="G85" s="32"/>
      <c r="H85" s="32"/>
      <c r="I85" s="38"/>
      <c r="J85" s="38"/>
      <c r="K85" s="38"/>
      <c r="L85" s="55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2"/>
      <c r="C86" s="32" t="s">
        <v>124</v>
      </c>
      <c r="L86" s="22"/>
    </row>
    <row r="87" s="2" customFormat="1" ht="16.5" customHeight="1">
      <c r="A87" s="38"/>
      <c r="B87" s="39"/>
      <c r="C87" s="38"/>
      <c r="D87" s="38"/>
      <c r="E87" s="129" t="s">
        <v>841</v>
      </c>
      <c r="F87" s="38"/>
      <c r="G87" s="38"/>
      <c r="H87" s="38"/>
      <c r="I87" s="38"/>
      <c r="J87" s="38"/>
      <c r="K87" s="38"/>
      <c r="L87" s="55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12" customHeight="1">
      <c r="A88" s="38"/>
      <c r="B88" s="39"/>
      <c r="C88" s="32" t="s">
        <v>842</v>
      </c>
      <c r="D88" s="38"/>
      <c r="E88" s="38"/>
      <c r="F88" s="38"/>
      <c r="G88" s="38"/>
      <c r="H88" s="38"/>
      <c r="I88" s="38"/>
      <c r="J88" s="38"/>
      <c r="K88" s="38"/>
      <c r="L88" s="55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6.5" customHeight="1">
      <c r="A89" s="38"/>
      <c r="B89" s="39"/>
      <c r="C89" s="38"/>
      <c r="D89" s="38"/>
      <c r="E89" s="67" t="str">
        <f>E11</f>
        <v>SE1 - KD Těšetice- Hlavní rozvody</v>
      </c>
      <c r="F89" s="38"/>
      <c r="G89" s="38"/>
      <c r="H89" s="38"/>
      <c r="I89" s="38"/>
      <c r="J89" s="38"/>
      <c r="K89" s="38"/>
      <c r="L89" s="55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38"/>
      <c r="D90" s="38"/>
      <c r="E90" s="38"/>
      <c r="F90" s="38"/>
      <c r="G90" s="38"/>
      <c r="H90" s="38"/>
      <c r="I90" s="38"/>
      <c r="J90" s="38"/>
      <c r="K90" s="38"/>
      <c r="L90" s="55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2" customHeight="1">
      <c r="A91" s="38"/>
      <c r="B91" s="39"/>
      <c r="C91" s="32" t="s">
        <v>20</v>
      </c>
      <c r="D91" s="38"/>
      <c r="E91" s="38"/>
      <c r="F91" s="27" t="str">
        <f>F14</f>
        <v>Těšetice</v>
      </c>
      <c r="G91" s="38"/>
      <c r="H91" s="38"/>
      <c r="I91" s="32" t="s">
        <v>22</v>
      </c>
      <c r="J91" s="69" t="str">
        <f>IF(J14="","",J14)</f>
        <v>10. 3. 2020</v>
      </c>
      <c r="K91" s="38"/>
      <c r="L91" s="55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38"/>
      <c r="D92" s="38"/>
      <c r="E92" s="38"/>
      <c r="F92" s="38"/>
      <c r="G92" s="38"/>
      <c r="H92" s="38"/>
      <c r="I92" s="38"/>
      <c r="J92" s="38"/>
      <c r="K92" s="38"/>
      <c r="L92" s="55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5.15" customHeight="1">
      <c r="A93" s="38"/>
      <c r="B93" s="39"/>
      <c r="C93" s="32" t="s">
        <v>24</v>
      </c>
      <c r="D93" s="38"/>
      <c r="E93" s="38"/>
      <c r="F93" s="27" t="str">
        <f>E17</f>
        <v>Obec Těšetice</v>
      </c>
      <c r="G93" s="38"/>
      <c r="H93" s="38"/>
      <c r="I93" s="32" t="s">
        <v>30</v>
      </c>
      <c r="J93" s="36" t="str">
        <f>E23</f>
        <v>Radek Hrbáček</v>
      </c>
      <c r="K93" s="38"/>
      <c r="L93" s="55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15.15" customHeight="1">
      <c r="A94" s="38"/>
      <c r="B94" s="39"/>
      <c r="C94" s="32" t="s">
        <v>28</v>
      </c>
      <c r="D94" s="38"/>
      <c r="E94" s="38"/>
      <c r="F94" s="27" t="str">
        <f>IF(E20="","",E20)</f>
        <v>Vyplň údaj</v>
      </c>
      <c r="G94" s="38"/>
      <c r="H94" s="38"/>
      <c r="I94" s="32" t="s">
        <v>33</v>
      </c>
      <c r="J94" s="36" t="str">
        <f>E26</f>
        <v>Zdeněk Závodník</v>
      </c>
      <c r="K94" s="38"/>
      <c r="L94" s="55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38"/>
      <c r="D95" s="38"/>
      <c r="E95" s="38"/>
      <c r="F95" s="38"/>
      <c r="G95" s="38"/>
      <c r="H95" s="38"/>
      <c r="I95" s="38"/>
      <c r="J95" s="38"/>
      <c r="K95" s="38"/>
      <c r="L95" s="55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9.28" customHeight="1">
      <c r="A96" s="38"/>
      <c r="B96" s="39"/>
      <c r="C96" s="145" t="s">
        <v>127</v>
      </c>
      <c r="D96" s="137"/>
      <c r="E96" s="137"/>
      <c r="F96" s="137"/>
      <c r="G96" s="137"/>
      <c r="H96" s="137"/>
      <c r="I96" s="137"/>
      <c r="J96" s="146" t="s">
        <v>128</v>
      </c>
      <c r="K96" s="137"/>
      <c r="L96" s="55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38"/>
      <c r="D97" s="38"/>
      <c r="E97" s="38"/>
      <c r="F97" s="38"/>
      <c r="G97" s="38"/>
      <c r="H97" s="38"/>
      <c r="I97" s="38"/>
      <c r="J97" s="38"/>
      <c r="K97" s="38"/>
      <c r="L97" s="55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2.8" customHeight="1">
      <c r="A98" s="38"/>
      <c r="B98" s="39"/>
      <c r="C98" s="147" t="s">
        <v>129</v>
      </c>
      <c r="D98" s="38"/>
      <c r="E98" s="38"/>
      <c r="F98" s="38"/>
      <c r="G98" s="38"/>
      <c r="H98" s="38"/>
      <c r="I98" s="38"/>
      <c r="J98" s="96">
        <f>J126</f>
        <v>0</v>
      </c>
      <c r="K98" s="38"/>
      <c r="L98" s="55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U98" s="19" t="s">
        <v>130</v>
      </c>
    </row>
    <row r="99" s="9" customFormat="1" ht="24.96" customHeight="1">
      <c r="A99" s="9"/>
      <c r="B99" s="148"/>
      <c r="C99" s="9"/>
      <c r="D99" s="149" t="s">
        <v>140</v>
      </c>
      <c r="E99" s="150"/>
      <c r="F99" s="150"/>
      <c r="G99" s="150"/>
      <c r="H99" s="150"/>
      <c r="I99" s="150"/>
      <c r="J99" s="151">
        <f>J127</f>
        <v>0</v>
      </c>
      <c r="K99" s="9"/>
      <c r="L99" s="14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52"/>
      <c r="C100" s="10"/>
      <c r="D100" s="153" t="s">
        <v>844</v>
      </c>
      <c r="E100" s="154"/>
      <c r="F100" s="154"/>
      <c r="G100" s="154"/>
      <c r="H100" s="154"/>
      <c r="I100" s="154"/>
      <c r="J100" s="155">
        <f>J128</f>
        <v>0</v>
      </c>
      <c r="K100" s="10"/>
      <c r="L100" s="15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52"/>
      <c r="C101" s="10"/>
      <c r="D101" s="153" t="s">
        <v>845</v>
      </c>
      <c r="E101" s="154"/>
      <c r="F101" s="154"/>
      <c r="G101" s="154"/>
      <c r="H101" s="154"/>
      <c r="I101" s="154"/>
      <c r="J101" s="155">
        <f>J131</f>
        <v>0</v>
      </c>
      <c r="K101" s="10"/>
      <c r="L101" s="15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52"/>
      <c r="C102" s="10"/>
      <c r="D102" s="153" t="s">
        <v>846</v>
      </c>
      <c r="E102" s="154"/>
      <c r="F102" s="154"/>
      <c r="G102" s="154"/>
      <c r="H102" s="154"/>
      <c r="I102" s="154"/>
      <c r="J102" s="155">
        <f>J293</f>
        <v>0</v>
      </c>
      <c r="K102" s="10"/>
      <c r="L102" s="15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48"/>
      <c r="C103" s="9"/>
      <c r="D103" s="149" t="s">
        <v>847</v>
      </c>
      <c r="E103" s="150"/>
      <c r="F103" s="150"/>
      <c r="G103" s="150"/>
      <c r="H103" s="150"/>
      <c r="I103" s="150"/>
      <c r="J103" s="151">
        <f>J309</f>
        <v>0</v>
      </c>
      <c r="K103" s="9"/>
      <c r="L103" s="14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10" customFormat="1" ht="19.92" customHeight="1">
      <c r="A104" s="10"/>
      <c r="B104" s="152"/>
      <c r="C104" s="10"/>
      <c r="D104" s="153" t="s">
        <v>848</v>
      </c>
      <c r="E104" s="154"/>
      <c r="F104" s="154"/>
      <c r="G104" s="154"/>
      <c r="H104" s="154"/>
      <c r="I104" s="154"/>
      <c r="J104" s="155">
        <f>J310</f>
        <v>0</v>
      </c>
      <c r="K104" s="10"/>
      <c r="L104" s="15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2" customFormat="1" ht="21.84" customHeight="1">
      <c r="A105" s="38"/>
      <c r="B105" s="39"/>
      <c r="C105" s="38"/>
      <c r="D105" s="38"/>
      <c r="E105" s="38"/>
      <c r="F105" s="38"/>
      <c r="G105" s="38"/>
      <c r="H105" s="38"/>
      <c r="I105" s="38"/>
      <c r="J105" s="38"/>
      <c r="K105" s="38"/>
      <c r="L105" s="55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</row>
    <row r="106" s="2" customFormat="1" ht="6.96" customHeight="1">
      <c r="A106" s="38"/>
      <c r="B106" s="60"/>
      <c r="C106" s="61"/>
      <c r="D106" s="61"/>
      <c r="E106" s="61"/>
      <c r="F106" s="61"/>
      <c r="G106" s="61"/>
      <c r="H106" s="61"/>
      <c r="I106" s="61"/>
      <c r="J106" s="61"/>
      <c r="K106" s="61"/>
      <c r="L106" s="55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10" s="2" customFormat="1" ht="6.96" customHeight="1">
      <c r="A110" s="38"/>
      <c r="B110" s="62"/>
      <c r="C110" s="63"/>
      <c r="D110" s="63"/>
      <c r="E110" s="63"/>
      <c r="F110" s="63"/>
      <c r="G110" s="63"/>
      <c r="H110" s="63"/>
      <c r="I110" s="63"/>
      <c r="J110" s="63"/>
      <c r="K110" s="63"/>
      <c r="L110" s="55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24.96" customHeight="1">
      <c r="A111" s="38"/>
      <c r="B111" s="39"/>
      <c r="C111" s="23" t="s">
        <v>150</v>
      </c>
      <c r="D111" s="38"/>
      <c r="E111" s="38"/>
      <c r="F111" s="38"/>
      <c r="G111" s="38"/>
      <c r="H111" s="38"/>
      <c r="I111" s="38"/>
      <c r="J111" s="38"/>
      <c r="K111" s="38"/>
      <c r="L111" s="55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6.96" customHeight="1">
      <c r="A112" s="38"/>
      <c r="B112" s="39"/>
      <c r="C112" s="38"/>
      <c r="D112" s="38"/>
      <c r="E112" s="38"/>
      <c r="F112" s="38"/>
      <c r="G112" s="38"/>
      <c r="H112" s="38"/>
      <c r="I112" s="38"/>
      <c r="J112" s="38"/>
      <c r="K112" s="38"/>
      <c r="L112" s="55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2" customHeight="1">
      <c r="A113" s="38"/>
      <c r="B113" s="39"/>
      <c r="C113" s="32" t="s">
        <v>16</v>
      </c>
      <c r="D113" s="38"/>
      <c r="E113" s="38"/>
      <c r="F113" s="38"/>
      <c r="G113" s="38"/>
      <c r="H113" s="38"/>
      <c r="I113" s="38"/>
      <c r="J113" s="38"/>
      <c r="K113" s="38"/>
      <c r="L113" s="55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6.5" customHeight="1">
      <c r="A114" s="38"/>
      <c r="B114" s="39"/>
      <c r="C114" s="38"/>
      <c r="D114" s="38"/>
      <c r="E114" s="129" t="str">
        <f>E7</f>
        <v>Kulturní dům Těšetice</v>
      </c>
      <c r="F114" s="32"/>
      <c r="G114" s="32"/>
      <c r="H114" s="32"/>
      <c r="I114" s="38"/>
      <c r="J114" s="38"/>
      <c r="K114" s="38"/>
      <c r="L114" s="55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1" customFormat="1" ht="12" customHeight="1">
      <c r="B115" s="22"/>
      <c r="C115" s="32" t="s">
        <v>124</v>
      </c>
      <c r="L115" s="22"/>
    </row>
    <row r="116" s="2" customFormat="1" ht="16.5" customHeight="1">
      <c r="A116" s="38"/>
      <c r="B116" s="39"/>
      <c r="C116" s="38"/>
      <c r="D116" s="38"/>
      <c r="E116" s="129" t="s">
        <v>841</v>
      </c>
      <c r="F116" s="38"/>
      <c r="G116" s="38"/>
      <c r="H116" s="38"/>
      <c r="I116" s="38"/>
      <c r="J116" s="38"/>
      <c r="K116" s="38"/>
      <c r="L116" s="55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12" customHeight="1">
      <c r="A117" s="38"/>
      <c r="B117" s="39"/>
      <c r="C117" s="32" t="s">
        <v>842</v>
      </c>
      <c r="D117" s="38"/>
      <c r="E117" s="38"/>
      <c r="F117" s="38"/>
      <c r="G117" s="38"/>
      <c r="H117" s="38"/>
      <c r="I117" s="38"/>
      <c r="J117" s="38"/>
      <c r="K117" s="38"/>
      <c r="L117" s="55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6.5" customHeight="1">
      <c r="A118" s="38"/>
      <c r="B118" s="39"/>
      <c r="C118" s="38"/>
      <c r="D118" s="38"/>
      <c r="E118" s="67" t="str">
        <f>E11</f>
        <v>SE1 - KD Těšetice- Hlavní rozvody</v>
      </c>
      <c r="F118" s="38"/>
      <c r="G118" s="38"/>
      <c r="H118" s="38"/>
      <c r="I118" s="38"/>
      <c r="J118" s="38"/>
      <c r="K118" s="38"/>
      <c r="L118" s="55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6.96" customHeight="1">
      <c r="A119" s="38"/>
      <c r="B119" s="39"/>
      <c r="C119" s="38"/>
      <c r="D119" s="38"/>
      <c r="E119" s="38"/>
      <c r="F119" s="38"/>
      <c r="G119" s="38"/>
      <c r="H119" s="38"/>
      <c r="I119" s="38"/>
      <c r="J119" s="38"/>
      <c r="K119" s="38"/>
      <c r="L119" s="55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2" customHeight="1">
      <c r="A120" s="38"/>
      <c r="B120" s="39"/>
      <c r="C120" s="32" t="s">
        <v>20</v>
      </c>
      <c r="D120" s="38"/>
      <c r="E120" s="38"/>
      <c r="F120" s="27" t="str">
        <f>F14</f>
        <v>Těšetice</v>
      </c>
      <c r="G120" s="38"/>
      <c r="H120" s="38"/>
      <c r="I120" s="32" t="s">
        <v>22</v>
      </c>
      <c r="J120" s="69" t="str">
        <f>IF(J14="","",J14)</f>
        <v>10. 3. 2020</v>
      </c>
      <c r="K120" s="38"/>
      <c r="L120" s="55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6.96" customHeight="1">
      <c r="A121" s="38"/>
      <c r="B121" s="39"/>
      <c r="C121" s="38"/>
      <c r="D121" s="38"/>
      <c r="E121" s="38"/>
      <c r="F121" s="38"/>
      <c r="G121" s="38"/>
      <c r="H121" s="38"/>
      <c r="I121" s="38"/>
      <c r="J121" s="38"/>
      <c r="K121" s="38"/>
      <c r="L121" s="55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15.15" customHeight="1">
      <c r="A122" s="38"/>
      <c r="B122" s="39"/>
      <c r="C122" s="32" t="s">
        <v>24</v>
      </c>
      <c r="D122" s="38"/>
      <c r="E122" s="38"/>
      <c r="F122" s="27" t="str">
        <f>E17</f>
        <v>Obec Těšetice</v>
      </c>
      <c r="G122" s="38"/>
      <c r="H122" s="38"/>
      <c r="I122" s="32" t="s">
        <v>30</v>
      </c>
      <c r="J122" s="36" t="str">
        <f>E23</f>
        <v>Radek Hrbáček</v>
      </c>
      <c r="K122" s="38"/>
      <c r="L122" s="55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15.15" customHeight="1">
      <c r="A123" s="38"/>
      <c r="B123" s="39"/>
      <c r="C123" s="32" t="s">
        <v>28</v>
      </c>
      <c r="D123" s="38"/>
      <c r="E123" s="38"/>
      <c r="F123" s="27" t="str">
        <f>IF(E20="","",E20)</f>
        <v>Vyplň údaj</v>
      </c>
      <c r="G123" s="38"/>
      <c r="H123" s="38"/>
      <c r="I123" s="32" t="s">
        <v>33</v>
      </c>
      <c r="J123" s="36" t="str">
        <f>E26</f>
        <v>Zdeněk Závodník</v>
      </c>
      <c r="K123" s="38"/>
      <c r="L123" s="55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10.32" customHeight="1">
      <c r="A124" s="38"/>
      <c r="B124" s="39"/>
      <c r="C124" s="38"/>
      <c r="D124" s="38"/>
      <c r="E124" s="38"/>
      <c r="F124" s="38"/>
      <c r="G124" s="38"/>
      <c r="H124" s="38"/>
      <c r="I124" s="38"/>
      <c r="J124" s="38"/>
      <c r="K124" s="38"/>
      <c r="L124" s="55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11" customFormat="1" ht="29.28" customHeight="1">
      <c r="A125" s="156"/>
      <c r="B125" s="157"/>
      <c r="C125" s="158" t="s">
        <v>151</v>
      </c>
      <c r="D125" s="159" t="s">
        <v>61</v>
      </c>
      <c r="E125" s="159" t="s">
        <v>57</v>
      </c>
      <c r="F125" s="159" t="s">
        <v>58</v>
      </c>
      <c r="G125" s="159" t="s">
        <v>152</v>
      </c>
      <c r="H125" s="159" t="s">
        <v>153</v>
      </c>
      <c r="I125" s="159" t="s">
        <v>154</v>
      </c>
      <c r="J125" s="159" t="s">
        <v>128</v>
      </c>
      <c r="K125" s="160" t="s">
        <v>155</v>
      </c>
      <c r="L125" s="161"/>
      <c r="M125" s="86" t="s">
        <v>1</v>
      </c>
      <c r="N125" s="87" t="s">
        <v>40</v>
      </c>
      <c r="O125" s="87" t="s">
        <v>156</v>
      </c>
      <c r="P125" s="87" t="s">
        <v>157</v>
      </c>
      <c r="Q125" s="87" t="s">
        <v>158</v>
      </c>
      <c r="R125" s="87" t="s">
        <v>159</v>
      </c>
      <c r="S125" s="87" t="s">
        <v>160</v>
      </c>
      <c r="T125" s="88" t="s">
        <v>161</v>
      </c>
      <c r="U125" s="156"/>
      <c r="V125" s="156"/>
      <c r="W125" s="156"/>
      <c r="X125" s="156"/>
      <c r="Y125" s="156"/>
      <c r="Z125" s="156"/>
      <c r="AA125" s="156"/>
      <c r="AB125" s="156"/>
      <c r="AC125" s="156"/>
      <c r="AD125" s="156"/>
      <c r="AE125" s="156"/>
    </row>
    <row r="126" s="2" customFormat="1" ht="22.8" customHeight="1">
      <c r="A126" s="38"/>
      <c r="B126" s="39"/>
      <c r="C126" s="93" t="s">
        <v>162</v>
      </c>
      <c r="D126" s="38"/>
      <c r="E126" s="38"/>
      <c r="F126" s="38"/>
      <c r="G126" s="38"/>
      <c r="H126" s="38"/>
      <c r="I126" s="38"/>
      <c r="J126" s="162">
        <f>BK126</f>
        <v>0</v>
      </c>
      <c r="K126" s="38"/>
      <c r="L126" s="39"/>
      <c r="M126" s="89"/>
      <c r="N126" s="73"/>
      <c r="O126" s="90"/>
      <c r="P126" s="163">
        <f>P127+P309</f>
        <v>0</v>
      </c>
      <c r="Q126" s="90"/>
      <c r="R126" s="163">
        <f>R127+R309</f>
        <v>2.5398320000000001</v>
      </c>
      <c r="S126" s="90"/>
      <c r="T126" s="164">
        <f>T127+T309</f>
        <v>2.8230599999999999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T126" s="19" t="s">
        <v>75</v>
      </c>
      <c r="AU126" s="19" t="s">
        <v>130</v>
      </c>
      <c r="BK126" s="165">
        <f>BK127+BK309</f>
        <v>0</v>
      </c>
    </row>
    <row r="127" s="12" customFormat="1" ht="25.92" customHeight="1">
      <c r="A127" s="12"/>
      <c r="B127" s="166"/>
      <c r="C127" s="12"/>
      <c r="D127" s="167" t="s">
        <v>75</v>
      </c>
      <c r="E127" s="168" t="s">
        <v>485</v>
      </c>
      <c r="F127" s="168" t="s">
        <v>486</v>
      </c>
      <c r="G127" s="12"/>
      <c r="H127" s="12"/>
      <c r="I127" s="169"/>
      <c r="J127" s="170">
        <f>BK127</f>
        <v>0</v>
      </c>
      <c r="K127" s="12"/>
      <c r="L127" s="166"/>
      <c r="M127" s="171"/>
      <c r="N127" s="172"/>
      <c r="O127" s="172"/>
      <c r="P127" s="173">
        <f>P128+P131+P293</f>
        <v>0</v>
      </c>
      <c r="Q127" s="172"/>
      <c r="R127" s="173">
        <f>R128+R131+R293</f>
        <v>0.57677199999999995</v>
      </c>
      <c r="S127" s="172"/>
      <c r="T127" s="174">
        <f>T128+T131+T293</f>
        <v>0.55326000000000009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167" t="s">
        <v>85</v>
      </c>
      <c r="AT127" s="175" t="s">
        <v>75</v>
      </c>
      <c r="AU127" s="175" t="s">
        <v>76</v>
      </c>
      <c r="AY127" s="167" t="s">
        <v>165</v>
      </c>
      <c r="BK127" s="176">
        <f>BK128+BK131+BK293</f>
        <v>0</v>
      </c>
    </row>
    <row r="128" s="12" customFormat="1" ht="22.8" customHeight="1">
      <c r="A128" s="12"/>
      <c r="B128" s="166"/>
      <c r="C128" s="12"/>
      <c r="D128" s="167" t="s">
        <v>75</v>
      </c>
      <c r="E128" s="177" t="s">
        <v>665</v>
      </c>
      <c r="F128" s="177" t="s">
        <v>849</v>
      </c>
      <c r="G128" s="12"/>
      <c r="H128" s="12"/>
      <c r="I128" s="169"/>
      <c r="J128" s="178">
        <f>BK128</f>
        <v>0</v>
      </c>
      <c r="K128" s="12"/>
      <c r="L128" s="166"/>
      <c r="M128" s="171"/>
      <c r="N128" s="172"/>
      <c r="O128" s="172"/>
      <c r="P128" s="173">
        <f>SUM(P129:P130)</f>
        <v>0</v>
      </c>
      <c r="Q128" s="172"/>
      <c r="R128" s="173">
        <f>SUM(R129:R130)</f>
        <v>0</v>
      </c>
      <c r="S128" s="172"/>
      <c r="T128" s="174">
        <f>SUM(T129:T130)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167" t="s">
        <v>85</v>
      </c>
      <c r="AT128" s="175" t="s">
        <v>75</v>
      </c>
      <c r="AU128" s="175" t="s">
        <v>81</v>
      </c>
      <c r="AY128" s="167" t="s">
        <v>165</v>
      </c>
      <c r="BK128" s="176">
        <f>SUM(BK129:BK130)</f>
        <v>0</v>
      </c>
    </row>
    <row r="129" s="2" customFormat="1" ht="44.25" customHeight="1">
      <c r="A129" s="38"/>
      <c r="B129" s="179"/>
      <c r="C129" s="180" t="s">
        <v>81</v>
      </c>
      <c r="D129" s="180" t="s">
        <v>167</v>
      </c>
      <c r="E129" s="181" t="s">
        <v>850</v>
      </c>
      <c r="F129" s="182" t="s">
        <v>851</v>
      </c>
      <c r="G129" s="183" t="s">
        <v>201</v>
      </c>
      <c r="H129" s="184">
        <v>0.58499999999999996</v>
      </c>
      <c r="I129" s="185"/>
      <c r="J129" s="186">
        <f>ROUND(I129*H129,2)</f>
        <v>0</v>
      </c>
      <c r="K129" s="182" t="s">
        <v>852</v>
      </c>
      <c r="L129" s="39"/>
      <c r="M129" s="187" t="s">
        <v>1</v>
      </c>
      <c r="N129" s="188" t="s">
        <v>41</v>
      </c>
      <c r="O129" s="77"/>
      <c r="P129" s="189">
        <f>O129*H129</f>
        <v>0</v>
      </c>
      <c r="Q129" s="189">
        <v>0</v>
      </c>
      <c r="R129" s="189">
        <f>Q129*H129</f>
        <v>0</v>
      </c>
      <c r="S129" s="189">
        <v>0</v>
      </c>
      <c r="T129" s="190">
        <f>S129*H129</f>
        <v>0</v>
      </c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R129" s="191" t="s">
        <v>273</v>
      </c>
      <c r="AT129" s="191" t="s">
        <v>167</v>
      </c>
      <c r="AU129" s="191" t="s">
        <v>85</v>
      </c>
      <c r="AY129" s="19" t="s">
        <v>165</v>
      </c>
      <c r="BE129" s="192">
        <f>IF(N129="základní",J129,0)</f>
        <v>0</v>
      </c>
      <c r="BF129" s="192">
        <f>IF(N129="snížená",J129,0)</f>
        <v>0</v>
      </c>
      <c r="BG129" s="192">
        <f>IF(N129="zákl. přenesená",J129,0)</f>
        <v>0</v>
      </c>
      <c r="BH129" s="192">
        <f>IF(N129="sníž. přenesená",J129,0)</f>
        <v>0</v>
      </c>
      <c r="BI129" s="192">
        <f>IF(N129="nulová",J129,0)</f>
        <v>0</v>
      </c>
      <c r="BJ129" s="19" t="s">
        <v>81</v>
      </c>
      <c r="BK129" s="192">
        <f>ROUND(I129*H129,2)</f>
        <v>0</v>
      </c>
      <c r="BL129" s="19" t="s">
        <v>273</v>
      </c>
      <c r="BM129" s="191" t="s">
        <v>853</v>
      </c>
    </row>
    <row r="130" s="2" customFormat="1">
      <c r="A130" s="38"/>
      <c r="B130" s="39"/>
      <c r="C130" s="38"/>
      <c r="D130" s="193" t="s">
        <v>173</v>
      </c>
      <c r="E130" s="38"/>
      <c r="F130" s="194" t="s">
        <v>851</v>
      </c>
      <c r="G130" s="38"/>
      <c r="H130" s="38"/>
      <c r="I130" s="195"/>
      <c r="J130" s="38"/>
      <c r="K130" s="38"/>
      <c r="L130" s="39"/>
      <c r="M130" s="196"/>
      <c r="N130" s="197"/>
      <c r="O130" s="77"/>
      <c r="P130" s="77"/>
      <c r="Q130" s="77"/>
      <c r="R130" s="77"/>
      <c r="S130" s="77"/>
      <c r="T130" s="7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T130" s="19" t="s">
        <v>173</v>
      </c>
      <c r="AU130" s="19" t="s">
        <v>85</v>
      </c>
    </row>
    <row r="131" s="12" customFormat="1" ht="22.8" customHeight="1">
      <c r="A131" s="12"/>
      <c r="B131" s="166"/>
      <c r="C131" s="12"/>
      <c r="D131" s="167" t="s">
        <v>75</v>
      </c>
      <c r="E131" s="177" t="s">
        <v>854</v>
      </c>
      <c r="F131" s="177" t="s">
        <v>855</v>
      </c>
      <c r="G131" s="12"/>
      <c r="H131" s="12"/>
      <c r="I131" s="169"/>
      <c r="J131" s="178">
        <f>BK131</f>
        <v>0</v>
      </c>
      <c r="K131" s="12"/>
      <c r="L131" s="166"/>
      <c r="M131" s="171"/>
      <c r="N131" s="172"/>
      <c r="O131" s="172"/>
      <c r="P131" s="173">
        <f>SUM(P132:P292)</f>
        <v>0</v>
      </c>
      <c r="Q131" s="172"/>
      <c r="R131" s="173">
        <f>SUM(R132:R292)</f>
        <v>0.57677199999999995</v>
      </c>
      <c r="S131" s="172"/>
      <c r="T131" s="174">
        <f>SUM(T132:T292)</f>
        <v>0</v>
      </c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R131" s="167" t="s">
        <v>85</v>
      </c>
      <c r="AT131" s="175" t="s">
        <v>75</v>
      </c>
      <c r="AU131" s="175" t="s">
        <v>81</v>
      </c>
      <c r="AY131" s="167" t="s">
        <v>165</v>
      </c>
      <c r="BK131" s="176">
        <f>SUM(BK132:BK292)</f>
        <v>0</v>
      </c>
    </row>
    <row r="132" s="2" customFormat="1" ht="44.25" customHeight="1">
      <c r="A132" s="38"/>
      <c r="B132" s="179"/>
      <c r="C132" s="180" t="s">
        <v>85</v>
      </c>
      <c r="D132" s="180" t="s">
        <v>167</v>
      </c>
      <c r="E132" s="181" t="s">
        <v>856</v>
      </c>
      <c r="F132" s="182" t="s">
        <v>857</v>
      </c>
      <c r="G132" s="183" t="s">
        <v>378</v>
      </c>
      <c r="H132" s="184">
        <v>30</v>
      </c>
      <c r="I132" s="185"/>
      <c r="J132" s="186">
        <f>ROUND(I132*H132,2)</f>
        <v>0</v>
      </c>
      <c r="K132" s="182" t="s">
        <v>852</v>
      </c>
      <c r="L132" s="39"/>
      <c r="M132" s="187" t="s">
        <v>1</v>
      </c>
      <c r="N132" s="188" t="s">
        <v>41</v>
      </c>
      <c r="O132" s="77"/>
      <c r="P132" s="189">
        <f>O132*H132</f>
        <v>0</v>
      </c>
      <c r="Q132" s="189">
        <v>0</v>
      </c>
      <c r="R132" s="189">
        <f>Q132*H132</f>
        <v>0</v>
      </c>
      <c r="S132" s="189">
        <v>0</v>
      </c>
      <c r="T132" s="190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191" t="s">
        <v>273</v>
      </c>
      <c r="AT132" s="191" t="s">
        <v>167</v>
      </c>
      <c r="AU132" s="191" t="s">
        <v>85</v>
      </c>
      <c r="AY132" s="19" t="s">
        <v>165</v>
      </c>
      <c r="BE132" s="192">
        <f>IF(N132="základní",J132,0)</f>
        <v>0</v>
      </c>
      <c r="BF132" s="192">
        <f>IF(N132="snížená",J132,0)</f>
        <v>0</v>
      </c>
      <c r="BG132" s="192">
        <f>IF(N132="zákl. přenesená",J132,0)</f>
        <v>0</v>
      </c>
      <c r="BH132" s="192">
        <f>IF(N132="sníž. přenesená",J132,0)</f>
        <v>0</v>
      </c>
      <c r="BI132" s="192">
        <f>IF(N132="nulová",J132,0)</f>
        <v>0</v>
      </c>
      <c r="BJ132" s="19" t="s">
        <v>81</v>
      </c>
      <c r="BK132" s="192">
        <f>ROUND(I132*H132,2)</f>
        <v>0</v>
      </c>
      <c r="BL132" s="19" t="s">
        <v>273</v>
      </c>
      <c r="BM132" s="191" t="s">
        <v>858</v>
      </c>
    </row>
    <row r="133" s="2" customFormat="1">
      <c r="A133" s="38"/>
      <c r="B133" s="39"/>
      <c r="C133" s="38"/>
      <c r="D133" s="193" t="s">
        <v>173</v>
      </c>
      <c r="E133" s="38"/>
      <c r="F133" s="194" t="s">
        <v>857</v>
      </c>
      <c r="G133" s="38"/>
      <c r="H133" s="38"/>
      <c r="I133" s="195"/>
      <c r="J133" s="38"/>
      <c r="K133" s="38"/>
      <c r="L133" s="39"/>
      <c r="M133" s="196"/>
      <c r="N133" s="197"/>
      <c r="O133" s="77"/>
      <c r="P133" s="77"/>
      <c r="Q133" s="77"/>
      <c r="R133" s="77"/>
      <c r="S133" s="77"/>
      <c r="T133" s="7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T133" s="19" t="s">
        <v>173</v>
      </c>
      <c r="AU133" s="19" t="s">
        <v>85</v>
      </c>
    </row>
    <row r="134" s="2" customFormat="1">
      <c r="A134" s="38"/>
      <c r="B134" s="179"/>
      <c r="C134" s="229" t="s">
        <v>86</v>
      </c>
      <c r="D134" s="229" t="s">
        <v>221</v>
      </c>
      <c r="E134" s="230" t="s">
        <v>859</v>
      </c>
      <c r="F134" s="231" t="s">
        <v>860</v>
      </c>
      <c r="G134" s="232" t="s">
        <v>378</v>
      </c>
      <c r="H134" s="233">
        <v>30</v>
      </c>
      <c r="I134" s="234"/>
      <c r="J134" s="235">
        <f>ROUND(I134*H134,2)</f>
        <v>0</v>
      </c>
      <c r="K134" s="231" t="s">
        <v>852</v>
      </c>
      <c r="L134" s="236"/>
      <c r="M134" s="237" t="s">
        <v>1</v>
      </c>
      <c r="N134" s="238" t="s">
        <v>41</v>
      </c>
      <c r="O134" s="77"/>
      <c r="P134" s="189">
        <f>O134*H134</f>
        <v>0</v>
      </c>
      <c r="Q134" s="189">
        <v>5.0000000000000002E-05</v>
      </c>
      <c r="R134" s="189">
        <f>Q134*H134</f>
        <v>0.0015</v>
      </c>
      <c r="S134" s="189">
        <v>0</v>
      </c>
      <c r="T134" s="190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191" t="s">
        <v>272</v>
      </c>
      <c r="AT134" s="191" t="s">
        <v>221</v>
      </c>
      <c r="AU134" s="191" t="s">
        <v>85</v>
      </c>
      <c r="AY134" s="19" t="s">
        <v>165</v>
      </c>
      <c r="BE134" s="192">
        <f>IF(N134="základní",J134,0)</f>
        <v>0</v>
      </c>
      <c r="BF134" s="192">
        <f>IF(N134="snížená",J134,0)</f>
        <v>0</v>
      </c>
      <c r="BG134" s="192">
        <f>IF(N134="zákl. přenesená",J134,0)</f>
        <v>0</v>
      </c>
      <c r="BH134" s="192">
        <f>IF(N134="sníž. přenesená",J134,0)</f>
        <v>0</v>
      </c>
      <c r="BI134" s="192">
        <f>IF(N134="nulová",J134,0)</f>
        <v>0</v>
      </c>
      <c r="BJ134" s="19" t="s">
        <v>81</v>
      </c>
      <c r="BK134" s="192">
        <f>ROUND(I134*H134,2)</f>
        <v>0</v>
      </c>
      <c r="BL134" s="19" t="s">
        <v>273</v>
      </c>
      <c r="BM134" s="191" t="s">
        <v>861</v>
      </c>
    </row>
    <row r="135" s="2" customFormat="1">
      <c r="A135" s="38"/>
      <c r="B135" s="39"/>
      <c r="C135" s="38"/>
      <c r="D135" s="193" t="s">
        <v>173</v>
      </c>
      <c r="E135" s="38"/>
      <c r="F135" s="194" t="s">
        <v>860</v>
      </c>
      <c r="G135" s="38"/>
      <c r="H135" s="38"/>
      <c r="I135" s="195"/>
      <c r="J135" s="38"/>
      <c r="K135" s="38"/>
      <c r="L135" s="39"/>
      <c r="M135" s="196"/>
      <c r="N135" s="197"/>
      <c r="O135" s="77"/>
      <c r="P135" s="77"/>
      <c r="Q135" s="77"/>
      <c r="R135" s="77"/>
      <c r="S135" s="77"/>
      <c r="T135" s="7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T135" s="19" t="s">
        <v>173</v>
      </c>
      <c r="AU135" s="19" t="s">
        <v>85</v>
      </c>
    </row>
    <row r="136" s="2" customFormat="1">
      <c r="A136" s="38"/>
      <c r="B136" s="179"/>
      <c r="C136" s="180" t="s">
        <v>114</v>
      </c>
      <c r="D136" s="180" t="s">
        <v>167</v>
      </c>
      <c r="E136" s="181" t="s">
        <v>862</v>
      </c>
      <c r="F136" s="182" t="s">
        <v>863</v>
      </c>
      <c r="G136" s="183" t="s">
        <v>378</v>
      </c>
      <c r="H136" s="184">
        <v>34</v>
      </c>
      <c r="I136" s="185"/>
      <c r="J136" s="186">
        <f>ROUND(I136*H136,2)</f>
        <v>0</v>
      </c>
      <c r="K136" s="182" t="s">
        <v>852</v>
      </c>
      <c r="L136" s="39"/>
      <c r="M136" s="187" t="s">
        <v>1</v>
      </c>
      <c r="N136" s="188" t="s">
        <v>41</v>
      </c>
      <c r="O136" s="77"/>
      <c r="P136" s="189">
        <f>O136*H136</f>
        <v>0</v>
      </c>
      <c r="Q136" s="189">
        <v>0</v>
      </c>
      <c r="R136" s="189">
        <f>Q136*H136</f>
        <v>0</v>
      </c>
      <c r="S136" s="189">
        <v>0</v>
      </c>
      <c r="T136" s="190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191" t="s">
        <v>273</v>
      </c>
      <c r="AT136" s="191" t="s">
        <v>167</v>
      </c>
      <c r="AU136" s="191" t="s">
        <v>85</v>
      </c>
      <c r="AY136" s="19" t="s">
        <v>165</v>
      </c>
      <c r="BE136" s="192">
        <f>IF(N136="základní",J136,0)</f>
        <v>0</v>
      </c>
      <c r="BF136" s="192">
        <f>IF(N136="snížená",J136,0)</f>
        <v>0</v>
      </c>
      <c r="BG136" s="192">
        <f>IF(N136="zákl. přenesená",J136,0)</f>
        <v>0</v>
      </c>
      <c r="BH136" s="192">
        <f>IF(N136="sníž. přenesená",J136,0)</f>
        <v>0</v>
      </c>
      <c r="BI136" s="192">
        <f>IF(N136="nulová",J136,0)</f>
        <v>0</v>
      </c>
      <c r="BJ136" s="19" t="s">
        <v>81</v>
      </c>
      <c r="BK136" s="192">
        <f>ROUND(I136*H136,2)</f>
        <v>0</v>
      </c>
      <c r="BL136" s="19" t="s">
        <v>273</v>
      </c>
      <c r="BM136" s="191" t="s">
        <v>864</v>
      </c>
    </row>
    <row r="137" s="2" customFormat="1">
      <c r="A137" s="38"/>
      <c r="B137" s="39"/>
      <c r="C137" s="38"/>
      <c r="D137" s="193" t="s">
        <v>173</v>
      </c>
      <c r="E137" s="38"/>
      <c r="F137" s="194" t="s">
        <v>863</v>
      </c>
      <c r="G137" s="38"/>
      <c r="H137" s="38"/>
      <c r="I137" s="195"/>
      <c r="J137" s="38"/>
      <c r="K137" s="38"/>
      <c r="L137" s="39"/>
      <c r="M137" s="196"/>
      <c r="N137" s="197"/>
      <c r="O137" s="77"/>
      <c r="P137" s="77"/>
      <c r="Q137" s="77"/>
      <c r="R137" s="77"/>
      <c r="S137" s="77"/>
      <c r="T137" s="7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T137" s="19" t="s">
        <v>173</v>
      </c>
      <c r="AU137" s="19" t="s">
        <v>85</v>
      </c>
    </row>
    <row r="138" s="2" customFormat="1">
      <c r="A138" s="38"/>
      <c r="B138" s="179"/>
      <c r="C138" s="180" t="s">
        <v>198</v>
      </c>
      <c r="D138" s="180" t="s">
        <v>167</v>
      </c>
      <c r="E138" s="181" t="s">
        <v>865</v>
      </c>
      <c r="F138" s="182" t="s">
        <v>866</v>
      </c>
      <c r="G138" s="183" t="s">
        <v>305</v>
      </c>
      <c r="H138" s="184">
        <v>78</v>
      </c>
      <c r="I138" s="185"/>
      <c r="J138" s="186">
        <f>ROUND(I138*H138,2)</f>
        <v>0</v>
      </c>
      <c r="K138" s="182" t="s">
        <v>852</v>
      </c>
      <c r="L138" s="39"/>
      <c r="M138" s="187" t="s">
        <v>1</v>
      </c>
      <c r="N138" s="188" t="s">
        <v>41</v>
      </c>
      <c r="O138" s="77"/>
      <c r="P138" s="189">
        <f>O138*H138</f>
        <v>0</v>
      </c>
      <c r="Q138" s="189">
        <v>0</v>
      </c>
      <c r="R138" s="189">
        <f>Q138*H138</f>
        <v>0</v>
      </c>
      <c r="S138" s="189">
        <v>0</v>
      </c>
      <c r="T138" s="190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191" t="s">
        <v>273</v>
      </c>
      <c r="AT138" s="191" t="s">
        <v>167</v>
      </c>
      <c r="AU138" s="191" t="s">
        <v>85</v>
      </c>
      <c r="AY138" s="19" t="s">
        <v>165</v>
      </c>
      <c r="BE138" s="192">
        <f>IF(N138="základní",J138,0)</f>
        <v>0</v>
      </c>
      <c r="BF138" s="192">
        <f>IF(N138="snížená",J138,0)</f>
        <v>0</v>
      </c>
      <c r="BG138" s="192">
        <f>IF(N138="zákl. přenesená",J138,0)</f>
        <v>0</v>
      </c>
      <c r="BH138" s="192">
        <f>IF(N138="sníž. přenesená",J138,0)</f>
        <v>0</v>
      </c>
      <c r="BI138" s="192">
        <f>IF(N138="nulová",J138,0)</f>
        <v>0</v>
      </c>
      <c r="BJ138" s="19" t="s">
        <v>81</v>
      </c>
      <c r="BK138" s="192">
        <f>ROUND(I138*H138,2)</f>
        <v>0</v>
      </c>
      <c r="BL138" s="19" t="s">
        <v>273</v>
      </c>
      <c r="BM138" s="191" t="s">
        <v>867</v>
      </c>
    </row>
    <row r="139" s="2" customFormat="1">
      <c r="A139" s="38"/>
      <c r="B139" s="39"/>
      <c r="C139" s="38"/>
      <c r="D139" s="193" t="s">
        <v>173</v>
      </c>
      <c r="E139" s="38"/>
      <c r="F139" s="194" t="s">
        <v>866</v>
      </c>
      <c r="G139" s="38"/>
      <c r="H139" s="38"/>
      <c r="I139" s="195"/>
      <c r="J139" s="38"/>
      <c r="K139" s="38"/>
      <c r="L139" s="39"/>
      <c r="M139" s="196"/>
      <c r="N139" s="197"/>
      <c r="O139" s="77"/>
      <c r="P139" s="77"/>
      <c r="Q139" s="77"/>
      <c r="R139" s="77"/>
      <c r="S139" s="77"/>
      <c r="T139" s="7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T139" s="19" t="s">
        <v>173</v>
      </c>
      <c r="AU139" s="19" t="s">
        <v>85</v>
      </c>
    </row>
    <row r="140" s="2" customFormat="1">
      <c r="A140" s="38"/>
      <c r="B140" s="179"/>
      <c r="C140" s="229" t="s">
        <v>117</v>
      </c>
      <c r="D140" s="229" t="s">
        <v>221</v>
      </c>
      <c r="E140" s="230" t="s">
        <v>868</v>
      </c>
      <c r="F140" s="231" t="s">
        <v>869</v>
      </c>
      <c r="G140" s="232" t="s">
        <v>305</v>
      </c>
      <c r="H140" s="233">
        <v>93.599999999999994</v>
      </c>
      <c r="I140" s="234"/>
      <c r="J140" s="235">
        <f>ROUND(I140*H140,2)</f>
        <v>0</v>
      </c>
      <c r="K140" s="231" t="s">
        <v>852</v>
      </c>
      <c r="L140" s="236"/>
      <c r="M140" s="237" t="s">
        <v>1</v>
      </c>
      <c r="N140" s="238" t="s">
        <v>41</v>
      </c>
      <c r="O140" s="77"/>
      <c r="P140" s="189">
        <f>O140*H140</f>
        <v>0</v>
      </c>
      <c r="Q140" s="189">
        <v>0.00010000000000000001</v>
      </c>
      <c r="R140" s="189">
        <f>Q140*H140</f>
        <v>0.0093600000000000003</v>
      </c>
      <c r="S140" s="189">
        <v>0</v>
      </c>
      <c r="T140" s="190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191" t="s">
        <v>272</v>
      </c>
      <c r="AT140" s="191" t="s">
        <v>221</v>
      </c>
      <c r="AU140" s="191" t="s">
        <v>85</v>
      </c>
      <c r="AY140" s="19" t="s">
        <v>165</v>
      </c>
      <c r="BE140" s="192">
        <f>IF(N140="základní",J140,0)</f>
        <v>0</v>
      </c>
      <c r="BF140" s="192">
        <f>IF(N140="snížená",J140,0)</f>
        <v>0</v>
      </c>
      <c r="BG140" s="192">
        <f>IF(N140="zákl. přenesená",J140,0)</f>
        <v>0</v>
      </c>
      <c r="BH140" s="192">
        <f>IF(N140="sníž. přenesená",J140,0)</f>
        <v>0</v>
      </c>
      <c r="BI140" s="192">
        <f>IF(N140="nulová",J140,0)</f>
        <v>0</v>
      </c>
      <c r="BJ140" s="19" t="s">
        <v>81</v>
      </c>
      <c r="BK140" s="192">
        <f>ROUND(I140*H140,2)</f>
        <v>0</v>
      </c>
      <c r="BL140" s="19" t="s">
        <v>273</v>
      </c>
      <c r="BM140" s="191" t="s">
        <v>870</v>
      </c>
    </row>
    <row r="141" s="2" customFormat="1">
      <c r="A141" s="38"/>
      <c r="B141" s="39"/>
      <c r="C141" s="38"/>
      <c r="D141" s="193" t="s">
        <v>173</v>
      </c>
      <c r="E141" s="38"/>
      <c r="F141" s="194" t="s">
        <v>869</v>
      </c>
      <c r="G141" s="38"/>
      <c r="H141" s="38"/>
      <c r="I141" s="195"/>
      <c r="J141" s="38"/>
      <c r="K141" s="38"/>
      <c r="L141" s="39"/>
      <c r="M141" s="196"/>
      <c r="N141" s="197"/>
      <c r="O141" s="77"/>
      <c r="P141" s="77"/>
      <c r="Q141" s="77"/>
      <c r="R141" s="77"/>
      <c r="S141" s="77"/>
      <c r="T141" s="7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T141" s="19" t="s">
        <v>173</v>
      </c>
      <c r="AU141" s="19" t="s">
        <v>85</v>
      </c>
    </row>
    <row r="142" s="2" customFormat="1">
      <c r="A142" s="38"/>
      <c r="B142" s="179"/>
      <c r="C142" s="180" t="s">
        <v>120</v>
      </c>
      <c r="D142" s="180" t="s">
        <v>167</v>
      </c>
      <c r="E142" s="181" t="s">
        <v>871</v>
      </c>
      <c r="F142" s="182" t="s">
        <v>872</v>
      </c>
      <c r="G142" s="183" t="s">
        <v>305</v>
      </c>
      <c r="H142" s="184">
        <v>209</v>
      </c>
      <c r="I142" s="185"/>
      <c r="J142" s="186">
        <f>ROUND(I142*H142,2)</f>
        <v>0</v>
      </c>
      <c r="K142" s="182" t="s">
        <v>852</v>
      </c>
      <c r="L142" s="39"/>
      <c r="M142" s="187" t="s">
        <v>1</v>
      </c>
      <c r="N142" s="188" t="s">
        <v>41</v>
      </c>
      <c r="O142" s="77"/>
      <c r="P142" s="189">
        <f>O142*H142</f>
        <v>0</v>
      </c>
      <c r="Q142" s="189">
        <v>0</v>
      </c>
      <c r="R142" s="189">
        <f>Q142*H142</f>
        <v>0</v>
      </c>
      <c r="S142" s="189">
        <v>0</v>
      </c>
      <c r="T142" s="190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191" t="s">
        <v>273</v>
      </c>
      <c r="AT142" s="191" t="s">
        <v>167</v>
      </c>
      <c r="AU142" s="191" t="s">
        <v>85</v>
      </c>
      <c r="AY142" s="19" t="s">
        <v>165</v>
      </c>
      <c r="BE142" s="192">
        <f>IF(N142="základní",J142,0)</f>
        <v>0</v>
      </c>
      <c r="BF142" s="192">
        <f>IF(N142="snížená",J142,0)</f>
        <v>0</v>
      </c>
      <c r="BG142" s="192">
        <f>IF(N142="zákl. přenesená",J142,0)</f>
        <v>0</v>
      </c>
      <c r="BH142" s="192">
        <f>IF(N142="sníž. přenesená",J142,0)</f>
        <v>0</v>
      </c>
      <c r="BI142" s="192">
        <f>IF(N142="nulová",J142,0)</f>
        <v>0</v>
      </c>
      <c r="BJ142" s="19" t="s">
        <v>81</v>
      </c>
      <c r="BK142" s="192">
        <f>ROUND(I142*H142,2)</f>
        <v>0</v>
      </c>
      <c r="BL142" s="19" t="s">
        <v>273</v>
      </c>
      <c r="BM142" s="191" t="s">
        <v>873</v>
      </c>
    </row>
    <row r="143" s="2" customFormat="1">
      <c r="A143" s="38"/>
      <c r="B143" s="39"/>
      <c r="C143" s="38"/>
      <c r="D143" s="193" t="s">
        <v>173</v>
      </c>
      <c r="E143" s="38"/>
      <c r="F143" s="194" t="s">
        <v>872</v>
      </c>
      <c r="G143" s="38"/>
      <c r="H143" s="38"/>
      <c r="I143" s="195"/>
      <c r="J143" s="38"/>
      <c r="K143" s="38"/>
      <c r="L143" s="39"/>
      <c r="M143" s="196"/>
      <c r="N143" s="197"/>
      <c r="O143" s="77"/>
      <c r="P143" s="77"/>
      <c r="Q143" s="77"/>
      <c r="R143" s="77"/>
      <c r="S143" s="77"/>
      <c r="T143" s="7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T143" s="19" t="s">
        <v>173</v>
      </c>
      <c r="AU143" s="19" t="s">
        <v>85</v>
      </c>
    </row>
    <row r="144" s="2" customFormat="1">
      <c r="A144" s="38"/>
      <c r="B144" s="179"/>
      <c r="C144" s="229" t="s">
        <v>220</v>
      </c>
      <c r="D144" s="229" t="s">
        <v>221</v>
      </c>
      <c r="E144" s="230" t="s">
        <v>874</v>
      </c>
      <c r="F144" s="231" t="s">
        <v>875</v>
      </c>
      <c r="G144" s="232" t="s">
        <v>305</v>
      </c>
      <c r="H144" s="233">
        <v>218.40000000000001</v>
      </c>
      <c r="I144" s="234"/>
      <c r="J144" s="235">
        <f>ROUND(I144*H144,2)</f>
        <v>0</v>
      </c>
      <c r="K144" s="231" t="s">
        <v>852</v>
      </c>
      <c r="L144" s="236"/>
      <c r="M144" s="237" t="s">
        <v>1</v>
      </c>
      <c r="N144" s="238" t="s">
        <v>41</v>
      </c>
      <c r="O144" s="77"/>
      <c r="P144" s="189">
        <f>O144*H144</f>
        <v>0</v>
      </c>
      <c r="Q144" s="189">
        <v>0.00012</v>
      </c>
      <c r="R144" s="189">
        <f>Q144*H144</f>
        <v>0.026208000000000002</v>
      </c>
      <c r="S144" s="189">
        <v>0</v>
      </c>
      <c r="T144" s="190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191" t="s">
        <v>272</v>
      </c>
      <c r="AT144" s="191" t="s">
        <v>221</v>
      </c>
      <c r="AU144" s="191" t="s">
        <v>85</v>
      </c>
      <c r="AY144" s="19" t="s">
        <v>165</v>
      </c>
      <c r="BE144" s="192">
        <f>IF(N144="základní",J144,0)</f>
        <v>0</v>
      </c>
      <c r="BF144" s="192">
        <f>IF(N144="snížená",J144,0)</f>
        <v>0</v>
      </c>
      <c r="BG144" s="192">
        <f>IF(N144="zákl. přenesená",J144,0)</f>
        <v>0</v>
      </c>
      <c r="BH144" s="192">
        <f>IF(N144="sníž. přenesená",J144,0)</f>
        <v>0</v>
      </c>
      <c r="BI144" s="192">
        <f>IF(N144="nulová",J144,0)</f>
        <v>0</v>
      </c>
      <c r="BJ144" s="19" t="s">
        <v>81</v>
      </c>
      <c r="BK144" s="192">
        <f>ROUND(I144*H144,2)</f>
        <v>0</v>
      </c>
      <c r="BL144" s="19" t="s">
        <v>273</v>
      </c>
      <c r="BM144" s="191" t="s">
        <v>876</v>
      </c>
    </row>
    <row r="145" s="2" customFormat="1">
      <c r="A145" s="38"/>
      <c r="B145" s="39"/>
      <c r="C145" s="38"/>
      <c r="D145" s="193" t="s">
        <v>173</v>
      </c>
      <c r="E145" s="38"/>
      <c r="F145" s="194" t="s">
        <v>875</v>
      </c>
      <c r="G145" s="38"/>
      <c r="H145" s="38"/>
      <c r="I145" s="195"/>
      <c r="J145" s="38"/>
      <c r="K145" s="38"/>
      <c r="L145" s="39"/>
      <c r="M145" s="196"/>
      <c r="N145" s="197"/>
      <c r="O145" s="77"/>
      <c r="P145" s="77"/>
      <c r="Q145" s="77"/>
      <c r="R145" s="77"/>
      <c r="S145" s="77"/>
      <c r="T145" s="7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T145" s="19" t="s">
        <v>173</v>
      </c>
      <c r="AU145" s="19" t="s">
        <v>85</v>
      </c>
    </row>
    <row r="146" s="2" customFormat="1" ht="16.5" customHeight="1">
      <c r="A146" s="38"/>
      <c r="B146" s="179"/>
      <c r="C146" s="229" t="s">
        <v>226</v>
      </c>
      <c r="D146" s="229" t="s">
        <v>221</v>
      </c>
      <c r="E146" s="230" t="s">
        <v>877</v>
      </c>
      <c r="F146" s="231" t="s">
        <v>878</v>
      </c>
      <c r="G146" s="232" t="s">
        <v>305</v>
      </c>
      <c r="H146" s="233">
        <v>32.399999999999999</v>
      </c>
      <c r="I146" s="234"/>
      <c r="J146" s="235">
        <f>ROUND(I146*H146,2)</f>
        <v>0</v>
      </c>
      <c r="K146" s="231" t="s">
        <v>1</v>
      </c>
      <c r="L146" s="236"/>
      <c r="M146" s="237" t="s">
        <v>1</v>
      </c>
      <c r="N146" s="238" t="s">
        <v>41</v>
      </c>
      <c r="O146" s="77"/>
      <c r="P146" s="189">
        <f>O146*H146</f>
        <v>0</v>
      </c>
      <c r="Q146" s="189">
        <v>0.00012</v>
      </c>
      <c r="R146" s="189">
        <f>Q146*H146</f>
        <v>0.003888</v>
      </c>
      <c r="S146" s="189">
        <v>0</v>
      </c>
      <c r="T146" s="190">
        <f>S146*H146</f>
        <v>0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191" t="s">
        <v>272</v>
      </c>
      <c r="AT146" s="191" t="s">
        <v>221</v>
      </c>
      <c r="AU146" s="191" t="s">
        <v>85</v>
      </c>
      <c r="AY146" s="19" t="s">
        <v>165</v>
      </c>
      <c r="BE146" s="192">
        <f>IF(N146="základní",J146,0)</f>
        <v>0</v>
      </c>
      <c r="BF146" s="192">
        <f>IF(N146="snížená",J146,0)</f>
        <v>0</v>
      </c>
      <c r="BG146" s="192">
        <f>IF(N146="zákl. přenesená",J146,0)</f>
        <v>0</v>
      </c>
      <c r="BH146" s="192">
        <f>IF(N146="sníž. přenesená",J146,0)</f>
        <v>0</v>
      </c>
      <c r="BI146" s="192">
        <f>IF(N146="nulová",J146,0)</f>
        <v>0</v>
      </c>
      <c r="BJ146" s="19" t="s">
        <v>81</v>
      </c>
      <c r="BK146" s="192">
        <f>ROUND(I146*H146,2)</f>
        <v>0</v>
      </c>
      <c r="BL146" s="19" t="s">
        <v>273</v>
      </c>
      <c r="BM146" s="191" t="s">
        <v>879</v>
      </c>
    </row>
    <row r="147" s="2" customFormat="1">
      <c r="A147" s="38"/>
      <c r="B147" s="39"/>
      <c r="C147" s="38"/>
      <c r="D147" s="193" t="s">
        <v>173</v>
      </c>
      <c r="E147" s="38"/>
      <c r="F147" s="194" t="s">
        <v>878</v>
      </c>
      <c r="G147" s="38"/>
      <c r="H147" s="38"/>
      <c r="I147" s="195"/>
      <c r="J147" s="38"/>
      <c r="K147" s="38"/>
      <c r="L147" s="39"/>
      <c r="M147" s="196"/>
      <c r="N147" s="197"/>
      <c r="O147" s="77"/>
      <c r="P147" s="77"/>
      <c r="Q147" s="77"/>
      <c r="R147" s="77"/>
      <c r="S147" s="77"/>
      <c r="T147" s="7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T147" s="19" t="s">
        <v>173</v>
      </c>
      <c r="AU147" s="19" t="s">
        <v>85</v>
      </c>
    </row>
    <row r="148" s="14" customFormat="1">
      <c r="A148" s="14"/>
      <c r="B148" s="205"/>
      <c r="C148" s="14"/>
      <c r="D148" s="193" t="s">
        <v>175</v>
      </c>
      <c r="E148" s="206" t="s">
        <v>1</v>
      </c>
      <c r="F148" s="207" t="s">
        <v>878</v>
      </c>
      <c r="G148" s="14"/>
      <c r="H148" s="208">
        <v>32.399999999999999</v>
      </c>
      <c r="I148" s="209"/>
      <c r="J148" s="14"/>
      <c r="K148" s="14"/>
      <c r="L148" s="205"/>
      <c r="M148" s="210"/>
      <c r="N148" s="211"/>
      <c r="O148" s="211"/>
      <c r="P148" s="211"/>
      <c r="Q148" s="211"/>
      <c r="R148" s="211"/>
      <c r="S148" s="211"/>
      <c r="T148" s="212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T148" s="206" t="s">
        <v>175</v>
      </c>
      <c r="AU148" s="206" t="s">
        <v>85</v>
      </c>
      <c r="AV148" s="14" t="s">
        <v>85</v>
      </c>
      <c r="AW148" s="14" t="s">
        <v>32</v>
      </c>
      <c r="AX148" s="14" t="s">
        <v>81</v>
      </c>
      <c r="AY148" s="206" t="s">
        <v>165</v>
      </c>
    </row>
    <row r="149" s="2" customFormat="1">
      <c r="A149" s="38"/>
      <c r="B149" s="179"/>
      <c r="C149" s="180" t="s">
        <v>233</v>
      </c>
      <c r="D149" s="180" t="s">
        <v>167</v>
      </c>
      <c r="E149" s="181" t="s">
        <v>880</v>
      </c>
      <c r="F149" s="182" t="s">
        <v>881</v>
      </c>
      <c r="G149" s="183" t="s">
        <v>305</v>
      </c>
      <c r="H149" s="184">
        <v>144</v>
      </c>
      <c r="I149" s="185"/>
      <c r="J149" s="186">
        <f>ROUND(I149*H149,2)</f>
        <v>0</v>
      </c>
      <c r="K149" s="182" t="s">
        <v>852</v>
      </c>
      <c r="L149" s="39"/>
      <c r="M149" s="187" t="s">
        <v>1</v>
      </c>
      <c r="N149" s="188" t="s">
        <v>41</v>
      </c>
      <c r="O149" s="77"/>
      <c r="P149" s="189">
        <f>O149*H149</f>
        <v>0</v>
      </c>
      <c r="Q149" s="189">
        <v>0</v>
      </c>
      <c r="R149" s="189">
        <f>Q149*H149</f>
        <v>0</v>
      </c>
      <c r="S149" s="189">
        <v>0</v>
      </c>
      <c r="T149" s="190">
        <f>S149*H149</f>
        <v>0</v>
      </c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R149" s="191" t="s">
        <v>273</v>
      </c>
      <c r="AT149" s="191" t="s">
        <v>167</v>
      </c>
      <c r="AU149" s="191" t="s">
        <v>85</v>
      </c>
      <c r="AY149" s="19" t="s">
        <v>165</v>
      </c>
      <c r="BE149" s="192">
        <f>IF(N149="základní",J149,0)</f>
        <v>0</v>
      </c>
      <c r="BF149" s="192">
        <f>IF(N149="snížená",J149,0)</f>
        <v>0</v>
      </c>
      <c r="BG149" s="192">
        <f>IF(N149="zákl. přenesená",J149,0)</f>
        <v>0</v>
      </c>
      <c r="BH149" s="192">
        <f>IF(N149="sníž. přenesená",J149,0)</f>
        <v>0</v>
      </c>
      <c r="BI149" s="192">
        <f>IF(N149="nulová",J149,0)</f>
        <v>0</v>
      </c>
      <c r="BJ149" s="19" t="s">
        <v>81</v>
      </c>
      <c r="BK149" s="192">
        <f>ROUND(I149*H149,2)</f>
        <v>0</v>
      </c>
      <c r="BL149" s="19" t="s">
        <v>273</v>
      </c>
      <c r="BM149" s="191" t="s">
        <v>882</v>
      </c>
    </row>
    <row r="150" s="2" customFormat="1">
      <c r="A150" s="38"/>
      <c r="B150" s="39"/>
      <c r="C150" s="38"/>
      <c r="D150" s="193" t="s">
        <v>173</v>
      </c>
      <c r="E150" s="38"/>
      <c r="F150" s="194" t="s">
        <v>881</v>
      </c>
      <c r="G150" s="38"/>
      <c r="H150" s="38"/>
      <c r="I150" s="195"/>
      <c r="J150" s="38"/>
      <c r="K150" s="38"/>
      <c r="L150" s="39"/>
      <c r="M150" s="196"/>
      <c r="N150" s="197"/>
      <c r="O150" s="77"/>
      <c r="P150" s="77"/>
      <c r="Q150" s="77"/>
      <c r="R150" s="77"/>
      <c r="S150" s="77"/>
      <c r="T150" s="7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T150" s="19" t="s">
        <v>173</v>
      </c>
      <c r="AU150" s="19" t="s">
        <v>85</v>
      </c>
    </row>
    <row r="151" s="2" customFormat="1">
      <c r="A151" s="38"/>
      <c r="B151" s="179"/>
      <c r="C151" s="229" t="s">
        <v>240</v>
      </c>
      <c r="D151" s="229" t="s">
        <v>221</v>
      </c>
      <c r="E151" s="230" t="s">
        <v>883</v>
      </c>
      <c r="F151" s="231" t="s">
        <v>884</v>
      </c>
      <c r="G151" s="232" t="s">
        <v>305</v>
      </c>
      <c r="H151" s="233">
        <v>172.80000000000001</v>
      </c>
      <c r="I151" s="234"/>
      <c r="J151" s="235">
        <f>ROUND(I151*H151,2)</f>
        <v>0</v>
      </c>
      <c r="K151" s="231" t="s">
        <v>852</v>
      </c>
      <c r="L151" s="236"/>
      <c r="M151" s="237" t="s">
        <v>1</v>
      </c>
      <c r="N151" s="238" t="s">
        <v>41</v>
      </c>
      <c r="O151" s="77"/>
      <c r="P151" s="189">
        <f>O151*H151</f>
        <v>0</v>
      </c>
      <c r="Q151" s="189">
        <v>0.00017000000000000001</v>
      </c>
      <c r="R151" s="189">
        <f>Q151*H151</f>
        <v>0.029376000000000003</v>
      </c>
      <c r="S151" s="189">
        <v>0</v>
      </c>
      <c r="T151" s="190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191" t="s">
        <v>272</v>
      </c>
      <c r="AT151" s="191" t="s">
        <v>221</v>
      </c>
      <c r="AU151" s="191" t="s">
        <v>85</v>
      </c>
      <c r="AY151" s="19" t="s">
        <v>165</v>
      </c>
      <c r="BE151" s="192">
        <f>IF(N151="základní",J151,0)</f>
        <v>0</v>
      </c>
      <c r="BF151" s="192">
        <f>IF(N151="snížená",J151,0)</f>
        <v>0</v>
      </c>
      <c r="BG151" s="192">
        <f>IF(N151="zákl. přenesená",J151,0)</f>
        <v>0</v>
      </c>
      <c r="BH151" s="192">
        <f>IF(N151="sníž. přenesená",J151,0)</f>
        <v>0</v>
      </c>
      <c r="BI151" s="192">
        <f>IF(N151="nulová",J151,0)</f>
        <v>0</v>
      </c>
      <c r="BJ151" s="19" t="s">
        <v>81</v>
      </c>
      <c r="BK151" s="192">
        <f>ROUND(I151*H151,2)</f>
        <v>0</v>
      </c>
      <c r="BL151" s="19" t="s">
        <v>273</v>
      </c>
      <c r="BM151" s="191" t="s">
        <v>885</v>
      </c>
    </row>
    <row r="152" s="2" customFormat="1">
      <c r="A152" s="38"/>
      <c r="B152" s="39"/>
      <c r="C152" s="38"/>
      <c r="D152" s="193" t="s">
        <v>173</v>
      </c>
      <c r="E152" s="38"/>
      <c r="F152" s="194" t="s">
        <v>884</v>
      </c>
      <c r="G152" s="38"/>
      <c r="H152" s="38"/>
      <c r="I152" s="195"/>
      <c r="J152" s="38"/>
      <c r="K152" s="38"/>
      <c r="L152" s="39"/>
      <c r="M152" s="196"/>
      <c r="N152" s="197"/>
      <c r="O152" s="77"/>
      <c r="P152" s="77"/>
      <c r="Q152" s="77"/>
      <c r="R152" s="77"/>
      <c r="S152" s="77"/>
      <c r="T152" s="78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T152" s="19" t="s">
        <v>173</v>
      </c>
      <c r="AU152" s="19" t="s">
        <v>85</v>
      </c>
    </row>
    <row r="153" s="2" customFormat="1">
      <c r="A153" s="38"/>
      <c r="B153" s="179"/>
      <c r="C153" s="180" t="s">
        <v>247</v>
      </c>
      <c r="D153" s="180" t="s">
        <v>167</v>
      </c>
      <c r="E153" s="181" t="s">
        <v>886</v>
      </c>
      <c r="F153" s="182" t="s">
        <v>887</v>
      </c>
      <c r="G153" s="183" t="s">
        <v>305</v>
      </c>
      <c r="H153" s="184">
        <v>15</v>
      </c>
      <c r="I153" s="185"/>
      <c r="J153" s="186">
        <f>ROUND(I153*H153,2)</f>
        <v>0</v>
      </c>
      <c r="K153" s="182" t="s">
        <v>852</v>
      </c>
      <c r="L153" s="39"/>
      <c r="M153" s="187" t="s">
        <v>1</v>
      </c>
      <c r="N153" s="188" t="s">
        <v>41</v>
      </c>
      <c r="O153" s="77"/>
      <c r="P153" s="189">
        <f>O153*H153</f>
        <v>0</v>
      </c>
      <c r="Q153" s="189">
        <v>0</v>
      </c>
      <c r="R153" s="189">
        <f>Q153*H153</f>
        <v>0</v>
      </c>
      <c r="S153" s="189">
        <v>0</v>
      </c>
      <c r="T153" s="190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191" t="s">
        <v>273</v>
      </c>
      <c r="AT153" s="191" t="s">
        <v>167</v>
      </c>
      <c r="AU153" s="191" t="s">
        <v>85</v>
      </c>
      <c r="AY153" s="19" t="s">
        <v>165</v>
      </c>
      <c r="BE153" s="192">
        <f>IF(N153="základní",J153,0)</f>
        <v>0</v>
      </c>
      <c r="BF153" s="192">
        <f>IF(N153="snížená",J153,0)</f>
        <v>0</v>
      </c>
      <c r="BG153" s="192">
        <f>IF(N153="zákl. přenesená",J153,0)</f>
        <v>0</v>
      </c>
      <c r="BH153" s="192">
        <f>IF(N153="sníž. přenesená",J153,0)</f>
        <v>0</v>
      </c>
      <c r="BI153" s="192">
        <f>IF(N153="nulová",J153,0)</f>
        <v>0</v>
      </c>
      <c r="BJ153" s="19" t="s">
        <v>81</v>
      </c>
      <c r="BK153" s="192">
        <f>ROUND(I153*H153,2)</f>
        <v>0</v>
      </c>
      <c r="BL153" s="19" t="s">
        <v>273</v>
      </c>
      <c r="BM153" s="191" t="s">
        <v>888</v>
      </c>
    </row>
    <row r="154" s="2" customFormat="1">
      <c r="A154" s="38"/>
      <c r="B154" s="39"/>
      <c r="C154" s="38"/>
      <c r="D154" s="193" t="s">
        <v>173</v>
      </c>
      <c r="E154" s="38"/>
      <c r="F154" s="194" t="s">
        <v>887</v>
      </c>
      <c r="G154" s="38"/>
      <c r="H154" s="38"/>
      <c r="I154" s="195"/>
      <c r="J154" s="38"/>
      <c r="K154" s="38"/>
      <c r="L154" s="39"/>
      <c r="M154" s="196"/>
      <c r="N154" s="197"/>
      <c r="O154" s="77"/>
      <c r="P154" s="77"/>
      <c r="Q154" s="77"/>
      <c r="R154" s="77"/>
      <c r="S154" s="77"/>
      <c r="T154" s="78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T154" s="19" t="s">
        <v>173</v>
      </c>
      <c r="AU154" s="19" t="s">
        <v>85</v>
      </c>
    </row>
    <row r="155" s="2" customFormat="1">
      <c r="A155" s="38"/>
      <c r="B155" s="179"/>
      <c r="C155" s="229" t="s">
        <v>253</v>
      </c>
      <c r="D155" s="229" t="s">
        <v>221</v>
      </c>
      <c r="E155" s="230" t="s">
        <v>889</v>
      </c>
      <c r="F155" s="231" t="s">
        <v>890</v>
      </c>
      <c r="G155" s="232" t="s">
        <v>305</v>
      </c>
      <c r="H155" s="233">
        <v>18</v>
      </c>
      <c r="I155" s="234"/>
      <c r="J155" s="235">
        <f>ROUND(I155*H155,2)</f>
        <v>0</v>
      </c>
      <c r="K155" s="231" t="s">
        <v>852</v>
      </c>
      <c r="L155" s="236"/>
      <c r="M155" s="237" t="s">
        <v>1</v>
      </c>
      <c r="N155" s="238" t="s">
        <v>41</v>
      </c>
      <c r="O155" s="77"/>
      <c r="P155" s="189">
        <f>O155*H155</f>
        <v>0</v>
      </c>
      <c r="Q155" s="189">
        <v>0.00013999999999999999</v>
      </c>
      <c r="R155" s="189">
        <f>Q155*H155</f>
        <v>0.0025199999999999997</v>
      </c>
      <c r="S155" s="189">
        <v>0</v>
      </c>
      <c r="T155" s="190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191" t="s">
        <v>272</v>
      </c>
      <c r="AT155" s="191" t="s">
        <v>221</v>
      </c>
      <c r="AU155" s="191" t="s">
        <v>85</v>
      </c>
      <c r="AY155" s="19" t="s">
        <v>165</v>
      </c>
      <c r="BE155" s="192">
        <f>IF(N155="základní",J155,0)</f>
        <v>0</v>
      </c>
      <c r="BF155" s="192">
        <f>IF(N155="snížená",J155,0)</f>
        <v>0</v>
      </c>
      <c r="BG155" s="192">
        <f>IF(N155="zákl. přenesená",J155,0)</f>
        <v>0</v>
      </c>
      <c r="BH155" s="192">
        <f>IF(N155="sníž. přenesená",J155,0)</f>
        <v>0</v>
      </c>
      <c r="BI155" s="192">
        <f>IF(N155="nulová",J155,0)</f>
        <v>0</v>
      </c>
      <c r="BJ155" s="19" t="s">
        <v>81</v>
      </c>
      <c r="BK155" s="192">
        <f>ROUND(I155*H155,2)</f>
        <v>0</v>
      </c>
      <c r="BL155" s="19" t="s">
        <v>273</v>
      </c>
      <c r="BM155" s="191" t="s">
        <v>891</v>
      </c>
    </row>
    <row r="156" s="2" customFormat="1">
      <c r="A156" s="38"/>
      <c r="B156" s="39"/>
      <c r="C156" s="38"/>
      <c r="D156" s="193" t="s">
        <v>173</v>
      </c>
      <c r="E156" s="38"/>
      <c r="F156" s="194" t="s">
        <v>890</v>
      </c>
      <c r="G156" s="38"/>
      <c r="H156" s="38"/>
      <c r="I156" s="195"/>
      <c r="J156" s="38"/>
      <c r="K156" s="38"/>
      <c r="L156" s="39"/>
      <c r="M156" s="196"/>
      <c r="N156" s="197"/>
      <c r="O156" s="77"/>
      <c r="P156" s="77"/>
      <c r="Q156" s="77"/>
      <c r="R156" s="77"/>
      <c r="S156" s="77"/>
      <c r="T156" s="7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T156" s="19" t="s">
        <v>173</v>
      </c>
      <c r="AU156" s="19" t="s">
        <v>85</v>
      </c>
    </row>
    <row r="157" s="2" customFormat="1">
      <c r="A157" s="38"/>
      <c r="B157" s="179"/>
      <c r="C157" s="180" t="s">
        <v>261</v>
      </c>
      <c r="D157" s="180" t="s">
        <v>167</v>
      </c>
      <c r="E157" s="181" t="s">
        <v>892</v>
      </c>
      <c r="F157" s="182" t="s">
        <v>893</v>
      </c>
      <c r="G157" s="183" t="s">
        <v>305</v>
      </c>
      <c r="H157" s="184">
        <v>67</v>
      </c>
      <c r="I157" s="185"/>
      <c r="J157" s="186">
        <f>ROUND(I157*H157,2)</f>
        <v>0</v>
      </c>
      <c r="K157" s="182" t="s">
        <v>852</v>
      </c>
      <c r="L157" s="39"/>
      <c r="M157" s="187" t="s">
        <v>1</v>
      </c>
      <c r="N157" s="188" t="s">
        <v>41</v>
      </c>
      <c r="O157" s="77"/>
      <c r="P157" s="189">
        <f>O157*H157</f>
        <v>0</v>
      </c>
      <c r="Q157" s="189">
        <v>0</v>
      </c>
      <c r="R157" s="189">
        <f>Q157*H157</f>
        <v>0</v>
      </c>
      <c r="S157" s="189">
        <v>0</v>
      </c>
      <c r="T157" s="190">
        <f>S157*H157</f>
        <v>0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R157" s="191" t="s">
        <v>273</v>
      </c>
      <c r="AT157" s="191" t="s">
        <v>167</v>
      </c>
      <c r="AU157" s="191" t="s">
        <v>85</v>
      </c>
      <c r="AY157" s="19" t="s">
        <v>165</v>
      </c>
      <c r="BE157" s="192">
        <f>IF(N157="základní",J157,0)</f>
        <v>0</v>
      </c>
      <c r="BF157" s="192">
        <f>IF(N157="snížená",J157,0)</f>
        <v>0</v>
      </c>
      <c r="BG157" s="192">
        <f>IF(N157="zákl. přenesená",J157,0)</f>
        <v>0</v>
      </c>
      <c r="BH157" s="192">
        <f>IF(N157="sníž. přenesená",J157,0)</f>
        <v>0</v>
      </c>
      <c r="BI157" s="192">
        <f>IF(N157="nulová",J157,0)</f>
        <v>0</v>
      </c>
      <c r="BJ157" s="19" t="s">
        <v>81</v>
      </c>
      <c r="BK157" s="192">
        <f>ROUND(I157*H157,2)</f>
        <v>0</v>
      </c>
      <c r="BL157" s="19" t="s">
        <v>273</v>
      </c>
      <c r="BM157" s="191" t="s">
        <v>894</v>
      </c>
    </row>
    <row r="158" s="2" customFormat="1">
      <c r="A158" s="38"/>
      <c r="B158" s="39"/>
      <c r="C158" s="38"/>
      <c r="D158" s="193" t="s">
        <v>173</v>
      </c>
      <c r="E158" s="38"/>
      <c r="F158" s="194" t="s">
        <v>893</v>
      </c>
      <c r="G158" s="38"/>
      <c r="H158" s="38"/>
      <c r="I158" s="195"/>
      <c r="J158" s="38"/>
      <c r="K158" s="38"/>
      <c r="L158" s="39"/>
      <c r="M158" s="196"/>
      <c r="N158" s="197"/>
      <c r="O158" s="77"/>
      <c r="P158" s="77"/>
      <c r="Q158" s="77"/>
      <c r="R158" s="77"/>
      <c r="S158" s="77"/>
      <c r="T158" s="78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T158" s="19" t="s">
        <v>173</v>
      </c>
      <c r="AU158" s="19" t="s">
        <v>85</v>
      </c>
    </row>
    <row r="159" s="2" customFormat="1">
      <c r="A159" s="38"/>
      <c r="B159" s="179"/>
      <c r="C159" s="229" t="s">
        <v>8</v>
      </c>
      <c r="D159" s="229" t="s">
        <v>221</v>
      </c>
      <c r="E159" s="230" t="s">
        <v>895</v>
      </c>
      <c r="F159" s="231" t="s">
        <v>896</v>
      </c>
      <c r="G159" s="232" t="s">
        <v>305</v>
      </c>
      <c r="H159" s="233">
        <v>80.400000000000006</v>
      </c>
      <c r="I159" s="234"/>
      <c r="J159" s="235">
        <f>ROUND(I159*H159,2)</f>
        <v>0</v>
      </c>
      <c r="K159" s="231" t="s">
        <v>852</v>
      </c>
      <c r="L159" s="236"/>
      <c r="M159" s="237" t="s">
        <v>1</v>
      </c>
      <c r="N159" s="238" t="s">
        <v>41</v>
      </c>
      <c r="O159" s="77"/>
      <c r="P159" s="189">
        <f>O159*H159</f>
        <v>0</v>
      </c>
      <c r="Q159" s="189">
        <v>0.00016000000000000001</v>
      </c>
      <c r="R159" s="189">
        <f>Q159*H159</f>
        <v>0.012864000000000002</v>
      </c>
      <c r="S159" s="189">
        <v>0</v>
      </c>
      <c r="T159" s="190">
        <f>S159*H159</f>
        <v>0</v>
      </c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R159" s="191" t="s">
        <v>272</v>
      </c>
      <c r="AT159" s="191" t="s">
        <v>221</v>
      </c>
      <c r="AU159" s="191" t="s">
        <v>85</v>
      </c>
      <c r="AY159" s="19" t="s">
        <v>165</v>
      </c>
      <c r="BE159" s="192">
        <f>IF(N159="základní",J159,0)</f>
        <v>0</v>
      </c>
      <c r="BF159" s="192">
        <f>IF(N159="snížená",J159,0)</f>
        <v>0</v>
      </c>
      <c r="BG159" s="192">
        <f>IF(N159="zákl. přenesená",J159,0)</f>
        <v>0</v>
      </c>
      <c r="BH159" s="192">
        <f>IF(N159="sníž. přenesená",J159,0)</f>
        <v>0</v>
      </c>
      <c r="BI159" s="192">
        <f>IF(N159="nulová",J159,0)</f>
        <v>0</v>
      </c>
      <c r="BJ159" s="19" t="s">
        <v>81</v>
      </c>
      <c r="BK159" s="192">
        <f>ROUND(I159*H159,2)</f>
        <v>0</v>
      </c>
      <c r="BL159" s="19" t="s">
        <v>273</v>
      </c>
      <c r="BM159" s="191" t="s">
        <v>897</v>
      </c>
    </row>
    <row r="160" s="2" customFormat="1">
      <c r="A160" s="38"/>
      <c r="B160" s="39"/>
      <c r="C160" s="38"/>
      <c r="D160" s="193" t="s">
        <v>173</v>
      </c>
      <c r="E160" s="38"/>
      <c r="F160" s="194" t="s">
        <v>896</v>
      </c>
      <c r="G160" s="38"/>
      <c r="H160" s="38"/>
      <c r="I160" s="195"/>
      <c r="J160" s="38"/>
      <c r="K160" s="38"/>
      <c r="L160" s="39"/>
      <c r="M160" s="196"/>
      <c r="N160" s="197"/>
      <c r="O160" s="77"/>
      <c r="P160" s="77"/>
      <c r="Q160" s="77"/>
      <c r="R160" s="77"/>
      <c r="S160" s="77"/>
      <c r="T160" s="78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T160" s="19" t="s">
        <v>173</v>
      </c>
      <c r="AU160" s="19" t="s">
        <v>85</v>
      </c>
    </row>
    <row r="161" s="2" customFormat="1">
      <c r="A161" s="38"/>
      <c r="B161" s="179"/>
      <c r="C161" s="180" t="s">
        <v>273</v>
      </c>
      <c r="D161" s="180" t="s">
        <v>167</v>
      </c>
      <c r="E161" s="181" t="s">
        <v>898</v>
      </c>
      <c r="F161" s="182" t="s">
        <v>899</v>
      </c>
      <c r="G161" s="183" t="s">
        <v>305</v>
      </c>
      <c r="H161" s="184">
        <v>155</v>
      </c>
      <c r="I161" s="185"/>
      <c r="J161" s="186">
        <f>ROUND(I161*H161,2)</f>
        <v>0</v>
      </c>
      <c r="K161" s="182" t="s">
        <v>852</v>
      </c>
      <c r="L161" s="39"/>
      <c r="M161" s="187" t="s">
        <v>1</v>
      </c>
      <c r="N161" s="188" t="s">
        <v>41</v>
      </c>
      <c r="O161" s="77"/>
      <c r="P161" s="189">
        <f>O161*H161</f>
        <v>0</v>
      </c>
      <c r="Q161" s="189">
        <v>0</v>
      </c>
      <c r="R161" s="189">
        <f>Q161*H161</f>
        <v>0</v>
      </c>
      <c r="S161" s="189">
        <v>0</v>
      </c>
      <c r="T161" s="190">
        <f>S161*H161</f>
        <v>0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191" t="s">
        <v>273</v>
      </c>
      <c r="AT161" s="191" t="s">
        <v>167</v>
      </c>
      <c r="AU161" s="191" t="s">
        <v>85</v>
      </c>
      <c r="AY161" s="19" t="s">
        <v>165</v>
      </c>
      <c r="BE161" s="192">
        <f>IF(N161="základní",J161,0)</f>
        <v>0</v>
      </c>
      <c r="BF161" s="192">
        <f>IF(N161="snížená",J161,0)</f>
        <v>0</v>
      </c>
      <c r="BG161" s="192">
        <f>IF(N161="zákl. přenesená",J161,0)</f>
        <v>0</v>
      </c>
      <c r="BH161" s="192">
        <f>IF(N161="sníž. přenesená",J161,0)</f>
        <v>0</v>
      </c>
      <c r="BI161" s="192">
        <f>IF(N161="nulová",J161,0)</f>
        <v>0</v>
      </c>
      <c r="BJ161" s="19" t="s">
        <v>81</v>
      </c>
      <c r="BK161" s="192">
        <f>ROUND(I161*H161,2)</f>
        <v>0</v>
      </c>
      <c r="BL161" s="19" t="s">
        <v>273</v>
      </c>
      <c r="BM161" s="191" t="s">
        <v>900</v>
      </c>
    </row>
    <row r="162" s="2" customFormat="1">
      <c r="A162" s="38"/>
      <c r="B162" s="39"/>
      <c r="C162" s="38"/>
      <c r="D162" s="193" t="s">
        <v>173</v>
      </c>
      <c r="E162" s="38"/>
      <c r="F162" s="194" t="s">
        <v>899</v>
      </c>
      <c r="G162" s="38"/>
      <c r="H162" s="38"/>
      <c r="I162" s="195"/>
      <c r="J162" s="38"/>
      <c r="K162" s="38"/>
      <c r="L162" s="39"/>
      <c r="M162" s="196"/>
      <c r="N162" s="197"/>
      <c r="O162" s="77"/>
      <c r="P162" s="77"/>
      <c r="Q162" s="77"/>
      <c r="R162" s="77"/>
      <c r="S162" s="77"/>
      <c r="T162" s="78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T162" s="19" t="s">
        <v>173</v>
      </c>
      <c r="AU162" s="19" t="s">
        <v>85</v>
      </c>
    </row>
    <row r="163" s="2" customFormat="1">
      <c r="A163" s="38"/>
      <c r="B163" s="179"/>
      <c r="C163" s="229" t="s">
        <v>284</v>
      </c>
      <c r="D163" s="229" t="s">
        <v>221</v>
      </c>
      <c r="E163" s="230" t="s">
        <v>901</v>
      </c>
      <c r="F163" s="231" t="s">
        <v>902</v>
      </c>
      <c r="G163" s="232" t="s">
        <v>305</v>
      </c>
      <c r="H163" s="233">
        <v>186</v>
      </c>
      <c r="I163" s="234"/>
      <c r="J163" s="235">
        <f>ROUND(I163*H163,2)</f>
        <v>0</v>
      </c>
      <c r="K163" s="231" t="s">
        <v>852</v>
      </c>
      <c r="L163" s="236"/>
      <c r="M163" s="237" t="s">
        <v>1</v>
      </c>
      <c r="N163" s="238" t="s">
        <v>41</v>
      </c>
      <c r="O163" s="77"/>
      <c r="P163" s="189">
        <f>O163*H163</f>
        <v>0</v>
      </c>
      <c r="Q163" s="189">
        <v>0.00052999999999999998</v>
      </c>
      <c r="R163" s="189">
        <f>Q163*H163</f>
        <v>0.098580000000000001</v>
      </c>
      <c r="S163" s="189">
        <v>0</v>
      </c>
      <c r="T163" s="190">
        <f>S163*H163</f>
        <v>0</v>
      </c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R163" s="191" t="s">
        <v>272</v>
      </c>
      <c r="AT163" s="191" t="s">
        <v>221</v>
      </c>
      <c r="AU163" s="191" t="s">
        <v>85</v>
      </c>
      <c r="AY163" s="19" t="s">
        <v>165</v>
      </c>
      <c r="BE163" s="192">
        <f>IF(N163="základní",J163,0)</f>
        <v>0</v>
      </c>
      <c r="BF163" s="192">
        <f>IF(N163="snížená",J163,0)</f>
        <v>0</v>
      </c>
      <c r="BG163" s="192">
        <f>IF(N163="zákl. přenesená",J163,0)</f>
        <v>0</v>
      </c>
      <c r="BH163" s="192">
        <f>IF(N163="sníž. přenesená",J163,0)</f>
        <v>0</v>
      </c>
      <c r="BI163" s="192">
        <f>IF(N163="nulová",J163,0)</f>
        <v>0</v>
      </c>
      <c r="BJ163" s="19" t="s">
        <v>81</v>
      </c>
      <c r="BK163" s="192">
        <f>ROUND(I163*H163,2)</f>
        <v>0</v>
      </c>
      <c r="BL163" s="19" t="s">
        <v>273</v>
      </c>
      <c r="BM163" s="191" t="s">
        <v>903</v>
      </c>
    </row>
    <row r="164" s="2" customFormat="1">
      <c r="A164" s="38"/>
      <c r="B164" s="39"/>
      <c r="C164" s="38"/>
      <c r="D164" s="193" t="s">
        <v>173</v>
      </c>
      <c r="E164" s="38"/>
      <c r="F164" s="194" t="s">
        <v>902</v>
      </c>
      <c r="G164" s="38"/>
      <c r="H164" s="38"/>
      <c r="I164" s="195"/>
      <c r="J164" s="38"/>
      <c r="K164" s="38"/>
      <c r="L164" s="39"/>
      <c r="M164" s="196"/>
      <c r="N164" s="197"/>
      <c r="O164" s="77"/>
      <c r="P164" s="77"/>
      <c r="Q164" s="77"/>
      <c r="R164" s="77"/>
      <c r="S164" s="77"/>
      <c r="T164" s="78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T164" s="19" t="s">
        <v>173</v>
      </c>
      <c r="AU164" s="19" t="s">
        <v>85</v>
      </c>
    </row>
    <row r="165" s="2" customFormat="1">
      <c r="A165" s="38"/>
      <c r="B165" s="179"/>
      <c r="C165" s="180" t="s">
        <v>289</v>
      </c>
      <c r="D165" s="180" t="s">
        <v>167</v>
      </c>
      <c r="E165" s="181" t="s">
        <v>904</v>
      </c>
      <c r="F165" s="182" t="s">
        <v>905</v>
      </c>
      <c r="G165" s="183" t="s">
        <v>305</v>
      </c>
      <c r="H165" s="184">
        <v>94</v>
      </c>
      <c r="I165" s="185"/>
      <c r="J165" s="186">
        <f>ROUND(I165*H165,2)</f>
        <v>0</v>
      </c>
      <c r="K165" s="182" t="s">
        <v>852</v>
      </c>
      <c r="L165" s="39"/>
      <c r="M165" s="187" t="s">
        <v>1</v>
      </c>
      <c r="N165" s="188" t="s">
        <v>41</v>
      </c>
      <c r="O165" s="77"/>
      <c r="P165" s="189">
        <f>O165*H165</f>
        <v>0</v>
      </c>
      <c r="Q165" s="189">
        <v>0</v>
      </c>
      <c r="R165" s="189">
        <f>Q165*H165</f>
        <v>0</v>
      </c>
      <c r="S165" s="189">
        <v>0</v>
      </c>
      <c r="T165" s="190">
        <f>S165*H165</f>
        <v>0</v>
      </c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R165" s="191" t="s">
        <v>273</v>
      </c>
      <c r="AT165" s="191" t="s">
        <v>167</v>
      </c>
      <c r="AU165" s="191" t="s">
        <v>85</v>
      </c>
      <c r="AY165" s="19" t="s">
        <v>165</v>
      </c>
      <c r="BE165" s="192">
        <f>IF(N165="základní",J165,0)</f>
        <v>0</v>
      </c>
      <c r="BF165" s="192">
        <f>IF(N165="snížená",J165,0)</f>
        <v>0</v>
      </c>
      <c r="BG165" s="192">
        <f>IF(N165="zákl. přenesená",J165,0)</f>
        <v>0</v>
      </c>
      <c r="BH165" s="192">
        <f>IF(N165="sníž. přenesená",J165,0)</f>
        <v>0</v>
      </c>
      <c r="BI165" s="192">
        <f>IF(N165="nulová",J165,0)</f>
        <v>0</v>
      </c>
      <c r="BJ165" s="19" t="s">
        <v>81</v>
      </c>
      <c r="BK165" s="192">
        <f>ROUND(I165*H165,2)</f>
        <v>0</v>
      </c>
      <c r="BL165" s="19" t="s">
        <v>273</v>
      </c>
      <c r="BM165" s="191" t="s">
        <v>906</v>
      </c>
    </row>
    <row r="166" s="2" customFormat="1">
      <c r="A166" s="38"/>
      <c r="B166" s="39"/>
      <c r="C166" s="38"/>
      <c r="D166" s="193" t="s">
        <v>173</v>
      </c>
      <c r="E166" s="38"/>
      <c r="F166" s="194" t="s">
        <v>905</v>
      </c>
      <c r="G166" s="38"/>
      <c r="H166" s="38"/>
      <c r="I166" s="195"/>
      <c r="J166" s="38"/>
      <c r="K166" s="38"/>
      <c r="L166" s="39"/>
      <c r="M166" s="196"/>
      <c r="N166" s="197"/>
      <c r="O166" s="77"/>
      <c r="P166" s="77"/>
      <c r="Q166" s="77"/>
      <c r="R166" s="77"/>
      <c r="S166" s="77"/>
      <c r="T166" s="78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T166" s="19" t="s">
        <v>173</v>
      </c>
      <c r="AU166" s="19" t="s">
        <v>85</v>
      </c>
    </row>
    <row r="167" s="2" customFormat="1" ht="16.5" customHeight="1">
      <c r="A167" s="38"/>
      <c r="B167" s="179"/>
      <c r="C167" s="229" t="s">
        <v>302</v>
      </c>
      <c r="D167" s="229" t="s">
        <v>221</v>
      </c>
      <c r="E167" s="230" t="s">
        <v>907</v>
      </c>
      <c r="F167" s="231" t="s">
        <v>908</v>
      </c>
      <c r="G167" s="232" t="s">
        <v>305</v>
      </c>
      <c r="H167" s="233">
        <v>112.8</v>
      </c>
      <c r="I167" s="234"/>
      <c r="J167" s="235">
        <f>ROUND(I167*H167,2)</f>
        <v>0</v>
      </c>
      <c r="K167" s="231" t="s">
        <v>1</v>
      </c>
      <c r="L167" s="236"/>
      <c r="M167" s="237" t="s">
        <v>1</v>
      </c>
      <c r="N167" s="238" t="s">
        <v>41</v>
      </c>
      <c r="O167" s="77"/>
      <c r="P167" s="189">
        <f>O167*H167</f>
        <v>0</v>
      </c>
      <c r="Q167" s="189">
        <v>0.00063000000000000003</v>
      </c>
      <c r="R167" s="189">
        <f>Q167*H167</f>
        <v>0.071064000000000002</v>
      </c>
      <c r="S167" s="189">
        <v>0</v>
      </c>
      <c r="T167" s="190">
        <f>S167*H167</f>
        <v>0</v>
      </c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R167" s="191" t="s">
        <v>272</v>
      </c>
      <c r="AT167" s="191" t="s">
        <v>221</v>
      </c>
      <c r="AU167" s="191" t="s">
        <v>85</v>
      </c>
      <c r="AY167" s="19" t="s">
        <v>165</v>
      </c>
      <c r="BE167" s="192">
        <f>IF(N167="základní",J167,0)</f>
        <v>0</v>
      </c>
      <c r="BF167" s="192">
        <f>IF(N167="snížená",J167,0)</f>
        <v>0</v>
      </c>
      <c r="BG167" s="192">
        <f>IF(N167="zákl. přenesená",J167,0)</f>
        <v>0</v>
      </c>
      <c r="BH167" s="192">
        <f>IF(N167="sníž. přenesená",J167,0)</f>
        <v>0</v>
      </c>
      <c r="BI167" s="192">
        <f>IF(N167="nulová",J167,0)</f>
        <v>0</v>
      </c>
      <c r="BJ167" s="19" t="s">
        <v>81</v>
      </c>
      <c r="BK167" s="192">
        <f>ROUND(I167*H167,2)</f>
        <v>0</v>
      </c>
      <c r="BL167" s="19" t="s">
        <v>273</v>
      </c>
      <c r="BM167" s="191" t="s">
        <v>909</v>
      </c>
    </row>
    <row r="168" s="2" customFormat="1">
      <c r="A168" s="38"/>
      <c r="B168" s="39"/>
      <c r="C168" s="38"/>
      <c r="D168" s="193" t="s">
        <v>173</v>
      </c>
      <c r="E168" s="38"/>
      <c r="F168" s="194" t="s">
        <v>908</v>
      </c>
      <c r="G168" s="38"/>
      <c r="H168" s="38"/>
      <c r="I168" s="195"/>
      <c r="J168" s="38"/>
      <c r="K168" s="38"/>
      <c r="L168" s="39"/>
      <c r="M168" s="196"/>
      <c r="N168" s="197"/>
      <c r="O168" s="77"/>
      <c r="P168" s="77"/>
      <c r="Q168" s="77"/>
      <c r="R168" s="77"/>
      <c r="S168" s="77"/>
      <c r="T168" s="78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T168" s="19" t="s">
        <v>173</v>
      </c>
      <c r="AU168" s="19" t="s">
        <v>85</v>
      </c>
    </row>
    <row r="169" s="14" customFormat="1">
      <c r="A169" s="14"/>
      <c r="B169" s="205"/>
      <c r="C169" s="14"/>
      <c r="D169" s="193" t="s">
        <v>175</v>
      </c>
      <c r="E169" s="206" t="s">
        <v>1</v>
      </c>
      <c r="F169" s="207" t="s">
        <v>910</v>
      </c>
      <c r="G169" s="14"/>
      <c r="H169" s="208">
        <v>112.8</v>
      </c>
      <c r="I169" s="209"/>
      <c r="J169" s="14"/>
      <c r="K169" s="14"/>
      <c r="L169" s="205"/>
      <c r="M169" s="210"/>
      <c r="N169" s="211"/>
      <c r="O169" s="211"/>
      <c r="P169" s="211"/>
      <c r="Q169" s="211"/>
      <c r="R169" s="211"/>
      <c r="S169" s="211"/>
      <c r="T169" s="212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T169" s="206" t="s">
        <v>175</v>
      </c>
      <c r="AU169" s="206" t="s">
        <v>85</v>
      </c>
      <c r="AV169" s="14" t="s">
        <v>85</v>
      </c>
      <c r="AW169" s="14" t="s">
        <v>32</v>
      </c>
      <c r="AX169" s="14" t="s">
        <v>81</v>
      </c>
      <c r="AY169" s="206" t="s">
        <v>165</v>
      </c>
    </row>
    <row r="170" s="2" customFormat="1">
      <c r="A170" s="38"/>
      <c r="B170" s="179"/>
      <c r="C170" s="180" t="s">
        <v>307</v>
      </c>
      <c r="D170" s="180" t="s">
        <v>167</v>
      </c>
      <c r="E170" s="181" t="s">
        <v>911</v>
      </c>
      <c r="F170" s="182" t="s">
        <v>912</v>
      </c>
      <c r="G170" s="183" t="s">
        <v>305</v>
      </c>
      <c r="H170" s="184">
        <v>52</v>
      </c>
      <c r="I170" s="185"/>
      <c r="J170" s="186">
        <f>ROUND(I170*H170,2)</f>
        <v>0</v>
      </c>
      <c r="K170" s="182" t="s">
        <v>852</v>
      </c>
      <c r="L170" s="39"/>
      <c r="M170" s="187" t="s">
        <v>1</v>
      </c>
      <c r="N170" s="188" t="s">
        <v>41</v>
      </c>
      <c r="O170" s="77"/>
      <c r="P170" s="189">
        <f>O170*H170</f>
        <v>0</v>
      </c>
      <c r="Q170" s="189">
        <v>0</v>
      </c>
      <c r="R170" s="189">
        <f>Q170*H170</f>
        <v>0</v>
      </c>
      <c r="S170" s="189">
        <v>0</v>
      </c>
      <c r="T170" s="190">
        <f>S170*H170</f>
        <v>0</v>
      </c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R170" s="191" t="s">
        <v>273</v>
      </c>
      <c r="AT170" s="191" t="s">
        <v>167</v>
      </c>
      <c r="AU170" s="191" t="s">
        <v>85</v>
      </c>
      <c r="AY170" s="19" t="s">
        <v>165</v>
      </c>
      <c r="BE170" s="192">
        <f>IF(N170="základní",J170,0)</f>
        <v>0</v>
      </c>
      <c r="BF170" s="192">
        <f>IF(N170="snížená",J170,0)</f>
        <v>0</v>
      </c>
      <c r="BG170" s="192">
        <f>IF(N170="zákl. přenesená",J170,0)</f>
        <v>0</v>
      </c>
      <c r="BH170" s="192">
        <f>IF(N170="sníž. přenesená",J170,0)</f>
        <v>0</v>
      </c>
      <c r="BI170" s="192">
        <f>IF(N170="nulová",J170,0)</f>
        <v>0</v>
      </c>
      <c r="BJ170" s="19" t="s">
        <v>81</v>
      </c>
      <c r="BK170" s="192">
        <f>ROUND(I170*H170,2)</f>
        <v>0</v>
      </c>
      <c r="BL170" s="19" t="s">
        <v>273</v>
      </c>
      <c r="BM170" s="191" t="s">
        <v>913</v>
      </c>
    </row>
    <row r="171" s="2" customFormat="1">
      <c r="A171" s="38"/>
      <c r="B171" s="39"/>
      <c r="C171" s="38"/>
      <c r="D171" s="193" t="s">
        <v>173</v>
      </c>
      <c r="E171" s="38"/>
      <c r="F171" s="194" t="s">
        <v>912</v>
      </c>
      <c r="G171" s="38"/>
      <c r="H171" s="38"/>
      <c r="I171" s="195"/>
      <c r="J171" s="38"/>
      <c r="K171" s="38"/>
      <c r="L171" s="39"/>
      <c r="M171" s="196"/>
      <c r="N171" s="197"/>
      <c r="O171" s="77"/>
      <c r="P171" s="77"/>
      <c r="Q171" s="77"/>
      <c r="R171" s="77"/>
      <c r="S171" s="77"/>
      <c r="T171" s="78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T171" s="19" t="s">
        <v>173</v>
      </c>
      <c r="AU171" s="19" t="s">
        <v>85</v>
      </c>
    </row>
    <row r="172" s="2" customFormat="1" ht="16.5" customHeight="1">
      <c r="A172" s="38"/>
      <c r="B172" s="179"/>
      <c r="C172" s="229" t="s">
        <v>7</v>
      </c>
      <c r="D172" s="229" t="s">
        <v>221</v>
      </c>
      <c r="E172" s="230" t="s">
        <v>914</v>
      </c>
      <c r="F172" s="231" t="s">
        <v>915</v>
      </c>
      <c r="G172" s="232" t="s">
        <v>305</v>
      </c>
      <c r="H172" s="233">
        <v>62.399999999999999</v>
      </c>
      <c r="I172" s="234"/>
      <c r="J172" s="235">
        <f>ROUND(I172*H172,2)</f>
        <v>0</v>
      </c>
      <c r="K172" s="231" t="s">
        <v>1</v>
      </c>
      <c r="L172" s="236"/>
      <c r="M172" s="237" t="s">
        <v>1</v>
      </c>
      <c r="N172" s="238" t="s">
        <v>41</v>
      </c>
      <c r="O172" s="77"/>
      <c r="P172" s="189">
        <f>O172*H172</f>
        <v>0</v>
      </c>
      <c r="Q172" s="189">
        <v>0.00089999999999999998</v>
      </c>
      <c r="R172" s="189">
        <f>Q172*H172</f>
        <v>0.056159999999999995</v>
      </c>
      <c r="S172" s="189">
        <v>0</v>
      </c>
      <c r="T172" s="190">
        <f>S172*H172</f>
        <v>0</v>
      </c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R172" s="191" t="s">
        <v>272</v>
      </c>
      <c r="AT172" s="191" t="s">
        <v>221</v>
      </c>
      <c r="AU172" s="191" t="s">
        <v>85</v>
      </c>
      <c r="AY172" s="19" t="s">
        <v>165</v>
      </c>
      <c r="BE172" s="192">
        <f>IF(N172="základní",J172,0)</f>
        <v>0</v>
      </c>
      <c r="BF172" s="192">
        <f>IF(N172="snížená",J172,0)</f>
        <v>0</v>
      </c>
      <c r="BG172" s="192">
        <f>IF(N172="zákl. přenesená",J172,0)</f>
        <v>0</v>
      </c>
      <c r="BH172" s="192">
        <f>IF(N172="sníž. přenesená",J172,0)</f>
        <v>0</v>
      </c>
      <c r="BI172" s="192">
        <f>IF(N172="nulová",J172,0)</f>
        <v>0</v>
      </c>
      <c r="BJ172" s="19" t="s">
        <v>81</v>
      </c>
      <c r="BK172" s="192">
        <f>ROUND(I172*H172,2)</f>
        <v>0</v>
      </c>
      <c r="BL172" s="19" t="s">
        <v>273</v>
      </c>
      <c r="BM172" s="191" t="s">
        <v>916</v>
      </c>
    </row>
    <row r="173" s="2" customFormat="1">
      <c r="A173" s="38"/>
      <c r="B173" s="39"/>
      <c r="C173" s="38"/>
      <c r="D173" s="193" t="s">
        <v>173</v>
      </c>
      <c r="E173" s="38"/>
      <c r="F173" s="194" t="s">
        <v>915</v>
      </c>
      <c r="G173" s="38"/>
      <c r="H173" s="38"/>
      <c r="I173" s="195"/>
      <c r="J173" s="38"/>
      <c r="K173" s="38"/>
      <c r="L173" s="39"/>
      <c r="M173" s="196"/>
      <c r="N173" s="197"/>
      <c r="O173" s="77"/>
      <c r="P173" s="77"/>
      <c r="Q173" s="77"/>
      <c r="R173" s="77"/>
      <c r="S173" s="77"/>
      <c r="T173" s="78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T173" s="19" t="s">
        <v>173</v>
      </c>
      <c r="AU173" s="19" t="s">
        <v>85</v>
      </c>
    </row>
    <row r="174" s="14" customFormat="1">
      <c r="A174" s="14"/>
      <c r="B174" s="205"/>
      <c r="C174" s="14"/>
      <c r="D174" s="193" t="s">
        <v>175</v>
      </c>
      <c r="E174" s="206" t="s">
        <v>1</v>
      </c>
      <c r="F174" s="207" t="s">
        <v>917</v>
      </c>
      <c r="G174" s="14"/>
      <c r="H174" s="208">
        <v>62.399999999999999</v>
      </c>
      <c r="I174" s="209"/>
      <c r="J174" s="14"/>
      <c r="K174" s="14"/>
      <c r="L174" s="205"/>
      <c r="M174" s="210"/>
      <c r="N174" s="211"/>
      <c r="O174" s="211"/>
      <c r="P174" s="211"/>
      <c r="Q174" s="211"/>
      <c r="R174" s="211"/>
      <c r="S174" s="211"/>
      <c r="T174" s="212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T174" s="206" t="s">
        <v>175</v>
      </c>
      <c r="AU174" s="206" t="s">
        <v>85</v>
      </c>
      <c r="AV174" s="14" t="s">
        <v>85</v>
      </c>
      <c r="AW174" s="14" t="s">
        <v>32</v>
      </c>
      <c r="AX174" s="14" t="s">
        <v>81</v>
      </c>
      <c r="AY174" s="206" t="s">
        <v>165</v>
      </c>
    </row>
    <row r="175" s="2" customFormat="1" ht="44.25" customHeight="1">
      <c r="A175" s="38"/>
      <c r="B175" s="179"/>
      <c r="C175" s="180" t="s">
        <v>318</v>
      </c>
      <c r="D175" s="180" t="s">
        <v>167</v>
      </c>
      <c r="E175" s="181" t="s">
        <v>918</v>
      </c>
      <c r="F175" s="182" t="s">
        <v>919</v>
      </c>
      <c r="G175" s="183" t="s">
        <v>305</v>
      </c>
      <c r="H175" s="184">
        <v>9</v>
      </c>
      <c r="I175" s="185"/>
      <c r="J175" s="186">
        <f>ROUND(I175*H175,2)</f>
        <v>0</v>
      </c>
      <c r="K175" s="182" t="s">
        <v>852</v>
      </c>
      <c r="L175" s="39"/>
      <c r="M175" s="187" t="s">
        <v>1</v>
      </c>
      <c r="N175" s="188" t="s">
        <v>41</v>
      </c>
      <c r="O175" s="77"/>
      <c r="P175" s="189">
        <f>O175*H175</f>
        <v>0</v>
      </c>
      <c r="Q175" s="189">
        <v>0</v>
      </c>
      <c r="R175" s="189">
        <f>Q175*H175</f>
        <v>0</v>
      </c>
      <c r="S175" s="189">
        <v>0</v>
      </c>
      <c r="T175" s="190">
        <f>S175*H175</f>
        <v>0</v>
      </c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R175" s="191" t="s">
        <v>273</v>
      </c>
      <c r="AT175" s="191" t="s">
        <v>167</v>
      </c>
      <c r="AU175" s="191" t="s">
        <v>85</v>
      </c>
      <c r="AY175" s="19" t="s">
        <v>165</v>
      </c>
      <c r="BE175" s="192">
        <f>IF(N175="základní",J175,0)</f>
        <v>0</v>
      </c>
      <c r="BF175" s="192">
        <f>IF(N175="snížená",J175,0)</f>
        <v>0</v>
      </c>
      <c r="BG175" s="192">
        <f>IF(N175="zákl. přenesená",J175,0)</f>
        <v>0</v>
      </c>
      <c r="BH175" s="192">
        <f>IF(N175="sníž. přenesená",J175,0)</f>
        <v>0</v>
      </c>
      <c r="BI175" s="192">
        <f>IF(N175="nulová",J175,0)</f>
        <v>0</v>
      </c>
      <c r="BJ175" s="19" t="s">
        <v>81</v>
      </c>
      <c r="BK175" s="192">
        <f>ROUND(I175*H175,2)</f>
        <v>0</v>
      </c>
      <c r="BL175" s="19" t="s">
        <v>273</v>
      </c>
      <c r="BM175" s="191" t="s">
        <v>920</v>
      </c>
    </row>
    <row r="176" s="2" customFormat="1">
      <c r="A176" s="38"/>
      <c r="B176" s="39"/>
      <c r="C176" s="38"/>
      <c r="D176" s="193" t="s">
        <v>173</v>
      </c>
      <c r="E176" s="38"/>
      <c r="F176" s="194" t="s">
        <v>919</v>
      </c>
      <c r="G176" s="38"/>
      <c r="H176" s="38"/>
      <c r="I176" s="195"/>
      <c r="J176" s="38"/>
      <c r="K176" s="38"/>
      <c r="L176" s="39"/>
      <c r="M176" s="196"/>
      <c r="N176" s="197"/>
      <c r="O176" s="77"/>
      <c r="P176" s="77"/>
      <c r="Q176" s="77"/>
      <c r="R176" s="77"/>
      <c r="S176" s="77"/>
      <c r="T176" s="78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T176" s="19" t="s">
        <v>173</v>
      </c>
      <c r="AU176" s="19" t="s">
        <v>85</v>
      </c>
    </row>
    <row r="177" s="2" customFormat="1">
      <c r="A177" s="38"/>
      <c r="B177" s="179"/>
      <c r="C177" s="229" t="s">
        <v>323</v>
      </c>
      <c r="D177" s="229" t="s">
        <v>221</v>
      </c>
      <c r="E177" s="230" t="s">
        <v>921</v>
      </c>
      <c r="F177" s="231" t="s">
        <v>922</v>
      </c>
      <c r="G177" s="232" t="s">
        <v>305</v>
      </c>
      <c r="H177" s="233">
        <v>10.800000000000001</v>
      </c>
      <c r="I177" s="234"/>
      <c r="J177" s="235">
        <f>ROUND(I177*H177,2)</f>
        <v>0</v>
      </c>
      <c r="K177" s="231" t="s">
        <v>852</v>
      </c>
      <c r="L177" s="236"/>
      <c r="M177" s="237" t="s">
        <v>1</v>
      </c>
      <c r="N177" s="238" t="s">
        <v>41</v>
      </c>
      <c r="O177" s="77"/>
      <c r="P177" s="189">
        <f>O177*H177</f>
        <v>0</v>
      </c>
      <c r="Q177" s="189">
        <v>0.00296</v>
      </c>
      <c r="R177" s="189">
        <f>Q177*H177</f>
        <v>0.031968000000000003</v>
      </c>
      <c r="S177" s="189">
        <v>0</v>
      </c>
      <c r="T177" s="190">
        <f>S177*H177</f>
        <v>0</v>
      </c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R177" s="191" t="s">
        <v>272</v>
      </c>
      <c r="AT177" s="191" t="s">
        <v>221</v>
      </c>
      <c r="AU177" s="191" t="s">
        <v>85</v>
      </c>
      <c r="AY177" s="19" t="s">
        <v>165</v>
      </c>
      <c r="BE177" s="192">
        <f>IF(N177="základní",J177,0)</f>
        <v>0</v>
      </c>
      <c r="BF177" s="192">
        <f>IF(N177="snížená",J177,0)</f>
        <v>0</v>
      </c>
      <c r="BG177" s="192">
        <f>IF(N177="zákl. přenesená",J177,0)</f>
        <v>0</v>
      </c>
      <c r="BH177" s="192">
        <f>IF(N177="sníž. přenesená",J177,0)</f>
        <v>0</v>
      </c>
      <c r="BI177" s="192">
        <f>IF(N177="nulová",J177,0)</f>
        <v>0</v>
      </c>
      <c r="BJ177" s="19" t="s">
        <v>81</v>
      </c>
      <c r="BK177" s="192">
        <f>ROUND(I177*H177,2)</f>
        <v>0</v>
      </c>
      <c r="BL177" s="19" t="s">
        <v>273</v>
      </c>
      <c r="BM177" s="191" t="s">
        <v>923</v>
      </c>
    </row>
    <row r="178" s="2" customFormat="1">
      <c r="A178" s="38"/>
      <c r="B178" s="39"/>
      <c r="C178" s="38"/>
      <c r="D178" s="193" t="s">
        <v>173</v>
      </c>
      <c r="E178" s="38"/>
      <c r="F178" s="194" t="s">
        <v>922</v>
      </c>
      <c r="G178" s="38"/>
      <c r="H178" s="38"/>
      <c r="I178" s="195"/>
      <c r="J178" s="38"/>
      <c r="K178" s="38"/>
      <c r="L178" s="39"/>
      <c r="M178" s="196"/>
      <c r="N178" s="197"/>
      <c r="O178" s="77"/>
      <c r="P178" s="77"/>
      <c r="Q178" s="77"/>
      <c r="R178" s="77"/>
      <c r="S178" s="77"/>
      <c r="T178" s="78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T178" s="19" t="s">
        <v>173</v>
      </c>
      <c r="AU178" s="19" t="s">
        <v>85</v>
      </c>
    </row>
    <row r="179" s="2" customFormat="1" ht="33" customHeight="1">
      <c r="A179" s="38"/>
      <c r="B179" s="179"/>
      <c r="C179" s="180" t="s">
        <v>328</v>
      </c>
      <c r="D179" s="180" t="s">
        <v>167</v>
      </c>
      <c r="E179" s="181" t="s">
        <v>924</v>
      </c>
      <c r="F179" s="182" t="s">
        <v>925</v>
      </c>
      <c r="G179" s="183" t="s">
        <v>378</v>
      </c>
      <c r="H179" s="184">
        <v>30</v>
      </c>
      <c r="I179" s="185"/>
      <c r="J179" s="186">
        <f>ROUND(I179*H179,2)</f>
        <v>0</v>
      </c>
      <c r="K179" s="182" t="s">
        <v>852</v>
      </c>
      <c r="L179" s="39"/>
      <c r="M179" s="187" t="s">
        <v>1</v>
      </c>
      <c r="N179" s="188" t="s">
        <v>41</v>
      </c>
      <c r="O179" s="77"/>
      <c r="P179" s="189">
        <f>O179*H179</f>
        <v>0</v>
      </c>
      <c r="Q179" s="189">
        <v>0</v>
      </c>
      <c r="R179" s="189">
        <f>Q179*H179</f>
        <v>0</v>
      </c>
      <c r="S179" s="189">
        <v>0</v>
      </c>
      <c r="T179" s="190">
        <f>S179*H179</f>
        <v>0</v>
      </c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R179" s="191" t="s">
        <v>273</v>
      </c>
      <c r="AT179" s="191" t="s">
        <v>167</v>
      </c>
      <c r="AU179" s="191" t="s">
        <v>85</v>
      </c>
      <c r="AY179" s="19" t="s">
        <v>165</v>
      </c>
      <c r="BE179" s="192">
        <f>IF(N179="základní",J179,0)</f>
        <v>0</v>
      </c>
      <c r="BF179" s="192">
        <f>IF(N179="snížená",J179,0)</f>
        <v>0</v>
      </c>
      <c r="BG179" s="192">
        <f>IF(N179="zákl. přenesená",J179,0)</f>
        <v>0</v>
      </c>
      <c r="BH179" s="192">
        <f>IF(N179="sníž. přenesená",J179,0)</f>
        <v>0</v>
      </c>
      <c r="BI179" s="192">
        <f>IF(N179="nulová",J179,0)</f>
        <v>0</v>
      </c>
      <c r="BJ179" s="19" t="s">
        <v>81</v>
      </c>
      <c r="BK179" s="192">
        <f>ROUND(I179*H179,2)</f>
        <v>0</v>
      </c>
      <c r="BL179" s="19" t="s">
        <v>273</v>
      </c>
      <c r="BM179" s="191" t="s">
        <v>926</v>
      </c>
    </row>
    <row r="180" s="2" customFormat="1">
      <c r="A180" s="38"/>
      <c r="B180" s="39"/>
      <c r="C180" s="38"/>
      <c r="D180" s="193" t="s">
        <v>173</v>
      </c>
      <c r="E180" s="38"/>
      <c r="F180" s="194" t="s">
        <v>925</v>
      </c>
      <c r="G180" s="38"/>
      <c r="H180" s="38"/>
      <c r="I180" s="195"/>
      <c r="J180" s="38"/>
      <c r="K180" s="38"/>
      <c r="L180" s="39"/>
      <c r="M180" s="196"/>
      <c r="N180" s="197"/>
      <c r="O180" s="77"/>
      <c r="P180" s="77"/>
      <c r="Q180" s="77"/>
      <c r="R180" s="77"/>
      <c r="S180" s="77"/>
      <c r="T180" s="78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T180" s="19" t="s">
        <v>173</v>
      </c>
      <c r="AU180" s="19" t="s">
        <v>85</v>
      </c>
    </row>
    <row r="181" s="2" customFormat="1" ht="33" customHeight="1">
      <c r="A181" s="38"/>
      <c r="B181" s="179"/>
      <c r="C181" s="180" t="s">
        <v>333</v>
      </c>
      <c r="D181" s="180" t="s">
        <v>167</v>
      </c>
      <c r="E181" s="181" t="s">
        <v>927</v>
      </c>
      <c r="F181" s="182" t="s">
        <v>928</v>
      </c>
      <c r="G181" s="183" t="s">
        <v>378</v>
      </c>
      <c r="H181" s="184">
        <v>10</v>
      </c>
      <c r="I181" s="185"/>
      <c r="J181" s="186">
        <f>ROUND(I181*H181,2)</f>
        <v>0</v>
      </c>
      <c r="K181" s="182" t="s">
        <v>852</v>
      </c>
      <c r="L181" s="39"/>
      <c r="M181" s="187" t="s">
        <v>1</v>
      </c>
      <c r="N181" s="188" t="s">
        <v>41</v>
      </c>
      <c r="O181" s="77"/>
      <c r="P181" s="189">
        <f>O181*H181</f>
        <v>0</v>
      </c>
      <c r="Q181" s="189">
        <v>0</v>
      </c>
      <c r="R181" s="189">
        <f>Q181*H181</f>
        <v>0</v>
      </c>
      <c r="S181" s="189">
        <v>0</v>
      </c>
      <c r="T181" s="190">
        <f>S181*H181</f>
        <v>0</v>
      </c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R181" s="191" t="s">
        <v>273</v>
      </c>
      <c r="AT181" s="191" t="s">
        <v>167</v>
      </c>
      <c r="AU181" s="191" t="s">
        <v>85</v>
      </c>
      <c r="AY181" s="19" t="s">
        <v>165</v>
      </c>
      <c r="BE181" s="192">
        <f>IF(N181="základní",J181,0)</f>
        <v>0</v>
      </c>
      <c r="BF181" s="192">
        <f>IF(N181="snížená",J181,0)</f>
        <v>0</v>
      </c>
      <c r="BG181" s="192">
        <f>IF(N181="zákl. přenesená",J181,0)</f>
        <v>0</v>
      </c>
      <c r="BH181" s="192">
        <f>IF(N181="sníž. přenesená",J181,0)</f>
        <v>0</v>
      </c>
      <c r="BI181" s="192">
        <f>IF(N181="nulová",J181,0)</f>
        <v>0</v>
      </c>
      <c r="BJ181" s="19" t="s">
        <v>81</v>
      </c>
      <c r="BK181" s="192">
        <f>ROUND(I181*H181,2)</f>
        <v>0</v>
      </c>
      <c r="BL181" s="19" t="s">
        <v>273</v>
      </c>
      <c r="BM181" s="191" t="s">
        <v>929</v>
      </c>
    </row>
    <row r="182" s="2" customFormat="1">
      <c r="A182" s="38"/>
      <c r="B182" s="39"/>
      <c r="C182" s="38"/>
      <c r="D182" s="193" t="s">
        <v>173</v>
      </c>
      <c r="E182" s="38"/>
      <c r="F182" s="194" t="s">
        <v>928</v>
      </c>
      <c r="G182" s="38"/>
      <c r="H182" s="38"/>
      <c r="I182" s="195"/>
      <c r="J182" s="38"/>
      <c r="K182" s="38"/>
      <c r="L182" s="39"/>
      <c r="M182" s="196"/>
      <c r="N182" s="197"/>
      <c r="O182" s="77"/>
      <c r="P182" s="77"/>
      <c r="Q182" s="77"/>
      <c r="R182" s="77"/>
      <c r="S182" s="77"/>
      <c r="T182" s="78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T182" s="19" t="s">
        <v>173</v>
      </c>
      <c r="AU182" s="19" t="s">
        <v>85</v>
      </c>
    </row>
    <row r="183" s="2" customFormat="1">
      <c r="A183" s="38"/>
      <c r="B183" s="179"/>
      <c r="C183" s="180" t="s">
        <v>338</v>
      </c>
      <c r="D183" s="180" t="s">
        <v>167</v>
      </c>
      <c r="E183" s="181" t="s">
        <v>930</v>
      </c>
      <c r="F183" s="182" t="s">
        <v>931</v>
      </c>
      <c r="G183" s="183" t="s">
        <v>378</v>
      </c>
      <c r="H183" s="184">
        <v>2</v>
      </c>
      <c r="I183" s="185"/>
      <c r="J183" s="186">
        <f>ROUND(I183*H183,2)</f>
        <v>0</v>
      </c>
      <c r="K183" s="182" t="s">
        <v>852</v>
      </c>
      <c r="L183" s="39"/>
      <c r="M183" s="187" t="s">
        <v>1</v>
      </c>
      <c r="N183" s="188" t="s">
        <v>41</v>
      </c>
      <c r="O183" s="77"/>
      <c r="P183" s="189">
        <f>O183*H183</f>
        <v>0</v>
      </c>
      <c r="Q183" s="189">
        <v>0</v>
      </c>
      <c r="R183" s="189">
        <f>Q183*H183</f>
        <v>0</v>
      </c>
      <c r="S183" s="189">
        <v>0</v>
      </c>
      <c r="T183" s="190">
        <f>S183*H183</f>
        <v>0</v>
      </c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R183" s="191" t="s">
        <v>273</v>
      </c>
      <c r="AT183" s="191" t="s">
        <v>167</v>
      </c>
      <c r="AU183" s="191" t="s">
        <v>85</v>
      </c>
      <c r="AY183" s="19" t="s">
        <v>165</v>
      </c>
      <c r="BE183" s="192">
        <f>IF(N183="základní",J183,0)</f>
        <v>0</v>
      </c>
      <c r="BF183" s="192">
        <f>IF(N183="snížená",J183,0)</f>
        <v>0</v>
      </c>
      <c r="BG183" s="192">
        <f>IF(N183="zákl. přenesená",J183,0)</f>
        <v>0</v>
      </c>
      <c r="BH183" s="192">
        <f>IF(N183="sníž. přenesená",J183,0)</f>
        <v>0</v>
      </c>
      <c r="BI183" s="192">
        <f>IF(N183="nulová",J183,0)</f>
        <v>0</v>
      </c>
      <c r="BJ183" s="19" t="s">
        <v>81</v>
      </c>
      <c r="BK183" s="192">
        <f>ROUND(I183*H183,2)</f>
        <v>0</v>
      </c>
      <c r="BL183" s="19" t="s">
        <v>273</v>
      </c>
      <c r="BM183" s="191" t="s">
        <v>932</v>
      </c>
    </row>
    <row r="184" s="2" customFormat="1">
      <c r="A184" s="38"/>
      <c r="B184" s="39"/>
      <c r="C184" s="38"/>
      <c r="D184" s="193" t="s">
        <v>173</v>
      </c>
      <c r="E184" s="38"/>
      <c r="F184" s="194" t="s">
        <v>931</v>
      </c>
      <c r="G184" s="38"/>
      <c r="H184" s="38"/>
      <c r="I184" s="195"/>
      <c r="J184" s="38"/>
      <c r="K184" s="38"/>
      <c r="L184" s="39"/>
      <c r="M184" s="196"/>
      <c r="N184" s="197"/>
      <c r="O184" s="77"/>
      <c r="P184" s="77"/>
      <c r="Q184" s="77"/>
      <c r="R184" s="77"/>
      <c r="S184" s="77"/>
      <c r="T184" s="78"/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T184" s="19" t="s">
        <v>173</v>
      </c>
      <c r="AU184" s="19" t="s">
        <v>85</v>
      </c>
    </row>
    <row r="185" s="2" customFormat="1" ht="33" customHeight="1">
      <c r="A185" s="38"/>
      <c r="B185" s="179"/>
      <c r="C185" s="180" t="s">
        <v>343</v>
      </c>
      <c r="D185" s="180" t="s">
        <v>167</v>
      </c>
      <c r="E185" s="181" t="s">
        <v>933</v>
      </c>
      <c r="F185" s="182" t="s">
        <v>934</v>
      </c>
      <c r="G185" s="183" t="s">
        <v>378</v>
      </c>
      <c r="H185" s="184">
        <v>3</v>
      </c>
      <c r="I185" s="185"/>
      <c r="J185" s="186">
        <f>ROUND(I185*H185,2)</f>
        <v>0</v>
      </c>
      <c r="K185" s="182" t="s">
        <v>852</v>
      </c>
      <c r="L185" s="39"/>
      <c r="M185" s="187" t="s">
        <v>1</v>
      </c>
      <c r="N185" s="188" t="s">
        <v>41</v>
      </c>
      <c r="O185" s="77"/>
      <c r="P185" s="189">
        <f>O185*H185</f>
        <v>0</v>
      </c>
      <c r="Q185" s="189">
        <v>0</v>
      </c>
      <c r="R185" s="189">
        <f>Q185*H185</f>
        <v>0</v>
      </c>
      <c r="S185" s="189">
        <v>0</v>
      </c>
      <c r="T185" s="190">
        <f>S185*H185</f>
        <v>0</v>
      </c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R185" s="191" t="s">
        <v>273</v>
      </c>
      <c r="AT185" s="191" t="s">
        <v>167</v>
      </c>
      <c r="AU185" s="191" t="s">
        <v>85</v>
      </c>
      <c r="AY185" s="19" t="s">
        <v>165</v>
      </c>
      <c r="BE185" s="192">
        <f>IF(N185="základní",J185,0)</f>
        <v>0</v>
      </c>
      <c r="BF185" s="192">
        <f>IF(N185="snížená",J185,0)</f>
        <v>0</v>
      </c>
      <c r="BG185" s="192">
        <f>IF(N185="zákl. přenesená",J185,0)</f>
        <v>0</v>
      </c>
      <c r="BH185" s="192">
        <f>IF(N185="sníž. přenesená",J185,0)</f>
        <v>0</v>
      </c>
      <c r="BI185" s="192">
        <f>IF(N185="nulová",J185,0)</f>
        <v>0</v>
      </c>
      <c r="BJ185" s="19" t="s">
        <v>81</v>
      </c>
      <c r="BK185" s="192">
        <f>ROUND(I185*H185,2)</f>
        <v>0</v>
      </c>
      <c r="BL185" s="19" t="s">
        <v>273</v>
      </c>
      <c r="BM185" s="191" t="s">
        <v>935</v>
      </c>
    </row>
    <row r="186" s="2" customFormat="1">
      <c r="A186" s="38"/>
      <c r="B186" s="39"/>
      <c r="C186" s="38"/>
      <c r="D186" s="193" t="s">
        <v>173</v>
      </c>
      <c r="E186" s="38"/>
      <c r="F186" s="194" t="s">
        <v>934</v>
      </c>
      <c r="G186" s="38"/>
      <c r="H186" s="38"/>
      <c r="I186" s="195"/>
      <c r="J186" s="38"/>
      <c r="K186" s="38"/>
      <c r="L186" s="39"/>
      <c r="M186" s="196"/>
      <c r="N186" s="197"/>
      <c r="O186" s="77"/>
      <c r="P186" s="77"/>
      <c r="Q186" s="77"/>
      <c r="R186" s="77"/>
      <c r="S186" s="77"/>
      <c r="T186" s="78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T186" s="19" t="s">
        <v>173</v>
      </c>
      <c r="AU186" s="19" t="s">
        <v>85</v>
      </c>
    </row>
    <row r="187" s="2" customFormat="1">
      <c r="A187" s="38"/>
      <c r="B187" s="179"/>
      <c r="C187" s="180" t="s">
        <v>349</v>
      </c>
      <c r="D187" s="180" t="s">
        <v>167</v>
      </c>
      <c r="E187" s="181" t="s">
        <v>936</v>
      </c>
      <c r="F187" s="182" t="s">
        <v>937</v>
      </c>
      <c r="G187" s="183" t="s">
        <v>378</v>
      </c>
      <c r="H187" s="184">
        <v>3</v>
      </c>
      <c r="I187" s="185"/>
      <c r="J187" s="186">
        <f>ROUND(I187*H187,2)</f>
        <v>0</v>
      </c>
      <c r="K187" s="182" t="s">
        <v>852</v>
      </c>
      <c r="L187" s="39"/>
      <c r="M187" s="187" t="s">
        <v>1</v>
      </c>
      <c r="N187" s="188" t="s">
        <v>41</v>
      </c>
      <c r="O187" s="77"/>
      <c r="P187" s="189">
        <f>O187*H187</f>
        <v>0</v>
      </c>
      <c r="Q187" s="189">
        <v>0</v>
      </c>
      <c r="R187" s="189">
        <f>Q187*H187</f>
        <v>0</v>
      </c>
      <c r="S187" s="189">
        <v>0</v>
      </c>
      <c r="T187" s="190">
        <f>S187*H187</f>
        <v>0</v>
      </c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R187" s="191" t="s">
        <v>273</v>
      </c>
      <c r="AT187" s="191" t="s">
        <v>167</v>
      </c>
      <c r="AU187" s="191" t="s">
        <v>85</v>
      </c>
      <c r="AY187" s="19" t="s">
        <v>165</v>
      </c>
      <c r="BE187" s="192">
        <f>IF(N187="základní",J187,0)</f>
        <v>0</v>
      </c>
      <c r="BF187" s="192">
        <f>IF(N187="snížená",J187,0)</f>
        <v>0</v>
      </c>
      <c r="BG187" s="192">
        <f>IF(N187="zákl. přenesená",J187,0)</f>
        <v>0</v>
      </c>
      <c r="BH187" s="192">
        <f>IF(N187="sníž. přenesená",J187,0)</f>
        <v>0</v>
      </c>
      <c r="BI187" s="192">
        <f>IF(N187="nulová",J187,0)</f>
        <v>0</v>
      </c>
      <c r="BJ187" s="19" t="s">
        <v>81</v>
      </c>
      <c r="BK187" s="192">
        <f>ROUND(I187*H187,2)</f>
        <v>0</v>
      </c>
      <c r="BL187" s="19" t="s">
        <v>273</v>
      </c>
      <c r="BM187" s="191" t="s">
        <v>938</v>
      </c>
    </row>
    <row r="188" s="2" customFormat="1">
      <c r="A188" s="38"/>
      <c r="B188" s="39"/>
      <c r="C188" s="38"/>
      <c r="D188" s="193" t="s">
        <v>173</v>
      </c>
      <c r="E188" s="38"/>
      <c r="F188" s="194" t="s">
        <v>937</v>
      </c>
      <c r="G188" s="38"/>
      <c r="H188" s="38"/>
      <c r="I188" s="195"/>
      <c r="J188" s="38"/>
      <c r="K188" s="38"/>
      <c r="L188" s="39"/>
      <c r="M188" s="196"/>
      <c r="N188" s="197"/>
      <c r="O188" s="77"/>
      <c r="P188" s="77"/>
      <c r="Q188" s="77"/>
      <c r="R188" s="77"/>
      <c r="S188" s="77"/>
      <c r="T188" s="78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T188" s="19" t="s">
        <v>173</v>
      </c>
      <c r="AU188" s="19" t="s">
        <v>85</v>
      </c>
    </row>
    <row r="189" s="2" customFormat="1">
      <c r="A189" s="38"/>
      <c r="B189" s="179"/>
      <c r="C189" s="180" t="s">
        <v>357</v>
      </c>
      <c r="D189" s="180" t="s">
        <v>167</v>
      </c>
      <c r="E189" s="181" t="s">
        <v>939</v>
      </c>
      <c r="F189" s="182" t="s">
        <v>940</v>
      </c>
      <c r="G189" s="183" t="s">
        <v>378</v>
      </c>
      <c r="H189" s="184">
        <v>2</v>
      </c>
      <c r="I189" s="185"/>
      <c r="J189" s="186">
        <f>ROUND(I189*H189,2)</f>
        <v>0</v>
      </c>
      <c r="K189" s="182" t="s">
        <v>852</v>
      </c>
      <c r="L189" s="39"/>
      <c r="M189" s="187" t="s">
        <v>1</v>
      </c>
      <c r="N189" s="188" t="s">
        <v>41</v>
      </c>
      <c r="O189" s="77"/>
      <c r="P189" s="189">
        <f>O189*H189</f>
        <v>0</v>
      </c>
      <c r="Q189" s="189">
        <v>0</v>
      </c>
      <c r="R189" s="189">
        <f>Q189*H189</f>
        <v>0</v>
      </c>
      <c r="S189" s="189">
        <v>0</v>
      </c>
      <c r="T189" s="190">
        <f>S189*H189</f>
        <v>0</v>
      </c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R189" s="191" t="s">
        <v>273</v>
      </c>
      <c r="AT189" s="191" t="s">
        <v>167</v>
      </c>
      <c r="AU189" s="191" t="s">
        <v>85</v>
      </c>
      <c r="AY189" s="19" t="s">
        <v>165</v>
      </c>
      <c r="BE189" s="192">
        <f>IF(N189="základní",J189,0)</f>
        <v>0</v>
      </c>
      <c r="BF189" s="192">
        <f>IF(N189="snížená",J189,0)</f>
        <v>0</v>
      </c>
      <c r="BG189" s="192">
        <f>IF(N189="zákl. přenesená",J189,0)</f>
        <v>0</v>
      </c>
      <c r="BH189" s="192">
        <f>IF(N189="sníž. přenesená",J189,0)</f>
        <v>0</v>
      </c>
      <c r="BI189" s="192">
        <f>IF(N189="nulová",J189,0)</f>
        <v>0</v>
      </c>
      <c r="BJ189" s="19" t="s">
        <v>81</v>
      </c>
      <c r="BK189" s="192">
        <f>ROUND(I189*H189,2)</f>
        <v>0</v>
      </c>
      <c r="BL189" s="19" t="s">
        <v>273</v>
      </c>
      <c r="BM189" s="191" t="s">
        <v>941</v>
      </c>
    </row>
    <row r="190" s="2" customFormat="1">
      <c r="A190" s="38"/>
      <c r="B190" s="39"/>
      <c r="C190" s="38"/>
      <c r="D190" s="193" t="s">
        <v>173</v>
      </c>
      <c r="E190" s="38"/>
      <c r="F190" s="194" t="s">
        <v>940</v>
      </c>
      <c r="G190" s="38"/>
      <c r="H190" s="38"/>
      <c r="I190" s="195"/>
      <c r="J190" s="38"/>
      <c r="K190" s="38"/>
      <c r="L190" s="39"/>
      <c r="M190" s="196"/>
      <c r="N190" s="197"/>
      <c r="O190" s="77"/>
      <c r="P190" s="77"/>
      <c r="Q190" s="77"/>
      <c r="R190" s="77"/>
      <c r="S190" s="77"/>
      <c r="T190" s="78"/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T190" s="19" t="s">
        <v>173</v>
      </c>
      <c r="AU190" s="19" t="s">
        <v>85</v>
      </c>
    </row>
    <row r="191" s="2" customFormat="1" ht="33" customHeight="1">
      <c r="A191" s="38"/>
      <c r="B191" s="179"/>
      <c r="C191" s="180" t="s">
        <v>364</v>
      </c>
      <c r="D191" s="180" t="s">
        <v>167</v>
      </c>
      <c r="E191" s="181" t="s">
        <v>942</v>
      </c>
      <c r="F191" s="182" t="s">
        <v>943</v>
      </c>
      <c r="G191" s="183" t="s">
        <v>378</v>
      </c>
      <c r="H191" s="184">
        <v>1</v>
      </c>
      <c r="I191" s="185"/>
      <c r="J191" s="186">
        <f>ROUND(I191*H191,2)</f>
        <v>0</v>
      </c>
      <c r="K191" s="182" t="s">
        <v>852</v>
      </c>
      <c r="L191" s="39"/>
      <c r="M191" s="187" t="s">
        <v>1</v>
      </c>
      <c r="N191" s="188" t="s">
        <v>41</v>
      </c>
      <c r="O191" s="77"/>
      <c r="P191" s="189">
        <f>O191*H191</f>
        <v>0</v>
      </c>
      <c r="Q191" s="189">
        <v>0</v>
      </c>
      <c r="R191" s="189">
        <f>Q191*H191</f>
        <v>0</v>
      </c>
      <c r="S191" s="189">
        <v>0</v>
      </c>
      <c r="T191" s="190">
        <f>S191*H191</f>
        <v>0</v>
      </c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R191" s="191" t="s">
        <v>273</v>
      </c>
      <c r="AT191" s="191" t="s">
        <v>167</v>
      </c>
      <c r="AU191" s="191" t="s">
        <v>85</v>
      </c>
      <c r="AY191" s="19" t="s">
        <v>165</v>
      </c>
      <c r="BE191" s="192">
        <f>IF(N191="základní",J191,0)</f>
        <v>0</v>
      </c>
      <c r="BF191" s="192">
        <f>IF(N191="snížená",J191,0)</f>
        <v>0</v>
      </c>
      <c r="BG191" s="192">
        <f>IF(N191="zákl. přenesená",J191,0)</f>
        <v>0</v>
      </c>
      <c r="BH191" s="192">
        <f>IF(N191="sníž. přenesená",J191,0)</f>
        <v>0</v>
      </c>
      <c r="BI191" s="192">
        <f>IF(N191="nulová",J191,0)</f>
        <v>0</v>
      </c>
      <c r="BJ191" s="19" t="s">
        <v>81</v>
      </c>
      <c r="BK191" s="192">
        <f>ROUND(I191*H191,2)</f>
        <v>0</v>
      </c>
      <c r="BL191" s="19" t="s">
        <v>273</v>
      </c>
      <c r="BM191" s="191" t="s">
        <v>944</v>
      </c>
    </row>
    <row r="192" s="2" customFormat="1">
      <c r="A192" s="38"/>
      <c r="B192" s="39"/>
      <c r="C192" s="38"/>
      <c r="D192" s="193" t="s">
        <v>173</v>
      </c>
      <c r="E192" s="38"/>
      <c r="F192" s="194" t="s">
        <v>943</v>
      </c>
      <c r="G192" s="38"/>
      <c r="H192" s="38"/>
      <c r="I192" s="195"/>
      <c r="J192" s="38"/>
      <c r="K192" s="38"/>
      <c r="L192" s="39"/>
      <c r="M192" s="196"/>
      <c r="N192" s="197"/>
      <c r="O192" s="77"/>
      <c r="P192" s="77"/>
      <c r="Q192" s="77"/>
      <c r="R192" s="77"/>
      <c r="S192" s="77"/>
      <c r="T192" s="78"/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T192" s="19" t="s">
        <v>173</v>
      </c>
      <c r="AU192" s="19" t="s">
        <v>85</v>
      </c>
    </row>
    <row r="193" s="2" customFormat="1">
      <c r="A193" s="38"/>
      <c r="B193" s="179"/>
      <c r="C193" s="229" t="s">
        <v>371</v>
      </c>
      <c r="D193" s="229" t="s">
        <v>221</v>
      </c>
      <c r="E193" s="230" t="s">
        <v>945</v>
      </c>
      <c r="F193" s="231" t="s">
        <v>946</v>
      </c>
      <c r="G193" s="232" t="s">
        <v>378</v>
      </c>
      <c r="H193" s="233">
        <v>1</v>
      </c>
      <c r="I193" s="234"/>
      <c r="J193" s="235">
        <f>ROUND(I193*H193,2)</f>
        <v>0</v>
      </c>
      <c r="K193" s="231" t="s">
        <v>1</v>
      </c>
      <c r="L193" s="236"/>
      <c r="M193" s="237" t="s">
        <v>1</v>
      </c>
      <c r="N193" s="238" t="s">
        <v>41</v>
      </c>
      <c r="O193" s="77"/>
      <c r="P193" s="189">
        <f>O193*H193</f>
        <v>0</v>
      </c>
      <c r="Q193" s="189">
        <v>0.01</v>
      </c>
      <c r="R193" s="189">
        <f>Q193*H193</f>
        <v>0.01</v>
      </c>
      <c r="S193" s="189">
        <v>0</v>
      </c>
      <c r="T193" s="190">
        <f>S193*H193</f>
        <v>0</v>
      </c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R193" s="191" t="s">
        <v>272</v>
      </c>
      <c r="AT193" s="191" t="s">
        <v>221</v>
      </c>
      <c r="AU193" s="191" t="s">
        <v>85</v>
      </c>
      <c r="AY193" s="19" t="s">
        <v>165</v>
      </c>
      <c r="BE193" s="192">
        <f>IF(N193="základní",J193,0)</f>
        <v>0</v>
      </c>
      <c r="BF193" s="192">
        <f>IF(N193="snížená",J193,0)</f>
        <v>0</v>
      </c>
      <c r="BG193" s="192">
        <f>IF(N193="zákl. přenesená",J193,0)</f>
        <v>0</v>
      </c>
      <c r="BH193" s="192">
        <f>IF(N193="sníž. přenesená",J193,0)</f>
        <v>0</v>
      </c>
      <c r="BI193" s="192">
        <f>IF(N193="nulová",J193,0)</f>
        <v>0</v>
      </c>
      <c r="BJ193" s="19" t="s">
        <v>81</v>
      </c>
      <c r="BK193" s="192">
        <f>ROUND(I193*H193,2)</f>
        <v>0</v>
      </c>
      <c r="BL193" s="19" t="s">
        <v>273</v>
      </c>
      <c r="BM193" s="191" t="s">
        <v>947</v>
      </c>
    </row>
    <row r="194" s="2" customFormat="1">
      <c r="A194" s="38"/>
      <c r="B194" s="39"/>
      <c r="C194" s="38"/>
      <c r="D194" s="193" t="s">
        <v>173</v>
      </c>
      <c r="E194" s="38"/>
      <c r="F194" s="194" t="s">
        <v>946</v>
      </c>
      <c r="G194" s="38"/>
      <c r="H194" s="38"/>
      <c r="I194" s="195"/>
      <c r="J194" s="38"/>
      <c r="K194" s="38"/>
      <c r="L194" s="39"/>
      <c r="M194" s="196"/>
      <c r="N194" s="197"/>
      <c r="O194" s="77"/>
      <c r="P194" s="77"/>
      <c r="Q194" s="77"/>
      <c r="R194" s="77"/>
      <c r="S194" s="77"/>
      <c r="T194" s="78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T194" s="19" t="s">
        <v>173</v>
      </c>
      <c r="AU194" s="19" t="s">
        <v>85</v>
      </c>
    </row>
    <row r="195" s="14" customFormat="1">
      <c r="A195" s="14"/>
      <c r="B195" s="205"/>
      <c r="C195" s="14"/>
      <c r="D195" s="193" t="s">
        <v>175</v>
      </c>
      <c r="E195" s="206" t="s">
        <v>1</v>
      </c>
      <c r="F195" s="207" t="s">
        <v>81</v>
      </c>
      <c r="G195" s="14"/>
      <c r="H195" s="208">
        <v>1</v>
      </c>
      <c r="I195" s="209"/>
      <c r="J195" s="14"/>
      <c r="K195" s="14"/>
      <c r="L195" s="205"/>
      <c r="M195" s="210"/>
      <c r="N195" s="211"/>
      <c r="O195" s="211"/>
      <c r="P195" s="211"/>
      <c r="Q195" s="211"/>
      <c r="R195" s="211"/>
      <c r="S195" s="211"/>
      <c r="T195" s="212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T195" s="206" t="s">
        <v>175</v>
      </c>
      <c r="AU195" s="206" t="s">
        <v>85</v>
      </c>
      <c r="AV195" s="14" t="s">
        <v>85</v>
      </c>
      <c r="AW195" s="14" t="s">
        <v>32</v>
      </c>
      <c r="AX195" s="14" t="s">
        <v>81</v>
      </c>
      <c r="AY195" s="206" t="s">
        <v>165</v>
      </c>
    </row>
    <row r="196" s="2" customFormat="1" ht="33" customHeight="1">
      <c r="A196" s="38"/>
      <c r="B196" s="179"/>
      <c r="C196" s="180" t="s">
        <v>272</v>
      </c>
      <c r="D196" s="180" t="s">
        <v>167</v>
      </c>
      <c r="E196" s="181" t="s">
        <v>948</v>
      </c>
      <c r="F196" s="182" t="s">
        <v>949</v>
      </c>
      <c r="G196" s="183" t="s">
        <v>378</v>
      </c>
      <c r="H196" s="184">
        <v>1</v>
      </c>
      <c r="I196" s="185"/>
      <c r="J196" s="186">
        <f>ROUND(I196*H196,2)</f>
        <v>0</v>
      </c>
      <c r="K196" s="182" t="s">
        <v>852</v>
      </c>
      <c r="L196" s="39"/>
      <c r="M196" s="187" t="s">
        <v>1</v>
      </c>
      <c r="N196" s="188" t="s">
        <v>41</v>
      </c>
      <c r="O196" s="77"/>
      <c r="P196" s="189">
        <f>O196*H196</f>
        <v>0</v>
      </c>
      <c r="Q196" s="189">
        <v>0</v>
      </c>
      <c r="R196" s="189">
        <f>Q196*H196</f>
        <v>0</v>
      </c>
      <c r="S196" s="189">
        <v>0</v>
      </c>
      <c r="T196" s="190">
        <f>S196*H196</f>
        <v>0</v>
      </c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R196" s="191" t="s">
        <v>273</v>
      </c>
      <c r="AT196" s="191" t="s">
        <v>167</v>
      </c>
      <c r="AU196" s="191" t="s">
        <v>85</v>
      </c>
      <c r="AY196" s="19" t="s">
        <v>165</v>
      </c>
      <c r="BE196" s="192">
        <f>IF(N196="základní",J196,0)</f>
        <v>0</v>
      </c>
      <c r="BF196" s="192">
        <f>IF(N196="snížená",J196,0)</f>
        <v>0</v>
      </c>
      <c r="BG196" s="192">
        <f>IF(N196="zákl. přenesená",J196,0)</f>
        <v>0</v>
      </c>
      <c r="BH196" s="192">
        <f>IF(N196="sníž. přenesená",J196,0)</f>
        <v>0</v>
      </c>
      <c r="BI196" s="192">
        <f>IF(N196="nulová",J196,0)</f>
        <v>0</v>
      </c>
      <c r="BJ196" s="19" t="s">
        <v>81</v>
      </c>
      <c r="BK196" s="192">
        <f>ROUND(I196*H196,2)</f>
        <v>0</v>
      </c>
      <c r="BL196" s="19" t="s">
        <v>273</v>
      </c>
      <c r="BM196" s="191" t="s">
        <v>950</v>
      </c>
    </row>
    <row r="197" s="2" customFormat="1">
      <c r="A197" s="38"/>
      <c r="B197" s="39"/>
      <c r="C197" s="38"/>
      <c r="D197" s="193" t="s">
        <v>173</v>
      </c>
      <c r="E197" s="38"/>
      <c r="F197" s="194" t="s">
        <v>949</v>
      </c>
      <c r="G197" s="38"/>
      <c r="H197" s="38"/>
      <c r="I197" s="195"/>
      <c r="J197" s="38"/>
      <c r="K197" s="38"/>
      <c r="L197" s="39"/>
      <c r="M197" s="196"/>
      <c r="N197" s="197"/>
      <c r="O197" s="77"/>
      <c r="P197" s="77"/>
      <c r="Q197" s="77"/>
      <c r="R197" s="77"/>
      <c r="S197" s="77"/>
      <c r="T197" s="78"/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T197" s="19" t="s">
        <v>173</v>
      </c>
      <c r="AU197" s="19" t="s">
        <v>85</v>
      </c>
    </row>
    <row r="198" s="2" customFormat="1">
      <c r="A198" s="38"/>
      <c r="B198" s="179"/>
      <c r="C198" s="229" t="s">
        <v>381</v>
      </c>
      <c r="D198" s="229" t="s">
        <v>221</v>
      </c>
      <c r="E198" s="230" t="s">
        <v>951</v>
      </c>
      <c r="F198" s="231" t="s">
        <v>952</v>
      </c>
      <c r="G198" s="232" t="s">
        <v>378</v>
      </c>
      <c r="H198" s="233">
        <v>1</v>
      </c>
      <c r="I198" s="234"/>
      <c r="J198" s="235">
        <f>ROUND(I198*H198,2)</f>
        <v>0</v>
      </c>
      <c r="K198" s="231" t="s">
        <v>1</v>
      </c>
      <c r="L198" s="236"/>
      <c r="M198" s="237" t="s">
        <v>1</v>
      </c>
      <c r="N198" s="238" t="s">
        <v>41</v>
      </c>
      <c r="O198" s="77"/>
      <c r="P198" s="189">
        <f>O198*H198</f>
        <v>0</v>
      </c>
      <c r="Q198" s="189">
        <v>0.1016</v>
      </c>
      <c r="R198" s="189">
        <f>Q198*H198</f>
        <v>0.1016</v>
      </c>
      <c r="S198" s="189">
        <v>0</v>
      </c>
      <c r="T198" s="190">
        <f>S198*H198</f>
        <v>0</v>
      </c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R198" s="191" t="s">
        <v>272</v>
      </c>
      <c r="AT198" s="191" t="s">
        <v>221</v>
      </c>
      <c r="AU198" s="191" t="s">
        <v>85</v>
      </c>
      <c r="AY198" s="19" t="s">
        <v>165</v>
      </c>
      <c r="BE198" s="192">
        <f>IF(N198="základní",J198,0)</f>
        <v>0</v>
      </c>
      <c r="BF198" s="192">
        <f>IF(N198="snížená",J198,0)</f>
        <v>0</v>
      </c>
      <c r="BG198" s="192">
        <f>IF(N198="zákl. přenesená",J198,0)</f>
        <v>0</v>
      </c>
      <c r="BH198" s="192">
        <f>IF(N198="sníž. přenesená",J198,0)</f>
        <v>0</v>
      </c>
      <c r="BI198" s="192">
        <f>IF(N198="nulová",J198,0)</f>
        <v>0</v>
      </c>
      <c r="BJ198" s="19" t="s">
        <v>81</v>
      </c>
      <c r="BK198" s="192">
        <f>ROUND(I198*H198,2)</f>
        <v>0</v>
      </c>
      <c r="BL198" s="19" t="s">
        <v>273</v>
      </c>
      <c r="BM198" s="191" t="s">
        <v>953</v>
      </c>
    </row>
    <row r="199" s="2" customFormat="1">
      <c r="A199" s="38"/>
      <c r="B199" s="39"/>
      <c r="C199" s="38"/>
      <c r="D199" s="193" t="s">
        <v>173</v>
      </c>
      <c r="E199" s="38"/>
      <c r="F199" s="194" t="s">
        <v>952</v>
      </c>
      <c r="G199" s="38"/>
      <c r="H199" s="38"/>
      <c r="I199" s="195"/>
      <c r="J199" s="38"/>
      <c r="K199" s="38"/>
      <c r="L199" s="39"/>
      <c r="M199" s="196"/>
      <c r="N199" s="197"/>
      <c r="O199" s="77"/>
      <c r="P199" s="77"/>
      <c r="Q199" s="77"/>
      <c r="R199" s="77"/>
      <c r="S199" s="77"/>
      <c r="T199" s="78"/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T199" s="19" t="s">
        <v>173</v>
      </c>
      <c r="AU199" s="19" t="s">
        <v>85</v>
      </c>
    </row>
    <row r="200" s="14" customFormat="1">
      <c r="A200" s="14"/>
      <c r="B200" s="205"/>
      <c r="C200" s="14"/>
      <c r="D200" s="193" t="s">
        <v>175</v>
      </c>
      <c r="E200" s="206" t="s">
        <v>1</v>
      </c>
      <c r="F200" s="207" t="s">
        <v>954</v>
      </c>
      <c r="G200" s="14"/>
      <c r="H200" s="208">
        <v>1</v>
      </c>
      <c r="I200" s="209"/>
      <c r="J200" s="14"/>
      <c r="K200" s="14"/>
      <c r="L200" s="205"/>
      <c r="M200" s="210"/>
      <c r="N200" s="211"/>
      <c r="O200" s="211"/>
      <c r="P200" s="211"/>
      <c r="Q200" s="211"/>
      <c r="R200" s="211"/>
      <c r="S200" s="211"/>
      <c r="T200" s="212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T200" s="206" t="s">
        <v>175</v>
      </c>
      <c r="AU200" s="206" t="s">
        <v>85</v>
      </c>
      <c r="AV200" s="14" t="s">
        <v>85</v>
      </c>
      <c r="AW200" s="14" t="s">
        <v>32</v>
      </c>
      <c r="AX200" s="14" t="s">
        <v>81</v>
      </c>
      <c r="AY200" s="206" t="s">
        <v>165</v>
      </c>
    </row>
    <row r="201" s="13" customFormat="1">
      <c r="A201" s="13"/>
      <c r="B201" s="198"/>
      <c r="C201" s="13"/>
      <c r="D201" s="193" t="s">
        <v>175</v>
      </c>
      <c r="E201" s="199" t="s">
        <v>1</v>
      </c>
      <c r="F201" s="200" t="s">
        <v>955</v>
      </c>
      <c r="G201" s="13"/>
      <c r="H201" s="199" t="s">
        <v>1</v>
      </c>
      <c r="I201" s="201"/>
      <c r="J201" s="13"/>
      <c r="K201" s="13"/>
      <c r="L201" s="198"/>
      <c r="M201" s="202"/>
      <c r="N201" s="203"/>
      <c r="O201" s="203"/>
      <c r="P201" s="203"/>
      <c r="Q201" s="203"/>
      <c r="R201" s="203"/>
      <c r="S201" s="203"/>
      <c r="T201" s="204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T201" s="199" t="s">
        <v>175</v>
      </c>
      <c r="AU201" s="199" t="s">
        <v>85</v>
      </c>
      <c r="AV201" s="13" t="s">
        <v>81</v>
      </c>
      <c r="AW201" s="13" t="s">
        <v>32</v>
      </c>
      <c r="AX201" s="13" t="s">
        <v>76</v>
      </c>
      <c r="AY201" s="199" t="s">
        <v>165</v>
      </c>
    </row>
    <row r="202" s="13" customFormat="1">
      <c r="A202" s="13"/>
      <c r="B202" s="198"/>
      <c r="C202" s="13"/>
      <c r="D202" s="193" t="s">
        <v>175</v>
      </c>
      <c r="E202" s="199" t="s">
        <v>1</v>
      </c>
      <c r="F202" s="200" t="s">
        <v>956</v>
      </c>
      <c r="G202" s="13"/>
      <c r="H202" s="199" t="s">
        <v>1</v>
      </c>
      <c r="I202" s="201"/>
      <c r="J202" s="13"/>
      <c r="K202" s="13"/>
      <c r="L202" s="198"/>
      <c r="M202" s="202"/>
      <c r="N202" s="203"/>
      <c r="O202" s="203"/>
      <c r="P202" s="203"/>
      <c r="Q202" s="203"/>
      <c r="R202" s="203"/>
      <c r="S202" s="203"/>
      <c r="T202" s="204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T202" s="199" t="s">
        <v>175</v>
      </c>
      <c r="AU202" s="199" t="s">
        <v>85</v>
      </c>
      <c r="AV202" s="13" t="s">
        <v>81</v>
      </c>
      <c r="AW202" s="13" t="s">
        <v>32</v>
      </c>
      <c r="AX202" s="13" t="s">
        <v>76</v>
      </c>
      <c r="AY202" s="199" t="s">
        <v>165</v>
      </c>
    </row>
    <row r="203" s="13" customFormat="1">
      <c r="A203" s="13"/>
      <c r="B203" s="198"/>
      <c r="C203" s="13"/>
      <c r="D203" s="193" t="s">
        <v>175</v>
      </c>
      <c r="E203" s="199" t="s">
        <v>1</v>
      </c>
      <c r="F203" s="200" t="s">
        <v>957</v>
      </c>
      <c r="G203" s="13"/>
      <c r="H203" s="199" t="s">
        <v>1</v>
      </c>
      <c r="I203" s="201"/>
      <c r="J203" s="13"/>
      <c r="K203" s="13"/>
      <c r="L203" s="198"/>
      <c r="M203" s="202"/>
      <c r="N203" s="203"/>
      <c r="O203" s="203"/>
      <c r="P203" s="203"/>
      <c r="Q203" s="203"/>
      <c r="R203" s="203"/>
      <c r="S203" s="203"/>
      <c r="T203" s="204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199" t="s">
        <v>175</v>
      </c>
      <c r="AU203" s="199" t="s">
        <v>85</v>
      </c>
      <c r="AV203" s="13" t="s">
        <v>81</v>
      </c>
      <c r="AW203" s="13" t="s">
        <v>32</v>
      </c>
      <c r="AX203" s="13" t="s">
        <v>76</v>
      </c>
      <c r="AY203" s="199" t="s">
        <v>165</v>
      </c>
    </row>
    <row r="204" s="13" customFormat="1">
      <c r="A204" s="13"/>
      <c r="B204" s="198"/>
      <c r="C204" s="13"/>
      <c r="D204" s="193" t="s">
        <v>175</v>
      </c>
      <c r="E204" s="199" t="s">
        <v>1</v>
      </c>
      <c r="F204" s="200" t="s">
        <v>958</v>
      </c>
      <c r="G204" s="13"/>
      <c r="H204" s="199" t="s">
        <v>1</v>
      </c>
      <c r="I204" s="201"/>
      <c r="J204" s="13"/>
      <c r="K204" s="13"/>
      <c r="L204" s="198"/>
      <c r="M204" s="202"/>
      <c r="N204" s="203"/>
      <c r="O204" s="203"/>
      <c r="P204" s="203"/>
      <c r="Q204" s="203"/>
      <c r="R204" s="203"/>
      <c r="S204" s="203"/>
      <c r="T204" s="204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199" t="s">
        <v>175</v>
      </c>
      <c r="AU204" s="199" t="s">
        <v>85</v>
      </c>
      <c r="AV204" s="13" t="s">
        <v>81</v>
      </c>
      <c r="AW204" s="13" t="s">
        <v>32</v>
      </c>
      <c r="AX204" s="13" t="s">
        <v>76</v>
      </c>
      <c r="AY204" s="199" t="s">
        <v>165</v>
      </c>
    </row>
    <row r="205" s="13" customFormat="1">
      <c r="A205" s="13"/>
      <c r="B205" s="198"/>
      <c r="C205" s="13"/>
      <c r="D205" s="193" t="s">
        <v>175</v>
      </c>
      <c r="E205" s="199" t="s">
        <v>1</v>
      </c>
      <c r="F205" s="200" t="s">
        <v>959</v>
      </c>
      <c r="G205" s="13"/>
      <c r="H205" s="199" t="s">
        <v>1</v>
      </c>
      <c r="I205" s="201"/>
      <c r="J205" s="13"/>
      <c r="K205" s="13"/>
      <c r="L205" s="198"/>
      <c r="M205" s="202"/>
      <c r="N205" s="203"/>
      <c r="O205" s="203"/>
      <c r="P205" s="203"/>
      <c r="Q205" s="203"/>
      <c r="R205" s="203"/>
      <c r="S205" s="203"/>
      <c r="T205" s="204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T205" s="199" t="s">
        <v>175</v>
      </c>
      <c r="AU205" s="199" t="s">
        <v>85</v>
      </c>
      <c r="AV205" s="13" t="s">
        <v>81</v>
      </c>
      <c r="AW205" s="13" t="s">
        <v>32</v>
      </c>
      <c r="AX205" s="13" t="s">
        <v>76</v>
      </c>
      <c r="AY205" s="199" t="s">
        <v>165</v>
      </c>
    </row>
    <row r="206" s="13" customFormat="1">
      <c r="A206" s="13"/>
      <c r="B206" s="198"/>
      <c r="C206" s="13"/>
      <c r="D206" s="193" t="s">
        <v>175</v>
      </c>
      <c r="E206" s="199" t="s">
        <v>1</v>
      </c>
      <c r="F206" s="200" t="s">
        <v>960</v>
      </c>
      <c r="G206" s="13"/>
      <c r="H206" s="199" t="s">
        <v>1</v>
      </c>
      <c r="I206" s="201"/>
      <c r="J206" s="13"/>
      <c r="K206" s="13"/>
      <c r="L206" s="198"/>
      <c r="M206" s="202"/>
      <c r="N206" s="203"/>
      <c r="O206" s="203"/>
      <c r="P206" s="203"/>
      <c r="Q206" s="203"/>
      <c r="R206" s="203"/>
      <c r="S206" s="203"/>
      <c r="T206" s="204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199" t="s">
        <v>175</v>
      </c>
      <c r="AU206" s="199" t="s">
        <v>85</v>
      </c>
      <c r="AV206" s="13" t="s">
        <v>81</v>
      </c>
      <c r="AW206" s="13" t="s">
        <v>32</v>
      </c>
      <c r="AX206" s="13" t="s">
        <v>76</v>
      </c>
      <c r="AY206" s="199" t="s">
        <v>165</v>
      </c>
    </row>
    <row r="207" s="13" customFormat="1">
      <c r="A207" s="13"/>
      <c r="B207" s="198"/>
      <c r="C207" s="13"/>
      <c r="D207" s="193" t="s">
        <v>175</v>
      </c>
      <c r="E207" s="199" t="s">
        <v>1</v>
      </c>
      <c r="F207" s="200" t="s">
        <v>961</v>
      </c>
      <c r="G207" s="13"/>
      <c r="H207" s="199" t="s">
        <v>1</v>
      </c>
      <c r="I207" s="201"/>
      <c r="J207" s="13"/>
      <c r="K207" s="13"/>
      <c r="L207" s="198"/>
      <c r="M207" s="202"/>
      <c r="N207" s="203"/>
      <c r="O207" s="203"/>
      <c r="P207" s="203"/>
      <c r="Q207" s="203"/>
      <c r="R207" s="203"/>
      <c r="S207" s="203"/>
      <c r="T207" s="204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T207" s="199" t="s">
        <v>175</v>
      </c>
      <c r="AU207" s="199" t="s">
        <v>85</v>
      </c>
      <c r="AV207" s="13" t="s">
        <v>81</v>
      </c>
      <c r="AW207" s="13" t="s">
        <v>32</v>
      </c>
      <c r="AX207" s="13" t="s">
        <v>76</v>
      </c>
      <c r="AY207" s="199" t="s">
        <v>165</v>
      </c>
    </row>
    <row r="208" s="13" customFormat="1">
      <c r="A208" s="13"/>
      <c r="B208" s="198"/>
      <c r="C208" s="13"/>
      <c r="D208" s="193" t="s">
        <v>175</v>
      </c>
      <c r="E208" s="199" t="s">
        <v>1</v>
      </c>
      <c r="F208" s="200" t="s">
        <v>962</v>
      </c>
      <c r="G208" s="13"/>
      <c r="H208" s="199" t="s">
        <v>1</v>
      </c>
      <c r="I208" s="201"/>
      <c r="J208" s="13"/>
      <c r="K208" s="13"/>
      <c r="L208" s="198"/>
      <c r="M208" s="202"/>
      <c r="N208" s="203"/>
      <c r="O208" s="203"/>
      <c r="P208" s="203"/>
      <c r="Q208" s="203"/>
      <c r="R208" s="203"/>
      <c r="S208" s="203"/>
      <c r="T208" s="204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T208" s="199" t="s">
        <v>175</v>
      </c>
      <c r="AU208" s="199" t="s">
        <v>85</v>
      </c>
      <c r="AV208" s="13" t="s">
        <v>81</v>
      </c>
      <c r="AW208" s="13" t="s">
        <v>32</v>
      </c>
      <c r="AX208" s="13" t="s">
        <v>76</v>
      </c>
      <c r="AY208" s="199" t="s">
        <v>165</v>
      </c>
    </row>
    <row r="209" s="13" customFormat="1">
      <c r="A209" s="13"/>
      <c r="B209" s="198"/>
      <c r="C209" s="13"/>
      <c r="D209" s="193" t="s">
        <v>175</v>
      </c>
      <c r="E209" s="199" t="s">
        <v>1</v>
      </c>
      <c r="F209" s="200" t="s">
        <v>963</v>
      </c>
      <c r="G209" s="13"/>
      <c r="H209" s="199" t="s">
        <v>1</v>
      </c>
      <c r="I209" s="201"/>
      <c r="J209" s="13"/>
      <c r="K209" s="13"/>
      <c r="L209" s="198"/>
      <c r="M209" s="202"/>
      <c r="N209" s="203"/>
      <c r="O209" s="203"/>
      <c r="P209" s="203"/>
      <c r="Q209" s="203"/>
      <c r="R209" s="203"/>
      <c r="S209" s="203"/>
      <c r="T209" s="204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T209" s="199" t="s">
        <v>175</v>
      </c>
      <c r="AU209" s="199" t="s">
        <v>85</v>
      </c>
      <c r="AV209" s="13" t="s">
        <v>81</v>
      </c>
      <c r="AW209" s="13" t="s">
        <v>32</v>
      </c>
      <c r="AX209" s="13" t="s">
        <v>76</v>
      </c>
      <c r="AY209" s="199" t="s">
        <v>165</v>
      </c>
    </row>
    <row r="210" s="13" customFormat="1">
      <c r="A210" s="13"/>
      <c r="B210" s="198"/>
      <c r="C210" s="13"/>
      <c r="D210" s="193" t="s">
        <v>175</v>
      </c>
      <c r="E210" s="199" t="s">
        <v>1</v>
      </c>
      <c r="F210" s="200" t="s">
        <v>964</v>
      </c>
      <c r="G210" s="13"/>
      <c r="H210" s="199" t="s">
        <v>1</v>
      </c>
      <c r="I210" s="201"/>
      <c r="J210" s="13"/>
      <c r="K210" s="13"/>
      <c r="L210" s="198"/>
      <c r="M210" s="202"/>
      <c r="N210" s="203"/>
      <c r="O210" s="203"/>
      <c r="P210" s="203"/>
      <c r="Q210" s="203"/>
      <c r="R210" s="203"/>
      <c r="S210" s="203"/>
      <c r="T210" s="204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T210" s="199" t="s">
        <v>175</v>
      </c>
      <c r="AU210" s="199" t="s">
        <v>85</v>
      </c>
      <c r="AV210" s="13" t="s">
        <v>81</v>
      </c>
      <c r="AW210" s="13" t="s">
        <v>32</v>
      </c>
      <c r="AX210" s="13" t="s">
        <v>76</v>
      </c>
      <c r="AY210" s="199" t="s">
        <v>165</v>
      </c>
    </row>
    <row r="211" s="13" customFormat="1">
      <c r="A211" s="13"/>
      <c r="B211" s="198"/>
      <c r="C211" s="13"/>
      <c r="D211" s="193" t="s">
        <v>175</v>
      </c>
      <c r="E211" s="199" t="s">
        <v>1</v>
      </c>
      <c r="F211" s="200" t="s">
        <v>965</v>
      </c>
      <c r="G211" s="13"/>
      <c r="H211" s="199" t="s">
        <v>1</v>
      </c>
      <c r="I211" s="201"/>
      <c r="J211" s="13"/>
      <c r="K211" s="13"/>
      <c r="L211" s="198"/>
      <c r="M211" s="202"/>
      <c r="N211" s="203"/>
      <c r="O211" s="203"/>
      <c r="P211" s="203"/>
      <c r="Q211" s="203"/>
      <c r="R211" s="203"/>
      <c r="S211" s="203"/>
      <c r="T211" s="204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T211" s="199" t="s">
        <v>175</v>
      </c>
      <c r="AU211" s="199" t="s">
        <v>85</v>
      </c>
      <c r="AV211" s="13" t="s">
        <v>81</v>
      </c>
      <c r="AW211" s="13" t="s">
        <v>32</v>
      </c>
      <c r="AX211" s="13" t="s">
        <v>76</v>
      </c>
      <c r="AY211" s="199" t="s">
        <v>165</v>
      </c>
    </row>
    <row r="212" s="13" customFormat="1">
      <c r="A212" s="13"/>
      <c r="B212" s="198"/>
      <c r="C212" s="13"/>
      <c r="D212" s="193" t="s">
        <v>175</v>
      </c>
      <c r="E212" s="199" t="s">
        <v>1</v>
      </c>
      <c r="F212" s="200" t="s">
        <v>966</v>
      </c>
      <c r="G212" s="13"/>
      <c r="H212" s="199" t="s">
        <v>1</v>
      </c>
      <c r="I212" s="201"/>
      <c r="J212" s="13"/>
      <c r="K212" s="13"/>
      <c r="L212" s="198"/>
      <c r="M212" s="202"/>
      <c r="N212" s="203"/>
      <c r="O212" s="203"/>
      <c r="P212" s="203"/>
      <c r="Q212" s="203"/>
      <c r="R212" s="203"/>
      <c r="S212" s="203"/>
      <c r="T212" s="204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T212" s="199" t="s">
        <v>175</v>
      </c>
      <c r="AU212" s="199" t="s">
        <v>85</v>
      </c>
      <c r="AV212" s="13" t="s">
        <v>81</v>
      </c>
      <c r="AW212" s="13" t="s">
        <v>32</v>
      </c>
      <c r="AX212" s="13" t="s">
        <v>76</v>
      </c>
      <c r="AY212" s="199" t="s">
        <v>165</v>
      </c>
    </row>
    <row r="213" s="13" customFormat="1">
      <c r="A213" s="13"/>
      <c r="B213" s="198"/>
      <c r="C213" s="13"/>
      <c r="D213" s="193" t="s">
        <v>175</v>
      </c>
      <c r="E213" s="199" t="s">
        <v>1</v>
      </c>
      <c r="F213" s="200" t="s">
        <v>967</v>
      </c>
      <c r="G213" s="13"/>
      <c r="H213" s="199" t="s">
        <v>1</v>
      </c>
      <c r="I213" s="201"/>
      <c r="J213" s="13"/>
      <c r="K213" s="13"/>
      <c r="L213" s="198"/>
      <c r="M213" s="202"/>
      <c r="N213" s="203"/>
      <c r="O213" s="203"/>
      <c r="P213" s="203"/>
      <c r="Q213" s="203"/>
      <c r="R213" s="203"/>
      <c r="S213" s="203"/>
      <c r="T213" s="204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T213" s="199" t="s">
        <v>175</v>
      </c>
      <c r="AU213" s="199" t="s">
        <v>85</v>
      </c>
      <c r="AV213" s="13" t="s">
        <v>81</v>
      </c>
      <c r="AW213" s="13" t="s">
        <v>32</v>
      </c>
      <c r="AX213" s="13" t="s">
        <v>76</v>
      </c>
      <c r="AY213" s="199" t="s">
        <v>165</v>
      </c>
    </row>
    <row r="214" s="13" customFormat="1">
      <c r="A214" s="13"/>
      <c r="B214" s="198"/>
      <c r="C214" s="13"/>
      <c r="D214" s="193" t="s">
        <v>175</v>
      </c>
      <c r="E214" s="199" t="s">
        <v>1</v>
      </c>
      <c r="F214" s="200" t="s">
        <v>968</v>
      </c>
      <c r="G214" s="13"/>
      <c r="H214" s="199" t="s">
        <v>1</v>
      </c>
      <c r="I214" s="201"/>
      <c r="J214" s="13"/>
      <c r="K214" s="13"/>
      <c r="L214" s="198"/>
      <c r="M214" s="202"/>
      <c r="N214" s="203"/>
      <c r="O214" s="203"/>
      <c r="P214" s="203"/>
      <c r="Q214" s="203"/>
      <c r="R214" s="203"/>
      <c r="S214" s="203"/>
      <c r="T214" s="204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T214" s="199" t="s">
        <v>175</v>
      </c>
      <c r="AU214" s="199" t="s">
        <v>85</v>
      </c>
      <c r="AV214" s="13" t="s">
        <v>81</v>
      </c>
      <c r="AW214" s="13" t="s">
        <v>32</v>
      </c>
      <c r="AX214" s="13" t="s">
        <v>76</v>
      </c>
      <c r="AY214" s="199" t="s">
        <v>165</v>
      </c>
    </row>
    <row r="215" s="13" customFormat="1">
      <c r="A215" s="13"/>
      <c r="B215" s="198"/>
      <c r="C215" s="13"/>
      <c r="D215" s="193" t="s">
        <v>175</v>
      </c>
      <c r="E215" s="199" t="s">
        <v>1</v>
      </c>
      <c r="F215" s="200" t="s">
        <v>969</v>
      </c>
      <c r="G215" s="13"/>
      <c r="H215" s="199" t="s">
        <v>1</v>
      </c>
      <c r="I215" s="201"/>
      <c r="J215" s="13"/>
      <c r="K215" s="13"/>
      <c r="L215" s="198"/>
      <c r="M215" s="202"/>
      <c r="N215" s="203"/>
      <c r="O215" s="203"/>
      <c r="P215" s="203"/>
      <c r="Q215" s="203"/>
      <c r="R215" s="203"/>
      <c r="S215" s="203"/>
      <c r="T215" s="204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T215" s="199" t="s">
        <v>175</v>
      </c>
      <c r="AU215" s="199" t="s">
        <v>85</v>
      </c>
      <c r="AV215" s="13" t="s">
        <v>81</v>
      </c>
      <c r="AW215" s="13" t="s">
        <v>32</v>
      </c>
      <c r="AX215" s="13" t="s">
        <v>76</v>
      </c>
      <c r="AY215" s="199" t="s">
        <v>165</v>
      </c>
    </row>
    <row r="216" s="13" customFormat="1">
      <c r="A216" s="13"/>
      <c r="B216" s="198"/>
      <c r="C216" s="13"/>
      <c r="D216" s="193" t="s">
        <v>175</v>
      </c>
      <c r="E216" s="199" t="s">
        <v>1</v>
      </c>
      <c r="F216" s="200" t="s">
        <v>970</v>
      </c>
      <c r="G216" s="13"/>
      <c r="H216" s="199" t="s">
        <v>1</v>
      </c>
      <c r="I216" s="201"/>
      <c r="J216" s="13"/>
      <c r="K216" s="13"/>
      <c r="L216" s="198"/>
      <c r="M216" s="202"/>
      <c r="N216" s="203"/>
      <c r="O216" s="203"/>
      <c r="P216" s="203"/>
      <c r="Q216" s="203"/>
      <c r="R216" s="203"/>
      <c r="S216" s="203"/>
      <c r="T216" s="204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T216" s="199" t="s">
        <v>175</v>
      </c>
      <c r="AU216" s="199" t="s">
        <v>85</v>
      </c>
      <c r="AV216" s="13" t="s">
        <v>81</v>
      </c>
      <c r="AW216" s="13" t="s">
        <v>32</v>
      </c>
      <c r="AX216" s="13" t="s">
        <v>76</v>
      </c>
      <c r="AY216" s="199" t="s">
        <v>165</v>
      </c>
    </row>
    <row r="217" s="13" customFormat="1">
      <c r="A217" s="13"/>
      <c r="B217" s="198"/>
      <c r="C217" s="13"/>
      <c r="D217" s="193" t="s">
        <v>175</v>
      </c>
      <c r="E217" s="199" t="s">
        <v>1</v>
      </c>
      <c r="F217" s="200" t="s">
        <v>971</v>
      </c>
      <c r="G217" s="13"/>
      <c r="H217" s="199" t="s">
        <v>1</v>
      </c>
      <c r="I217" s="201"/>
      <c r="J217" s="13"/>
      <c r="K217" s="13"/>
      <c r="L217" s="198"/>
      <c r="M217" s="202"/>
      <c r="N217" s="203"/>
      <c r="O217" s="203"/>
      <c r="P217" s="203"/>
      <c r="Q217" s="203"/>
      <c r="R217" s="203"/>
      <c r="S217" s="203"/>
      <c r="T217" s="204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T217" s="199" t="s">
        <v>175</v>
      </c>
      <c r="AU217" s="199" t="s">
        <v>85</v>
      </c>
      <c r="AV217" s="13" t="s">
        <v>81</v>
      </c>
      <c r="AW217" s="13" t="s">
        <v>32</v>
      </c>
      <c r="AX217" s="13" t="s">
        <v>76</v>
      </c>
      <c r="AY217" s="199" t="s">
        <v>165</v>
      </c>
    </row>
    <row r="218" s="13" customFormat="1">
      <c r="A218" s="13"/>
      <c r="B218" s="198"/>
      <c r="C218" s="13"/>
      <c r="D218" s="193" t="s">
        <v>175</v>
      </c>
      <c r="E218" s="199" t="s">
        <v>1</v>
      </c>
      <c r="F218" s="200" t="s">
        <v>972</v>
      </c>
      <c r="G218" s="13"/>
      <c r="H218" s="199" t="s">
        <v>1</v>
      </c>
      <c r="I218" s="201"/>
      <c r="J218" s="13"/>
      <c r="K218" s="13"/>
      <c r="L218" s="198"/>
      <c r="M218" s="202"/>
      <c r="N218" s="203"/>
      <c r="O218" s="203"/>
      <c r="P218" s="203"/>
      <c r="Q218" s="203"/>
      <c r="R218" s="203"/>
      <c r="S218" s="203"/>
      <c r="T218" s="204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T218" s="199" t="s">
        <v>175</v>
      </c>
      <c r="AU218" s="199" t="s">
        <v>85</v>
      </c>
      <c r="AV218" s="13" t="s">
        <v>81</v>
      </c>
      <c r="AW218" s="13" t="s">
        <v>32</v>
      </c>
      <c r="AX218" s="13" t="s">
        <v>76</v>
      </c>
      <c r="AY218" s="199" t="s">
        <v>165</v>
      </c>
    </row>
    <row r="219" s="13" customFormat="1">
      <c r="A219" s="13"/>
      <c r="B219" s="198"/>
      <c r="C219" s="13"/>
      <c r="D219" s="193" t="s">
        <v>175</v>
      </c>
      <c r="E219" s="199" t="s">
        <v>1</v>
      </c>
      <c r="F219" s="200" t="s">
        <v>973</v>
      </c>
      <c r="G219" s="13"/>
      <c r="H219" s="199" t="s">
        <v>1</v>
      </c>
      <c r="I219" s="201"/>
      <c r="J219" s="13"/>
      <c r="K219" s="13"/>
      <c r="L219" s="198"/>
      <c r="M219" s="202"/>
      <c r="N219" s="203"/>
      <c r="O219" s="203"/>
      <c r="P219" s="203"/>
      <c r="Q219" s="203"/>
      <c r="R219" s="203"/>
      <c r="S219" s="203"/>
      <c r="T219" s="204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T219" s="199" t="s">
        <v>175</v>
      </c>
      <c r="AU219" s="199" t="s">
        <v>85</v>
      </c>
      <c r="AV219" s="13" t="s">
        <v>81</v>
      </c>
      <c r="AW219" s="13" t="s">
        <v>32</v>
      </c>
      <c r="AX219" s="13" t="s">
        <v>76</v>
      </c>
      <c r="AY219" s="199" t="s">
        <v>165</v>
      </c>
    </row>
    <row r="220" s="13" customFormat="1">
      <c r="A220" s="13"/>
      <c r="B220" s="198"/>
      <c r="C220" s="13"/>
      <c r="D220" s="193" t="s">
        <v>175</v>
      </c>
      <c r="E220" s="199" t="s">
        <v>1</v>
      </c>
      <c r="F220" s="200" t="s">
        <v>974</v>
      </c>
      <c r="G220" s="13"/>
      <c r="H220" s="199" t="s">
        <v>1</v>
      </c>
      <c r="I220" s="201"/>
      <c r="J220" s="13"/>
      <c r="K220" s="13"/>
      <c r="L220" s="198"/>
      <c r="M220" s="202"/>
      <c r="N220" s="203"/>
      <c r="O220" s="203"/>
      <c r="P220" s="203"/>
      <c r="Q220" s="203"/>
      <c r="R220" s="203"/>
      <c r="S220" s="203"/>
      <c r="T220" s="204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T220" s="199" t="s">
        <v>175</v>
      </c>
      <c r="AU220" s="199" t="s">
        <v>85</v>
      </c>
      <c r="AV220" s="13" t="s">
        <v>81</v>
      </c>
      <c r="AW220" s="13" t="s">
        <v>32</v>
      </c>
      <c r="AX220" s="13" t="s">
        <v>76</v>
      </c>
      <c r="AY220" s="199" t="s">
        <v>165</v>
      </c>
    </row>
    <row r="221" s="13" customFormat="1">
      <c r="A221" s="13"/>
      <c r="B221" s="198"/>
      <c r="C221" s="13"/>
      <c r="D221" s="193" t="s">
        <v>175</v>
      </c>
      <c r="E221" s="199" t="s">
        <v>1</v>
      </c>
      <c r="F221" s="200" t="s">
        <v>975</v>
      </c>
      <c r="G221" s="13"/>
      <c r="H221" s="199" t="s">
        <v>1</v>
      </c>
      <c r="I221" s="201"/>
      <c r="J221" s="13"/>
      <c r="K221" s="13"/>
      <c r="L221" s="198"/>
      <c r="M221" s="202"/>
      <c r="N221" s="203"/>
      <c r="O221" s="203"/>
      <c r="P221" s="203"/>
      <c r="Q221" s="203"/>
      <c r="R221" s="203"/>
      <c r="S221" s="203"/>
      <c r="T221" s="204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T221" s="199" t="s">
        <v>175</v>
      </c>
      <c r="AU221" s="199" t="s">
        <v>85</v>
      </c>
      <c r="AV221" s="13" t="s">
        <v>81</v>
      </c>
      <c r="AW221" s="13" t="s">
        <v>32</v>
      </c>
      <c r="AX221" s="13" t="s">
        <v>76</v>
      </c>
      <c r="AY221" s="199" t="s">
        <v>165</v>
      </c>
    </row>
    <row r="222" s="13" customFormat="1">
      <c r="A222" s="13"/>
      <c r="B222" s="198"/>
      <c r="C222" s="13"/>
      <c r="D222" s="193" t="s">
        <v>175</v>
      </c>
      <c r="E222" s="199" t="s">
        <v>1</v>
      </c>
      <c r="F222" s="200" t="s">
        <v>976</v>
      </c>
      <c r="G222" s="13"/>
      <c r="H222" s="199" t="s">
        <v>1</v>
      </c>
      <c r="I222" s="201"/>
      <c r="J222" s="13"/>
      <c r="K222" s="13"/>
      <c r="L222" s="198"/>
      <c r="M222" s="202"/>
      <c r="N222" s="203"/>
      <c r="O222" s="203"/>
      <c r="P222" s="203"/>
      <c r="Q222" s="203"/>
      <c r="R222" s="203"/>
      <c r="S222" s="203"/>
      <c r="T222" s="204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199" t="s">
        <v>175</v>
      </c>
      <c r="AU222" s="199" t="s">
        <v>85</v>
      </c>
      <c r="AV222" s="13" t="s">
        <v>81</v>
      </c>
      <c r="AW222" s="13" t="s">
        <v>32</v>
      </c>
      <c r="AX222" s="13" t="s">
        <v>76</v>
      </c>
      <c r="AY222" s="199" t="s">
        <v>165</v>
      </c>
    </row>
    <row r="223" s="13" customFormat="1">
      <c r="A223" s="13"/>
      <c r="B223" s="198"/>
      <c r="C223" s="13"/>
      <c r="D223" s="193" t="s">
        <v>175</v>
      </c>
      <c r="E223" s="199" t="s">
        <v>1</v>
      </c>
      <c r="F223" s="200" t="s">
        <v>977</v>
      </c>
      <c r="G223" s="13"/>
      <c r="H223" s="199" t="s">
        <v>1</v>
      </c>
      <c r="I223" s="201"/>
      <c r="J223" s="13"/>
      <c r="K223" s="13"/>
      <c r="L223" s="198"/>
      <c r="M223" s="202"/>
      <c r="N223" s="203"/>
      <c r="O223" s="203"/>
      <c r="P223" s="203"/>
      <c r="Q223" s="203"/>
      <c r="R223" s="203"/>
      <c r="S223" s="203"/>
      <c r="T223" s="204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T223" s="199" t="s">
        <v>175</v>
      </c>
      <c r="AU223" s="199" t="s">
        <v>85</v>
      </c>
      <c r="AV223" s="13" t="s">
        <v>81</v>
      </c>
      <c r="AW223" s="13" t="s">
        <v>32</v>
      </c>
      <c r="AX223" s="13" t="s">
        <v>76</v>
      </c>
      <c r="AY223" s="199" t="s">
        <v>165</v>
      </c>
    </row>
    <row r="224" s="13" customFormat="1">
      <c r="A224" s="13"/>
      <c r="B224" s="198"/>
      <c r="C224" s="13"/>
      <c r="D224" s="193" t="s">
        <v>175</v>
      </c>
      <c r="E224" s="199" t="s">
        <v>1</v>
      </c>
      <c r="F224" s="200" t="s">
        <v>978</v>
      </c>
      <c r="G224" s="13"/>
      <c r="H224" s="199" t="s">
        <v>1</v>
      </c>
      <c r="I224" s="201"/>
      <c r="J224" s="13"/>
      <c r="K224" s="13"/>
      <c r="L224" s="198"/>
      <c r="M224" s="202"/>
      <c r="N224" s="203"/>
      <c r="O224" s="203"/>
      <c r="P224" s="203"/>
      <c r="Q224" s="203"/>
      <c r="R224" s="203"/>
      <c r="S224" s="203"/>
      <c r="T224" s="204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T224" s="199" t="s">
        <v>175</v>
      </c>
      <c r="AU224" s="199" t="s">
        <v>85</v>
      </c>
      <c r="AV224" s="13" t="s">
        <v>81</v>
      </c>
      <c r="AW224" s="13" t="s">
        <v>32</v>
      </c>
      <c r="AX224" s="13" t="s">
        <v>76</v>
      </c>
      <c r="AY224" s="199" t="s">
        <v>165</v>
      </c>
    </row>
    <row r="225" s="2" customFormat="1">
      <c r="A225" s="38"/>
      <c r="B225" s="179"/>
      <c r="C225" s="180" t="s">
        <v>388</v>
      </c>
      <c r="D225" s="180" t="s">
        <v>167</v>
      </c>
      <c r="E225" s="181" t="s">
        <v>979</v>
      </c>
      <c r="F225" s="182" t="s">
        <v>980</v>
      </c>
      <c r="G225" s="183" t="s">
        <v>378</v>
      </c>
      <c r="H225" s="184">
        <v>3</v>
      </c>
      <c r="I225" s="185"/>
      <c r="J225" s="186">
        <f>ROUND(I225*H225,2)</f>
        <v>0</v>
      </c>
      <c r="K225" s="182" t="s">
        <v>852</v>
      </c>
      <c r="L225" s="39"/>
      <c r="M225" s="187" t="s">
        <v>1</v>
      </c>
      <c r="N225" s="188" t="s">
        <v>41</v>
      </c>
      <c r="O225" s="77"/>
      <c r="P225" s="189">
        <f>O225*H225</f>
        <v>0</v>
      </c>
      <c r="Q225" s="189">
        <v>0</v>
      </c>
      <c r="R225" s="189">
        <f>Q225*H225</f>
        <v>0</v>
      </c>
      <c r="S225" s="189">
        <v>0</v>
      </c>
      <c r="T225" s="190">
        <f>S225*H225</f>
        <v>0</v>
      </c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R225" s="191" t="s">
        <v>273</v>
      </c>
      <c r="AT225" s="191" t="s">
        <v>167</v>
      </c>
      <c r="AU225" s="191" t="s">
        <v>85</v>
      </c>
      <c r="AY225" s="19" t="s">
        <v>165</v>
      </c>
      <c r="BE225" s="192">
        <f>IF(N225="základní",J225,0)</f>
        <v>0</v>
      </c>
      <c r="BF225" s="192">
        <f>IF(N225="snížená",J225,0)</f>
        <v>0</v>
      </c>
      <c r="BG225" s="192">
        <f>IF(N225="zákl. přenesená",J225,0)</f>
        <v>0</v>
      </c>
      <c r="BH225" s="192">
        <f>IF(N225="sníž. přenesená",J225,0)</f>
        <v>0</v>
      </c>
      <c r="BI225" s="192">
        <f>IF(N225="nulová",J225,0)</f>
        <v>0</v>
      </c>
      <c r="BJ225" s="19" t="s">
        <v>81</v>
      </c>
      <c r="BK225" s="192">
        <f>ROUND(I225*H225,2)</f>
        <v>0</v>
      </c>
      <c r="BL225" s="19" t="s">
        <v>273</v>
      </c>
      <c r="BM225" s="191" t="s">
        <v>981</v>
      </c>
    </row>
    <row r="226" s="2" customFormat="1">
      <c r="A226" s="38"/>
      <c r="B226" s="39"/>
      <c r="C226" s="38"/>
      <c r="D226" s="193" t="s">
        <v>173</v>
      </c>
      <c r="E226" s="38"/>
      <c r="F226" s="194" t="s">
        <v>980</v>
      </c>
      <c r="G226" s="38"/>
      <c r="H226" s="38"/>
      <c r="I226" s="195"/>
      <c r="J226" s="38"/>
      <c r="K226" s="38"/>
      <c r="L226" s="39"/>
      <c r="M226" s="196"/>
      <c r="N226" s="197"/>
      <c r="O226" s="77"/>
      <c r="P226" s="77"/>
      <c r="Q226" s="77"/>
      <c r="R226" s="77"/>
      <c r="S226" s="77"/>
      <c r="T226" s="78"/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T226" s="19" t="s">
        <v>173</v>
      </c>
      <c r="AU226" s="19" t="s">
        <v>85</v>
      </c>
    </row>
    <row r="227" s="2" customFormat="1" ht="16.5" customHeight="1">
      <c r="A227" s="38"/>
      <c r="B227" s="179"/>
      <c r="C227" s="229" t="s">
        <v>393</v>
      </c>
      <c r="D227" s="229" t="s">
        <v>221</v>
      </c>
      <c r="E227" s="230" t="s">
        <v>982</v>
      </c>
      <c r="F227" s="231" t="s">
        <v>983</v>
      </c>
      <c r="G227" s="232" t="s">
        <v>378</v>
      </c>
      <c r="H227" s="233">
        <v>3</v>
      </c>
      <c r="I227" s="234"/>
      <c r="J227" s="235">
        <f>ROUND(I227*H227,2)</f>
        <v>0</v>
      </c>
      <c r="K227" s="231" t="s">
        <v>1</v>
      </c>
      <c r="L227" s="236"/>
      <c r="M227" s="237" t="s">
        <v>1</v>
      </c>
      <c r="N227" s="238" t="s">
        <v>41</v>
      </c>
      <c r="O227" s="77"/>
      <c r="P227" s="189">
        <f>O227*H227</f>
        <v>0</v>
      </c>
      <c r="Q227" s="189">
        <v>5.0000000000000002E-05</v>
      </c>
      <c r="R227" s="189">
        <f>Q227*H227</f>
        <v>0.00015000000000000001</v>
      </c>
      <c r="S227" s="189">
        <v>0</v>
      </c>
      <c r="T227" s="190">
        <f>S227*H227</f>
        <v>0</v>
      </c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R227" s="191" t="s">
        <v>272</v>
      </c>
      <c r="AT227" s="191" t="s">
        <v>221</v>
      </c>
      <c r="AU227" s="191" t="s">
        <v>85</v>
      </c>
      <c r="AY227" s="19" t="s">
        <v>165</v>
      </c>
      <c r="BE227" s="192">
        <f>IF(N227="základní",J227,0)</f>
        <v>0</v>
      </c>
      <c r="BF227" s="192">
        <f>IF(N227="snížená",J227,0)</f>
        <v>0</v>
      </c>
      <c r="BG227" s="192">
        <f>IF(N227="zákl. přenesená",J227,0)</f>
        <v>0</v>
      </c>
      <c r="BH227" s="192">
        <f>IF(N227="sníž. přenesená",J227,0)</f>
        <v>0</v>
      </c>
      <c r="BI227" s="192">
        <f>IF(N227="nulová",J227,0)</f>
        <v>0</v>
      </c>
      <c r="BJ227" s="19" t="s">
        <v>81</v>
      </c>
      <c r="BK227" s="192">
        <f>ROUND(I227*H227,2)</f>
        <v>0</v>
      </c>
      <c r="BL227" s="19" t="s">
        <v>273</v>
      </c>
      <c r="BM227" s="191" t="s">
        <v>984</v>
      </c>
    </row>
    <row r="228" s="2" customFormat="1">
      <c r="A228" s="38"/>
      <c r="B228" s="39"/>
      <c r="C228" s="38"/>
      <c r="D228" s="193" t="s">
        <v>173</v>
      </c>
      <c r="E228" s="38"/>
      <c r="F228" s="194" t="s">
        <v>983</v>
      </c>
      <c r="G228" s="38"/>
      <c r="H228" s="38"/>
      <c r="I228" s="195"/>
      <c r="J228" s="38"/>
      <c r="K228" s="38"/>
      <c r="L228" s="39"/>
      <c r="M228" s="196"/>
      <c r="N228" s="197"/>
      <c r="O228" s="77"/>
      <c r="P228" s="77"/>
      <c r="Q228" s="77"/>
      <c r="R228" s="77"/>
      <c r="S228" s="77"/>
      <c r="T228" s="78"/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T228" s="19" t="s">
        <v>173</v>
      </c>
      <c r="AU228" s="19" t="s">
        <v>85</v>
      </c>
    </row>
    <row r="229" s="14" customFormat="1">
      <c r="A229" s="14"/>
      <c r="B229" s="205"/>
      <c r="C229" s="14"/>
      <c r="D229" s="193" t="s">
        <v>175</v>
      </c>
      <c r="E229" s="206" t="s">
        <v>1</v>
      </c>
      <c r="F229" s="207" t="s">
        <v>86</v>
      </c>
      <c r="G229" s="14"/>
      <c r="H229" s="208">
        <v>3</v>
      </c>
      <c r="I229" s="209"/>
      <c r="J229" s="14"/>
      <c r="K229" s="14"/>
      <c r="L229" s="205"/>
      <c r="M229" s="210"/>
      <c r="N229" s="211"/>
      <c r="O229" s="211"/>
      <c r="P229" s="211"/>
      <c r="Q229" s="211"/>
      <c r="R229" s="211"/>
      <c r="S229" s="211"/>
      <c r="T229" s="212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T229" s="206" t="s">
        <v>175</v>
      </c>
      <c r="AU229" s="206" t="s">
        <v>85</v>
      </c>
      <c r="AV229" s="14" t="s">
        <v>85</v>
      </c>
      <c r="AW229" s="14" t="s">
        <v>32</v>
      </c>
      <c r="AX229" s="14" t="s">
        <v>81</v>
      </c>
      <c r="AY229" s="206" t="s">
        <v>165</v>
      </c>
    </row>
    <row r="230" s="2" customFormat="1">
      <c r="A230" s="38"/>
      <c r="B230" s="179"/>
      <c r="C230" s="180" t="s">
        <v>400</v>
      </c>
      <c r="D230" s="180" t="s">
        <v>167</v>
      </c>
      <c r="E230" s="181" t="s">
        <v>985</v>
      </c>
      <c r="F230" s="182" t="s">
        <v>986</v>
      </c>
      <c r="G230" s="183" t="s">
        <v>378</v>
      </c>
      <c r="H230" s="184">
        <v>3</v>
      </c>
      <c r="I230" s="185"/>
      <c r="J230" s="186">
        <f>ROUND(I230*H230,2)</f>
        <v>0</v>
      </c>
      <c r="K230" s="182" t="s">
        <v>852</v>
      </c>
      <c r="L230" s="39"/>
      <c r="M230" s="187" t="s">
        <v>1</v>
      </c>
      <c r="N230" s="188" t="s">
        <v>41</v>
      </c>
      <c r="O230" s="77"/>
      <c r="P230" s="189">
        <f>O230*H230</f>
        <v>0</v>
      </c>
      <c r="Q230" s="189">
        <v>0</v>
      </c>
      <c r="R230" s="189">
        <f>Q230*H230</f>
        <v>0</v>
      </c>
      <c r="S230" s="189">
        <v>0</v>
      </c>
      <c r="T230" s="190">
        <f>S230*H230</f>
        <v>0</v>
      </c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R230" s="191" t="s">
        <v>273</v>
      </c>
      <c r="AT230" s="191" t="s">
        <v>167</v>
      </c>
      <c r="AU230" s="191" t="s">
        <v>85</v>
      </c>
      <c r="AY230" s="19" t="s">
        <v>165</v>
      </c>
      <c r="BE230" s="192">
        <f>IF(N230="základní",J230,0)</f>
        <v>0</v>
      </c>
      <c r="BF230" s="192">
        <f>IF(N230="snížená",J230,0)</f>
        <v>0</v>
      </c>
      <c r="BG230" s="192">
        <f>IF(N230="zákl. přenesená",J230,0)</f>
        <v>0</v>
      </c>
      <c r="BH230" s="192">
        <f>IF(N230="sníž. přenesená",J230,0)</f>
        <v>0</v>
      </c>
      <c r="BI230" s="192">
        <f>IF(N230="nulová",J230,0)</f>
        <v>0</v>
      </c>
      <c r="BJ230" s="19" t="s">
        <v>81</v>
      </c>
      <c r="BK230" s="192">
        <f>ROUND(I230*H230,2)</f>
        <v>0</v>
      </c>
      <c r="BL230" s="19" t="s">
        <v>273</v>
      </c>
      <c r="BM230" s="191" t="s">
        <v>987</v>
      </c>
    </row>
    <row r="231" s="2" customFormat="1">
      <c r="A231" s="38"/>
      <c r="B231" s="39"/>
      <c r="C231" s="38"/>
      <c r="D231" s="193" t="s">
        <v>173</v>
      </c>
      <c r="E231" s="38"/>
      <c r="F231" s="194" t="s">
        <v>986</v>
      </c>
      <c r="G231" s="38"/>
      <c r="H231" s="38"/>
      <c r="I231" s="195"/>
      <c r="J231" s="38"/>
      <c r="K231" s="38"/>
      <c r="L231" s="39"/>
      <c r="M231" s="196"/>
      <c r="N231" s="197"/>
      <c r="O231" s="77"/>
      <c r="P231" s="77"/>
      <c r="Q231" s="77"/>
      <c r="R231" s="77"/>
      <c r="S231" s="77"/>
      <c r="T231" s="78"/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T231" s="19" t="s">
        <v>173</v>
      </c>
      <c r="AU231" s="19" t="s">
        <v>85</v>
      </c>
    </row>
    <row r="232" s="2" customFormat="1" ht="16.5" customHeight="1">
      <c r="A232" s="38"/>
      <c r="B232" s="179"/>
      <c r="C232" s="229" t="s">
        <v>410</v>
      </c>
      <c r="D232" s="229" t="s">
        <v>221</v>
      </c>
      <c r="E232" s="230" t="s">
        <v>988</v>
      </c>
      <c r="F232" s="231" t="s">
        <v>989</v>
      </c>
      <c r="G232" s="232" t="s">
        <v>378</v>
      </c>
      <c r="H232" s="233">
        <v>3</v>
      </c>
      <c r="I232" s="234"/>
      <c r="J232" s="235">
        <f>ROUND(I232*H232,2)</f>
        <v>0</v>
      </c>
      <c r="K232" s="231" t="s">
        <v>1</v>
      </c>
      <c r="L232" s="236"/>
      <c r="M232" s="237" t="s">
        <v>1</v>
      </c>
      <c r="N232" s="238" t="s">
        <v>41</v>
      </c>
      <c r="O232" s="77"/>
      <c r="P232" s="189">
        <f>O232*H232</f>
        <v>0</v>
      </c>
      <c r="Q232" s="189">
        <v>5.0000000000000002E-05</v>
      </c>
      <c r="R232" s="189">
        <f>Q232*H232</f>
        <v>0.00015000000000000001</v>
      </c>
      <c r="S232" s="189">
        <v>0</v>
      </c>
      <c r="T232" s="190">
        <f>S232*H232</f>
        <v>0</v>
      </c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R232" s="191" t="s">
        <v>272</v>
      </c>
      <c r="AT232" s="191" t="s">
        <v>221</v>
      </c>
      <c r="AU232" s="191" t="s">
        <v>85</v>
      </c>
      <c r="AY232" s="19" t="s">
        <v>165</v>
      </c>
      <c r="BE232" s="192">
        <f>IF(N232="základní",J232,0)</f>
        <v>0</v>
      </c>
      <c r="BF232" s="192">
        <f>IF(N232="snížená",J232,0)</f>
        <v>0</v>
      </c>
      <c r="BG232" s="192">
        <f>IF(N232="zákl. přenesená",J232,0)</f>
        <v>0</v>
      </c>
      <c r="BH232" s="192">
        <f>IF(N232="sníž. přenesená",J232,0)</f>
        <v>0</v>
      </c>
      <c r="BI232" s="192">
        <f>IF(N232="nulová",J232,0)</f>
        <v>0</v>
      </c>
      <c r="BJ232" s="19" t="s">
        <v>81</v>
      </c>
      <c r="BK232" s="192">
        <f>ROUND(I232*H232,2)</f>
        <v>0</v>
      </c>
      <c r="BL232" s="19" t="s">
        <v>273</v>
      </c>
      <c r="BM232" s="191" t="s">
        <v>990</v>
      </c>
    </row>
    <row r="233" s="2" customFormat="1">
      <c r="A233" s="38"/>
      <c r="B233" s="39"/>
      <c r="C233" s="38"/>
      <c r="D233" s="193" t="s">
        <v>173</v>
      </c>
      <c r="E233" s="38"/>
      <c r="F233" s="194" t="s">
        <v>989</v>
      </c>
      <c r="G233" s="38"/>
      <c r="H233" s="38"/>
      <c r="I233" s="195"/>
      <c r="J233" s="38"/>
      <c r="K233" s="38"/>
      <c r="L233" s="39"/>
      <c r="M233" s="196"/>
      <c r="N233" s="197"/>
      <c r="O233" s="77"/>
      <c r="P233" s="77"/>
      <c r="Q233" s="77"/>
      <c r="R233" s="77"/>
      <c r="S233" s="77"/>
      <c r="T233" s="78"/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T233" s="19" t="s">
        <v>173</v>
      </c>
      <c r="AU233" s="19" t="s">
        <v>85</v>
      </c>
    </row>
    <row r="234" s="14" customFormat="1">
      <c r="A234" s="14"/>
      <c r="B234" s="205"/>
      <c r="C234" s="14"/>
      <c r="D234" s="193" t="s">
        <v>175</v>
      </c>
      <c r="E234" s="206" t="s">
        <v>1</v>
      </c>
      <c r="F234" s="207" t="s">
        <v>86</v>
      </c>
      <c r="G234" s="14"/>
      <c r="H234" s="208">
        <v>3</v>
      </c>
      <c r="I234" s="209"/>
      <c r="J234" s="14"/>
      <c r="K234" s="14"/>
      <c r="L234" s="205"/>
      <c r="M234" s="210"/>
      <c r="N234" s="211"/>
      <c r="O234" s="211"/>
      <c r="P234" s="211"/>
      <c r="Q234" s="211"/>
      <c r="R234" s="211"/>
      <c r="S234" s="211"/>
      <c r="T234" s="212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T234" s="206" t="s">
        <v>175</v>
      </c>
      <c r="AU234" s="206" t="s">
        <v>85</v>
      </c>
      <c r="AV234" s="14" t="s">
        <v>85</v>
      </c>
      <c r="AW234" s="14" t="s">
        <v>32</v>
      </c>
      <c r="AX234" s="14" t="s">
        <v>81</v>
      </c>
      <c r="AY234" s="206" t="s">
        <v>165</v>
      </c>
    </row>
    <row r="235" s="2" customFormat="1">
      <c r="A235" s="38"/>
      <c r="B235" s="179"/>
      <c r="C235" s="180" t="s">
        <v>417</v>
      </c>
      <c r="D235" s="180" t="s">
        <v>167</v>
      </c>
      <c r="E235" s="181" t="s">
        <v>991</v>
      </c>
      <c r="F235" s="182" t="s">
        <v>992</v>
      </c>
      <c r="G235" s="183" t="s">
        <v>378</v>
      </c>
      <c r="H235" s="184">
        <v>6</v>
      </c>
      <c r="I235" s="185"/>
      <c r="J235" s="186">
        <f>ROUND(I235*H235,2)</f>
        <v>0</v>
      </c>
      <c r="K235" s="182" t="s">
        <v>852</v>
      </c>
      <c r="L235" s="39"/>
      <c r="M235" s="187" t="s">
        <v>1</v>
      </c>
      <c r="N235" s="188" t="s">
        <v>41</v>
      </c>
      <c r="O235" s="77"/>
      <c r="P235" s="189">
        <f>O235*H235</f>
        <v>0</v>
      </c>
      <c r="Q235" s="189">
        <v>0</v>
      </c>
      <c r="R235" s="189">
        <f>Q235*H235</f>
        <v>0</v>
      </c>
      <c r="S235" s="189">
        <v>0</v>
      </c>
      <c r="T235" s="190">
        <f>S235*H235</f>
        <v>0</v>
      </c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R235" s="191" t="s">
        <v>273</v>
      </c>
      <c r="AT235" s="191" t="s">
        <v>167</v>
      </c>
      <c r="AU235" s="191" t="s">
        <v>85</v>
      </c>
      <c r="AY235" s="19" t="s">
        <v>165</v>
      </c>
      <c r="BE235" s="192">
        <f>IF(N235="základní",J235,0)</f>
        <v>0</v>
      </c>
      <c r="BF235" s="192">
        <f>IF(N235="snížená",J235,0)</f>
        <v>0</v>
      </c>
      <c r="BG235" s="192">
        <f>IF(N235="zákl. přenesená",J235,0)</f>
        <v>0</v>
      </c>
      <c r="BH235" s="192">
        <f>IF(N235="sníž. přenesená",J235,0)</f>
        <v>0</v>
      </c>
      <c r="BI235" s="192">
        <f>IF(N235="nulová",J235,0)</f>
        <v>0</v>
      </c>
      <c r="BJ235" s="19" t="s">
        <v>81</v>
      </c>
      <c r="BK235" s="192">
        <f>ROUND(I235*H235,2)</f>
        <v>0</v>
      </c>
      <c r="BL235" s="19" t="s">
        <v>273</v>
      </c>
      <c r="BM235" s="191" t="s">
        <v>993</v>
      </c>
    </row>
    <row r="236" s="2" customFormat="1">
      <c r="A236" s="38"/>
      <c r="B236" s="39"/>
      <c r="C236" s="38"/>
      <c r="D236" s="193" t="s">
        <v>173</v>
      </c>
      <c r="E236" s="38"/>
      <c r="F236" s="194" t="s">
        <v>992</v>
      </c>
      <c r="G236" s="38"/>
      <c r="H236" s="38"/>
      <c r="I236" s="195"/>
      <c r="J236" s="38"/>
      <c r="K236" s="38"/>
      <c r="L236" s="39"/>
      <c r="M236" s="196"/>
      <c r="N236" s="197"/>
      <c r="O236" s="77"/>
      <c r="P236" s="77"/>
      <c r="Q236" s="77"/>
      <c r="R236" s="77"/>
      <c r="S236" s="77"/>
      <c r="T236" s="78"/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T236" s="19" t="s">
        <v>173</v>
      </c>
      <c r="AU236" s="19" t="s">
        <v>85</v>
      </c>
    </row>
    <row r="237" s="2" customFormat="1" ht="16.5" customHeight="1">
      <c r="A237" s="38"/>
      <c r="B237" s="179"/>
      <c r="C237" s="229" t="s">
        <v>424</v>
      </c>
      <c r="D237" s="229" t="s">
        <v>221</v>
      </c>
      <c r="E237" s="230" t="s">
        <v>994</v>
      </c>
      <c r="F237" s="231" t="s">
        <v>995</v>
      </c>
      <c r="G237" s="232" t="s">
        <v>378</v>
      </c>
      <c r="H237" s="233">
        <v>6</v>
      </c>
      <c r="I237" s="234"/>
      <c r="J237" s="235">
        <f>ROUND(I237*H237,2)</f>
        <v>0</v>
      </c>
      <c r="K237" s="231" t="s">
        <v>1</v>
      </c>
      <c r="L237" s="236"/>
      <c r="M237" s="237" t="s">
        <v>1</v>
      </c>
      <c r="N237" s="238" t="s">
        <v>41</v>
      </c>
      <c r="O237" s="77"/>
      <c r="P237" s="189">
        <f>O237*H237</f>
        <v>0</v>
      </c>
      <c r="Q237" s="189">
        <v>5.0000000000000002E-05</v>
      </c>
      <c r="R237" s="189">
        <f>Q237*H237</f>
        <v>0.00030000000000000003</v>
      </c>
      <c r="S237" s="189">
        <v>0</v>
      </c>
      <c r="T237" s="190">
        <f>S237*H237</f>
        <v>0</v>
      </c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R237" s="191" t="s">
        <v>272</v>
      </c>
      <c r="AT237" s="191" t="s">
        <v>221</v>
      </c>
      <c r="AU237" s="191" t="s">
        <v>85</v>
      </c>
      <c r="AY237" s="19" t="s">
        <v>165</v>
      </c>
      <c r="BE237" s="192">
        <f>IF(N237="základní",J237,0)</f>
        <v>0</v>
      </c>
      <c r="BF237" s="192">
        <f>IF(N237="snížená",J237,0)</f>
        <v>0</v>
      </c>
      <c r="BG237" s="192">
        <f>IF(N237="zákl. přenesená",J237,0)</f>
        <v>0</v>
      </c>
      <c r="BH237" s="192">
        <f>IF(N237="sníž. přenesená",J237,0)</f>
        <v>0</v>
      </c>
      <c r="BI237" s="192">
        <f>IF(N237="nulová",J237,0)</f>
        <v>0</v>
      </c>
      <c r="BJ237" s="19" t="s">
        <v>81</v>
      </c>
      <c r="BK237" s="192">
        <f>ROUND(I237*H237,2)</f>
        <v>0</v>
      </c>
      <c r="BL237" s="19" t="s">
        <v>273</v>
      </c>
      <c r="BM237" s="191" t="s">
        <v>996</v>
      </c>
    </row>
    <row r="238" s="2" customFormat="1">
      <c r="A238" s="38"/>
      <c r="B238" s="39"/>
      <c r="C238" s="38"/>
      <c r="D238" s="193" t="s">
        <v>173</v>
      </c>
      <c r="E238" s="38"/>
      <c r="F238" s="194" t="s">
        <v>995</v>
      </c>
      <c r="G238" s="38"/>
      <c r="H238" s="38"/>
      <c r="I238" s="195"/>
      <c r="J238" s="38"/>
      <c r="K238" s="38"/>
      <c r="L238" s="39"/>
      <c r="M238" s="196"/>
      <c r="N238" s="197"/>
      <c r="O238" s="77"/>
      <c r="P238" s="77"/>
      <c r="Q238" s="77"/>
      <c r="R238" s="77"/>
      <c r="S238" s="77"/>
      <c r="T238" s="78"/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T238" s="19" t="s">
        <v>173</v>
      </c>
      <c r="AU238" s="19" t="s">
        <v>85</v>
      </c>
    </row>
    <row r="239" s="14" customFormat="1">
      <c r="A239" s="14"/>
      <c r="B239" s="205"/>
      <c r="C239" s="14"/>
      <c r="D239" s="193" t="s">
        <v>175</v>
      </c>
      <c r="E239" s="206" t="s">
        <v>1</v>
      </c>
      <c r="F239" s="207" t="s">
        <v>117</v>
      </c>
      <c r="G239" s="14"/>
      <c r="H239" s="208">
        <v>6</v>
      </c>
      <c r="I239" s="209"/>
      <c r="J239" s="14"/>
      <c r="K239" s="14"/>
      <c r="L239" s="205"/>
      <c r="M239" s="210"/>
      <c r="N239" s="211"/>
      <c r="O239" s="211"/>
      <c r="P239" s="211"/>
      <c r="Q239" s="211"/>
      <c r="R239" s="211"/>
      <c r="S239" s="211"/>
      <c r="T239" s="212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T239" s="206" t="s">
        <v>175</v>
      </c>
      <c r="AU239" s="206" t="s">
        <v>85</v>
      </c>
      <c r="AV239" s="14" t="s">
        <v>85</v>
      </c>
      <c r="AW239" s="14" t="s">
        <v>32</v>
      </c>
      <c r="AX239" s="14" t="s">
        <v>81</v>
      </c>
      <c r="AY239" s="206" t="s">
        <v>165</v>
      </c>
    </row>
    <row r="240" s="2" customFormat="1">
      <c r="A240" s="38"/>
      <c r="B240" s="179"/>
      <c r="C240" s="180" t="s">
        <v>430</v>
      </c>
      <c r="D240" s="180" t="s">
        <v>167</v>
      </c>
      <c r="E240" s="181" t="s">
        <v>997</v>
      </c>
      <c r="F240" s="182" t="s">
        <v>998</v>
      </c>
      <c r="G240" s="183" t="s">
        <v>378</v>
      </c>
      <c r="H240" s="184">
        <v>2</v>
      </c>
      <c r="I240" s="185"/>
      <c r="J240" s="186">
        <f>ROUND(I240*H240,2)</f>
        <v>0</v>
      </c>
      <c r="K240" s="182" t="s">
        <v>852</v>
      </c>
      <c r="L240" s="39"/>
      <c r="M240" s="187" t="s">
        <v>1</v>
      </c>
      <c r="N240" s="188" t="s">
        <v>41</v>
      </c>
      <c r="O240" s="77"/>
      <c r="P240" s="189">
        <f>O240*H240</f>
        <v>0</v>
      </c>
      <c r="Q240" s="189">
        <v>0</v>
      </c>
      <c r="R240" s="189">
        <f>Q240*H240</f>
        <v>0</v>
      </c>
      <c r="S240" s="189">
        <v>0</v>
      </c>
      <c r="T240" s="190">
        <f>S240*H240</f>
        <v>0</v>
      </c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R240" s="191" t="s">
        <v>273</v>
      </c>
      <c r="AT240" s="191" t="s">
        <v>167</v>
      </c>
      <c r="AU240" s="191" t="s">
        <v>85</v>
      </c>
      <c r="AY240" s="19" t="s">
        <v>165</v>
      </c>
      <c r="BE240" s="192">
        <f>IF(N240="základní",J240,0)</f>
        <v>0</v>
      </c>
      <c r="BF240" s="192">
        <f>IF(N240="snížená",J240,0)</f>
        <v>0</v>
      </c>
      <c r="BG240" s="192">
        <f>IF(N240="zákl. přenesená",J240,0)</f>
        <v>0</v>
      </c>
      <c r="BH240" s="192">
        <f>IF(N240="sníž. přenesená",J240,0)</f>
        <v>0</v>
      </c>
      <c r="BI240" s="192">
        <f>IF(N240="nulová",J240,0)</f>
        <v>0</v>
      </c>
      <c r="BJ240" s="19" t="s">
        <v>81</v>
      </c>
      <c r="BK240" s="192">
        <f>ROUND(I240*H240,2)</f>
        <v>0</v>
      </c>
      <c r="BL240" s="19" t="s">
        <v>273</v>
      </c>
      <c r="BM240" s="191" t="s">
        <v>999</v>
      </c>
    </row>
    <row r="241" s="2" customFormat="1">
      <c r="A241" s="38"/>
      <c r="B241" s="39"/>
      <c r="C241" s="38"/>
      <c r="D241" s="193" t="s">
        <v>173</v>
      </c>
      <c r="E241" s="38"/>
      <c r="F241" s="194" t="s">
        <v>998</v>
      </c>
      <c r="G241" s="38"/>
      <c r="H241" s="38"/>
      <c r="I241" s="195"/>
      <c r="J241" s="38"/>
      <c r="K241" s="38"/>
      <c r="L241" s="39"/>
      <c r="M241" s="196"/>
      <c r="N241" s="197"/>
      <c r="O241" s="77"/>
      <c r="P241" s="77"/>
      <c r="Q241" s="77"/>
      <c r="R241" s="77"/>
      <c r="S241" s="77"/>
      <c r="T241" s="78"/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T241" s="19" t="s">
        <v>173</v>
      </c>
      <c r="AU241" s="19" t="s">
        <v>85</v>
      </c>
    </row>
    <row r="242" s="2" customFormat="1" ht="16.5" customHeight="1">
      <c r="A242" s="38"/>
      <c r="B242" s="179"/>
      <c r="C242" s="229" t="s">
        <v>435</v>
      </c>
      <c r="D242" s="229" t="s">
        <v>221</v>
      </c>
      <c r="E242" s="230" t="s">
        <v>1000</v>
      </c>
      <c r="F242" s="231" t="s">
        <v>1001</v>
      </c>
      <c r="G242" s="232" t="s">
        <v>378</v>
      </c>
      <c r="H242" s="233">
        <v>2</v>
      </c>
      <c r="I242" s="234"/>
      <c r="J242" s="235">
        <f>ROUND(I242*H242,2)</f>
        <v>0</v>
      </c>
      <c r="K242" s="231" t="s">
        <v>1</v>
      </c>
      <c r="L242" s="236"/>
      <c r="M242" s="237" t="s">
        <v>1</v>
      </c>
      <c r="N242" s="238" t="s">
        <v>41</v>
      </c>
      <c r="O242" s="77"/>
      <c r="P242" s="189">
        <f>O242*H242</f>
        <v>0</v>
      </c>
      <c r="Q242" s="189">
        <v>5.0000000000000002E-05</v>
      </c>
      <c r="R242" s="189">
        <f>Q242*H242</f>
        <v>0.00010000000000000001</v>
      </c>
      <c r="S242" s="189">
        <v>0</v>
      </c>
      <c r="T242" s="190">
        <f>S242*H242</f>
        <v>0</v>
      </c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R242" s="191" t="s">
        <v>272</v>
      </c>
      <c r="AT242" s="191" t="s">
        <v>221</v>
      </c>
      <c r="AU242" s="191" t="s">
        <v>85</v>
      </c>
      <c r="AY242" s="19" t="s">
        <v>165</v>
      </c>
      <c r="BE242" s="192">
        <f>IF(N242="základní",J242,0)</f>
        <v>0</v>
      </c>
      <c r="BF242" s="192">
        <f>IF(N242="snížená",J242,0)</f>
        <v>0</v>
      </c>
      <c r="BG242" s="192">
        <f>IF(N242="zákl. přenesená",J242,0)</f>
        <v>0</v>
      </c>
      <c r="BH242" s="192">
        <f>IF(N242="sníž. přenesená",J242,0)</f>
        <v>0</v>
      </c>
      <c r="BI242" s="192">
        <f>IF(N242="nulová",J242,0)</f>
        <v>0</v>
      </c>
      <c r="BJ242" s="19" t="s">
        <v>81</v>
      </c>
      <c r="BK242" s="192">
        <f>ROUND(I242*H242,2)</f>
        <v>0</v>
      </c>
      <c r="BL242" s="19" t="s">
        <v>273</v>
      </c>
      <c r="BM242" s="191" t="s">
        <v>1002</v>
      </c>
    </row>
    <row r="243" s="2" customFormat="1">
      <c r="A243" s="38"/>
      <c r="B243" s="39"/>
      <c r="C243" s="38"/>
      <c r="D243" s="193" t="s">
        <v>173</v>
      </c>
      <c r="E243" s="38"/>
      <c r="F243" s="194" t="s">
        <v>1001</v>
      </c>
      <c r="G243" s="38"/>
      <c r="H243" s="38"/>
      <c r="I243" s="195"/>
      <c r="J243" s="38"/>
      <c r="K243" s="38"/>
      <c r="L243" s="39"/>
      <c r="M243" s="196"/>
      <c r="N243" s="197"/>
      <c r="O243" s="77"/>
      <c r="P243" s="77"/>
      <c r="Q243" s="77"/>
      <c r="R243" s="77"/>
      <c r="S243" s="77"/>
      <c r="T243" s="78"/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T243" s="19" t="s">
        <v>173</v>
      </c>
      <c r="AU243" s="19" t="s">
        <v>85</v>
      </c>
    </row>
    <row r="244" s="14" customFormat="1">
      <c r="A244" s="14"/>
      <c r="B244" s="205"/>
      <c r="C244" s="14"/>
      <c r="D244" s="193" t="s">
        <v>175</v>
      </c>
      <c r="E244" s="206" t="s">
        <v>1</v>
      </c>
      <c r="F244" s="207" t="s">
        <v>85</v>
      </c>
      <c r="G244" s="14"/>
      <c r="H244" s="208">
        <v>2</v>
      </c>
      <c r="I244" s="209"/>
      <c r="J244" s="14"/>
      <c r="K244" s="14"/>
      <c r="L244" s="205"/>
      <c r="M244" s="210"/>
      <c r="N244" s="211"/>
      <c r="O244" s="211"/>
      <c r="P244" s="211"/>
      <c r="Q244" s="211"/>
      <c r="R244" s="211"/>
      <c r="S244" s="211"/>
      <c r="T244" s="212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T244" s="206" t="s">
        <v>175</v>
      </c>
      <c r="AU244" s="206" t="s">
        <v>85</v>
      </c>
      <c r="AV244" s="14" t="s">
        <v>85</v>
      </c>
      <c r="AW244" s="14" t="s">
        <v>32</v>
      </c>
      <c r="AX244" s="14" t="s">
        <v>81</v>
      </c>
      <c r="AY244" s="206" t="s">
        <v>165</v>
      </c>
    </row>
    <row r="245" s="2" customFormat="1">
      <c r="A245" s="38"/>
      <c r="B245" s="179"/>
      <c r="C245" s="180" t="s">
        <v>440</v>
      </c>
      <c r="D245" s="180" t="s">
        <v>167</v>
      </c>
      <c r="E245" s="181" t="s">
        <v>1003</v>
      </c>
      <c r="F245" s="182" t="s">
        <v>1004</v>
      </c>
      <c r="G245" s="183" t="s">
        <v>378</v>
      </c>
      <c r="H245" s="184">
        <v>16</v>
      </c>
      <c r="I245" s="185"/>
      <c r="J245" s="186">
        <f>ROUND(I245*H245,2)</f>
        <v>0</v>
      </c>
      <c r="K245" s="182" t="s">
        <v>852</v>
      </c>
      <c r="L245" s="39"/>
      <c r="M245" s="187" t="s">
        <v>1</v>
      </c>
      <c r="N245" s="188" t="s">
        <v>41</v>
      </c>
      <c r="O245" s="77"/>
      <c r="P245" s="189">
        <f>O245*H245</f>
        <v>0</v>
      </c>
      <c r="Q245" s="189">
        <v>0</v>
      </c>
      <c r="R245" s="189">
        <f>Q245*H245</f>
        <v>0</v>
      </c>
      <c r="S245" s="189">
        <v>0</v>
      </c>
      <c r="T245" s="190">
        <f>S245*H245</f>
        <v>0</v>
      </c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R245" s="191" t="s">
        <v>273</v>
      </c>
      <c r="AT245" s="191" t="s">
        <v>167</v>
      </c>
      <c r="AU245" s="191" t="s">
        <v>85</v>
      </c>
      <c r="AY245" s="19" t="s">
        <v>165</v>
      </c>
      <c r="BE245" s="192">
        <f>IF(N245="základní",J245,0)</f>
        <v>0</v>
      </c>
      <c r="BF245" s="192">
        <f>IF(N245="snížená",J245,0)</f>
        <v>0</v>
      </c>
      <c r="BG245" s="192">
        <f>IF(N245="zákl. přenesená",J245,0)</f>
        <v>0</v>
      </c>
      <c r="BH245" s="192">
        <f>IF(N245="sníž. přenesená",J245,0)</f>
        <v>0</v>
      </c>
      <c r="BI245" s="192">
        <f>IF(N245="nulová",J245,0)</f>
        <v>0</v>
      </c>
      <c r="BJ245" s="19" t="s">
        <v>81</v>
      </c>
      <c r="BK245" s="192">
        <f>ROUND(I245*H245,2)</f>
        <v>0</v>
      </c>
      <c r="BL245" s="19" t="s">
        <v>273</v>
      </c>
      <c r="BM245" s="191" t="s">
        <v>1005</v>
      </c>
    </row>
    <row r="246" s="2" customFormat="1">
      <c r="A246" s="38"/>
      <c r="B246" s="39"/>
      <c r="C246" s="38"/>
      <c r="D246" s="193" t="s">
        <v>173</v>
      </c>
      <c r="E246" s="38"/>
      <c r="F246" s="194" t="s">
        <v>1004</v>
      </c>
      <c r="G246" s="38"/>
      <c r="H246" s="38"/>
      <c r="I246" s="195"/>
      <c r="J246" s="38"/>
      <c r="K246" s="38"/>
      <c r="L246" s="39"/>
      <c r="M246" s="196"/>
      <c r="N246" s="197"/>
      <c r="O246" s="77"/>
      <c r="P246" s="77"/>
      <c r="Q246" s="77"/>
      <c r="R246" s="77"/>
      <c r="S246" s="77"/>
      <c r="T246" s="78"/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T246" s="19" t="s">
        <v>173</v>
      </c>
      <c r="AU246" s="19" t="s">
        <v>85</v>
      </c>
    </row>
    <row r="247" s="2" customFormat="1" ht="16.5" customHeight="1">
      <c r="A247" s="38"/>
      <c r="B247" s="179"/>
      <c r="C247" s="229" t="s">
        <v>450</v>
      </c>
      <c r="D247" s="229" t="s">
        <v>221</v>
      </c>
      <c r="E247" s="230" t="s">
        <v>1006</v>
      </c>
      <c r="F247" s="231" t="s">
        <v>1007</v>
      </c>
      <c r="G247" s="232" t="s">
        <v>378</v>
      </c>
      <c r="H247" s="233">
        <v>16</v>
      </c>
      <c r="I247" s="234"/>
      <c r="J247" s="235">
        <f>ROUND(I247*H247,2)</f>
        <v>0</v>
      </c>
      <c r="K247" s="231" t="s">
        <v>1</v>
      </c>
      <c r="L247" s="236"/>
      <c r="M247" s="237" t="s">
        <v>1</v>
      </c>
      <c r="N247" s="238" t="s">
        <v>41</v>
      </c>
      <c r="O247" s="77"/>
      <c r="P247" s="189">
        <f>O247*H247</f>
        <v>0</v>
      </c>
      <c r="Q247" s="189">
        <v>6.0000000000000002E-05</v>
      </c>
      <c r="R247" s="189">
        <f>Q247*H247</f>
        <v>0.00096000000000000002</v>
      </c>
      <c r="S247" s="189">
        <v>0</v>
      </c>
      <c r="T247" s="190">
        <f>S247*H247</f>
        <v>0</v>
      </c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R247" s="191" t="s">
        <v>272</v>
      </c>
      <c r="AT247" s="191" t="s">
        <v>221</v>
      </c>
      <c r="AU247" s="191" t="s">
        <v>85</v>
      </c>
      <c r="AY247" s="19" t="s">
        <v>165</v>
      </c>
      <c r="BE247" s="192">
        <f>IF(N247="základní",J247,0)</f>
        <v>0</v>
      </c>
      <c r="BF247" s="192">
        <f>IF(N247="snížená",J247,0)</f>
        <v>0</v>
      </c>
      <c r="BG247" s="192">
        <f>IF(N247="zákl. přenesená",J247,0)</f>
        <v>0</v>
      </c>
      <c r="BH247" s="192">
        <f>IF(N247="sníž. přenesená",J247,0)</f>
        <v>0</v>
      </c>
      <c r="BI247" s="192">
        <f>IF(N247="nulová",J247,0)</f>
        <v>0</v>
      </c>
      <c r="BJ247" s="19" t="s">
        <v>81</v>
      </c>
      <c r="BK247" s="192">
        <f>ROUND(I247*H247,2)</f>
        <v>0</v>
      </c>
      <c r="BL247" s="19" t="s">
        <v>273</v>
      </c>
      <c r="BM247" s="191" t="s">
        <v>1008</v>
      </c>
    </row>
    <row r="248" s="2" customFormat="1">
      <c r="A248" s="38"/>
      <c r="B248" s="39"/>
      <c r="C248" s="38"/>
      <c r="D248" s="193" t="s">
        <v>173</v>
      </c>
      <c r="E248" s="38"/>
      <c r="F248" s="194" t="s">
        <v>1007</v>
      </c>
      <c r="G248" s="38"/>
      <c r="H248" s="38"/>
      <c r="I248" s="195"/>
      <c r="J248" s="38"/>
      <c r="K248" s="38"/>
      <c r="L248" s="39"/>
      <c r="M248" s="196"/>
      <c r="N248" s="197"/>
      <c r="O248" s="77"/>
      <c r="P248" s="77"/>
      <c r="Q248" s="77"/>
      <c r="R248" s="77"/>
      <c r="S248" s="77"/>
      <c r="T248" s="78"/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T248" s="19" t="s">
        <v>173</v>
      </c>
      <c r="AU248" s="19" t="s">
        <v>85</v>
      </c>
    </row>
    <row r="249" s="14" customFormat="1">
      <c r="A249" s="14"/>
      <c r="B249" s="205"/>
      <c r="C249" s="14"/>
      <c r="D249" s="193" t="s">
        <v>175</v>
      </c>
      <c r="E249" s="206" t="s">
        <v>1</v>
      </c>
      <c r="F249" s="207" t="s">
        <v>273</v>
      </c>
      <c r="G249" s="14"/>
      <c r="H249" s="208">
        <v>16</v>
      </c>
      <c r="I249" s="209"/>
      <c r="J249" s="14"/>
      <c r="K249" s="14"/>
      <c r="L249" s="205"/>
      <c r="M249" s="210"/>
      <c r="N249" s="211"/>
      <c r="O249" s="211"/>
      <c r="P249" s="211"/>
      <c r="Q249" s="211"/>
      <c r="R249" s="211"/>
      <c r="S249" s="211"/>
      <c r="T249" s="212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T249" s="206" t="s">
        <v>175</v>
      </c>
      <c r="AU249" s="206" t="s">
        <v>85</v>
      </c>
      <c r="AV249" s="14" t="s">
        <v>85</v>
      </c>
      <c r="AW249" s="14" t="s">
        <v>32</v>
      </c>
      <c r="AX249" s="14" t="s">
        <v>81</v>
      </c>
      <c r="AY249" s="206" t="s">
        <v>165</v>
      </c>
    </row>
    <row r="250" s="2" customFormat="1">
      <c r="A250" s="38"/>
      <c r="B250" s="179"/>
      <c r="C250" s="180" t="s">
        <v>457</v>
      </c>
      <c r="D250" s="180" t="s">
        <v>167</v>
      </c>
      <c r="E250" s="181" t="s">
        <v>1009</v>
      </c>
      <c r="F250" s="182" t="s">
        <v>1010</v>
      </c>
      <c r="G250" s="183" t="s">
        <v>378</v>
      </c>
      <c r="H250" s="184">
        <v>1</v>
      </c>
      <c r="I250" s="185"/>
      <c r="J250" s="186">
        <f>ROUND(I250*H250,2)</f>
        <v>0</v>
      </c>
      <c r="K250" s="182" t="s">
        <v>852</v>
      </c>
      <c r="L250" s="39"/>
      <c r="M250" s="187" t="s">
        <v>1</v>
      </c>
      <c r="N250" s="188" t="s">
        <v>41</v>
      </c>
      <c r="O250" s="77"/>
      <c r="P250" s="189">
        <f>O250*H250</f>
        <v>0</v>
      </c>
      <c r="Q250" s="189">
        <v>0</v>
      </c>
      <c r="R250" s="189">
        <f>Q250*H250</f>
        <v>0</v>
      </c>
      <c r="S250" s="189">
        <v>0</v>
      </c>
      <c r="T250" s="190">
        <f>S250*H250</f>
        <v>0</v>
      </c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R250" s="191" t="s">
        <v>273</v>
      </c>
      <c r="AT250" s="191" t="s">
        <v>167</v>
      </c>
      <c r="AU250" s="191" t="s">
        <v>85</v>
      </c>
      <c r="AY250" s="19" t="s">
        <v>165</v>
      </c>
      <c r="BE250" s="192">
        <f>IF(N250="základní",J250,0)</f>
        <v>0</v>
      </c>
      <c r="BF250" s="192">
        <f>IF(N250="snížená",J250,0)</f>
        <v>0</v>
      </c>
      <c r="BG250" s="192">
        <f>IF(N250="zákl. přenesená",J250,0)</f>
        <v>0</v>
      </c>
      <c r="BH250" s="192">
        <f>IF(N250="sníž. přenesená",J250,0)</f>
        <v>0</v>
      </c>
      <c r="BI250" s="192">
        <f>IF(N250="nulová",J250,0)</f>
        <v>0</v>
      </c>
      <c r="BJ250" s="19" t="s">
        <v>81</v>
      </c>
      <c r="BK250" s="192">
        <f>ROUND(I250*H250,2)</f>
        <v>0</v>
      </c>
      <c r="BL250" s="19" t="s">
        <v>273</v>
      </c>
      <c r="BM250" s="191" t="s">
        <v>1011</v>
      </c>
    </row>
    <row r="251" s="2" customFormat="1">
      <c r="A251" s="38"/>
      <c r="B251" s="39"/>
      <c r="C251" s="38"/>
      <c r="D251" s="193" t="s">
        <v>173</v>
      </c>
      <c r="E251" s="38"/>
      <c r="F251" s="194" t="s">
        <v>1010</v>
      </c>
      <c r="G251" s="38"/>
      <c r="H251" s="38"/>
      <c r="I251" s="195"/>
      <c r="J251" s="38"/>
      <c r="K251" s="38"/>
      <c r="L251" s="39"/>
      <c r="M251" s="196"/>
      <c r="N251" s="197"/>
      <c r="O251" s="77"/>
      <c r="P251" s="77"/>
      <c r="Q251" s="77"/>
      <c r="R251" s="77"/>
      <c r="S251" s="77"/>
      <c r="T251" s="78"/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T251" s="19" t="s">
        <v>173</v>
      </c>
      <c r="AU251" s="19" t="s">
        <v>85</v>
      </c>
    </row>
    <row r="252" s="2" customFormat="1" ht="16.5" customHeight="1">
      <c r="A252" s="38"/>
      <c r="B252" s="179"/>
      <c r="C252" s="229" t="s">
        <v>462</v>
      </c>
      <c r="D252" s="229" t="s">
        <v>221</v>
      </c>
      <c r="E252" s="230" t="s">
        <v>1012</v>
      </c>
      <c r="F252" s="231" t="s">
        <v>1013</v>
      </c>
      <c r="G252" s="232" t="s">
        <v>378</v>
      </c>
      <c r="H252" s="233">
        <v>1</v>
      </c>
      <c r="I252" s="234"/>
      <c r="J252" s="235">
        <f>ROUND(I252*H252,2)</f>
        <v>0</v>
      </c>
      <c r="K252" s="231" t="s">
        <v>1</v>
      </c>
      <c r="L252" s="236"/>
      <c r="M252" s="237" t="s">
        <v>1</v>
      </c>
      <c r="N252" s="238" t="s">
        <v>41</v>
      </c>
      <c r="O252" s="77"/>
      <c r="P252" s="189">
        <f>O252*H252</f>
        <v>0</v>
      </c>
      <c r="Q252" s="189">
        <v>0.00055999999999999995</v>
      </c>
      <c r="R252" s="189">
        <f>Q252*H252</f>
        <v>0.00055999999999999995</v>
      </c>
      <c r="S252" s="189">
        <v>0</v>
      </c>
      <c r="T252" s="190">
        <f>S252*H252</f>
        <v>0</v>
      </c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R252" s="191" t="s">
        <v>272</v>
      </c>
      <c r="AT252" s="191" t="s">
        <v>221</v>
      </c>
      <c r="AU252" s="191" t="s">
        <v>85</v>
      </c>
      <c r="AY252" s="19" t="s">
        <v>165</v>
      </c>
      <c r="BE252" s="192">
        <f>IF(N252="základní",J252,0)</f>
        <v>0</v>
      </c>
      <c r="BF252" s="192">
        <f>IF(N252="snížená",J252,0)</f>
        <v>0</v>
      </c>
      <c r="BG252" s="192">
        <f>IF(N252="zákl. přenesená",J252,0)</f>
        <v>0</v>
      </c>
      <c r="BH252" s="192">
        <f>IF(N252="sníž. přenesená",J252,0)</f>
        <v>0</v>
      </c>
      <c r="BI252" s="192">
        <f>IF(N252="nulová",J252,0)</f>
        <v>0</v>
      </c>
      <c r="BJ252" s="19" t="s">
        <v>81</v>
      </c>
      <c r="BK252" s="192">
        <f>ROUND(I252*H252,2)</f>
        <v>0</v>
      </c>
      <c r="BL252" s="19" t="s">
        <v>273</v>
      </c>
      <c r="BM252" s="191" t="s">
        <v>1014</v>
      </c>
    </row>
    <row r="253" s="2" customFormat="1">
      <c r="A253" s="38"/>
      <c r="B253" s="39"/>
      <c r="C253" s="38"/>
      <c r="D253" s="193" t="s">
        <v>173</v>
      </c>
      <c r="E253" s="38"/>
      <c r="F253" s="194" t="s">
        <v>1013</v>
      </c>
      <c r="G253" s="38"/>
      <c r="H253" s="38"/>
      <c r="I253" s="195"/>
      <c r="J253" s="38"/>
      <c r="K253" s="38"/>
      <c r="L253" s="39"/>
      <c r="M253" s="196"/>
      <c r="N253" s="197"/>
      <c r="O253" s="77"/>
      <c r="P253" s="77"/>
      <c r="Q253" s="77"/>
      <c r="R253" s="77"/>
      <c r="S253" s="77"/>
      <c r="T253" s="78"/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  <c r="AT253" s="19" t="s">
        <v>173</v>
      </c>
      <c r="AU253" s="19" t="s">
        <v>85</v>
      </c>
    </row>
    <row r="254" s="14" customFormat="1">
      <c r="A254" s="14"/>
      <c r="B254" s="205"/>
      <c r="C254" s="14"/>
      <c r="D254" s="193" t="s">
        <v>175</v>
      </c>
      <c r="E254" s="206" t="s">
        <v>1</v>
      </c>
      <c r="F254" s="207" t="s">
        <v>81</v>
      </c>
      <c r="G254" s="14"/>
      <c r="H254" s="208">
        <v>1</v>
      </c>
      <c r="I254" s="209"/>
      <c r="J254" s="14"/>
      <c r="K254" s="14"/>
      <c r="L254" s="205"/>
      <c r="M254" s="210"/>
      <c r="N254" s="211"/>
      <c r="O254" s="211"/>
      <c r="P254" s="211"/>
      <c r="Q254" s="211"/>
      <c r="R254" s="211"/>
      <c r="S254" s="211"/>
      <c r="T254" s="212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T254" s="206" t="s">
        <v>175</v>
      </c>
      <c r="AU254" s="206" t="s">
        <v>85</v>
      </c>
      <c r="AV254" s="14" t="s">
        <v>85</v>
      </c>
      <c r="AW254" s="14" t="s">
        <v>32</v>
      </c>
      <c r="AX254" s="14" t="s">
        <v>81</v>
      </c>
      <c r="AY254" s="206" t="s">
        <v>165</v>
      </c>
    </row>
    <row r="255" s="2" customFormat="1">
      <c r="A255" s="38"/>
      <c r="B255" s="179"/>
      <c r="C255" s="180" t="s">
        <v>467</v>
      </c>
      <c r="D255" s="180" t="s">
        <v>167</v>
      </c>
      <c r="E255" s="181" t="s">
        <v>1015</v>
      </c>
      <c r="F255" s="182" t="s">
        <v>1016</v>
      </c>
      <c r="G255" s="183" t="s">
        <v>378</v>
      </c>
      <c r="H255" s="184">
        <v>7</v>
      </c>
      <c r="I255" s="185"/>
      <c r="J255" s="186">
        <f>ROUND(I255*H255,2)</f>
        <v>0</v>
      </c>
      <c r="K255" s="182" t="s">
        <v>852</v>
      </c>
      <c r="L255" s="39"/>
      <c r="M255" s="187" t="s">
        <v>1</v>
      </c>
      <c r="N255" s="188" t="s">
        <v>41</v>
      </c>
      <c r="O255" s="77"/>
      <c r="P255" s="189">
        <f>O255*H255</f>
        <v>0</v>
      </c>
      <c r="Q255" s="189">
        <v>0</v>
      </c>
      <c r="R255" s="189">
        <f>Q255*H255</f>
        <v>0</v>
      </c>
      <c r="S255" s="189">
        <v>0</v>
      </c>
      <c r="T255" s="190">
        <f>S255*H255</f>
        <v>0</v>
      </c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R255" s="191" t="s">
        <v>273</v>
      </c>
      <c r="AT255" s="191" t="s">
        <v>167</v>
      </c>
      <c r="AU255" s="191" t="s">
        <v>85</v>
      </c>
      <c r="AY255" s="19" t="s">
        <v>165</v>
      </c>
      <c r="BE255" s="192">
        <f>IF(N255="základní",J255,0)</f>
        <v>0</v>
      </c>
      <c r="BF255" s="192">
        <f>IF(N255="snížená",J255,0)</f>
        <v>0</v>
      </c>
      <c r="BG255" s="192">
        <f>IF(N255="zákl. přenesená",J255,0)</f>
        <v>0</v>
      </c>
      <c r="BH255" s="192">
        <f>IF(N255="sníž. přenesená",J255,0)</f>
        <v>0</v>
      </c>
      <c r="BI255" s="192">
        <f>IF(N255="nulová",J255,0)</f>
        <v>0</v>
      </c>
      <c r="BJ255" s="19" t="s">
        <v>81</v>
      </c>
      <c r="BK255" s="192">
        <f>ROUND(I255*H255,2)</f>
        <v>0</v>
      </c>
      <c r="BL255" s="19" t="s">
        <v>273</v>
      </c>
      <c r="BM255" s="191" t="s">
        <v>1017</v>
      </c>
    </row>
    <row r="256" s="2" customFormat="1">
      <c r="A256" s="38"/>
      <c r="B256" s="39"/>
      <c r="C256" s="38"/>
      <c r="D256" s="193" t="s">
        <v>173</v>
      </c>
      <c r="E256" s="38"/>
      <c r="F256" s="194" t="s">
        <v>1016</v>
      </c>
      <c r="G256" s="38"/>
      <c r="H256" s="38"/>
      <c r="I256" s="195"/>
      <c r="J256" s="38"/>
      <c r="K256" s="38"/>
      <c r="L256" s="39"/>
      <c r="M256" s="196"/>
      <c r="N256" s="197"/>
      <c r="O256" s="77"/>
      <c r="P256" s="77"/>
      <c r="Q256" s="77"/>
      <c r="R256" s="77"/>
      <c r="S256" s="77"/>
      <c r="T256" s="78"/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T256" s="19" t="s">
        <v>173</v>
      </c>
      <c r="AU256" s="19" t="s">
        <v>85</v>
      </c>
    </row>
    <row r="257" s="2" customFormat="1">
      <c r="A257" s="38"/>
      <c r="B257" s="179"/>
      <c r="C257" s="229" t="s">
        <v>473</v>
      </c>
      <c r="D257" s="229" t="s">
        <v>221</v>
      </c>
      <c r="E257" s="230" t="s">
        <v>1018</v>
      </c>
      <c r="F257" s="231" t="s">
        <v>1019</v>
      </c>
      <c r="G257" s="232" t="s">
        <v>378</v>
      </c>
      <c r="H257" s="233">
        <v>7</v>
      </c>
      <c r="I257" s="234"/>
      <c r="J257" s="235">
        <f>ROUND(I257*H257,2)</f>
        <v>0</v>
      </c>
      <c r="K257" s="231" t="s">
        <v>1</v>
      </c>
      <c r="L257" s="236"/>
      <c r="M257" s="237" t="s">
        <v>1</v>
      </c>
      <c r="N257" s="238" t="s">
        <v>41</v>
      </c>
      <c r="O257" s="77"/>
      <c r="P257" s="189">
        <f>O257*H257</f>
        <v>0</v>
      </c>
      <c r="Q257" s="189">
        <v>0.0016000000000000001</v>
      </c>
      <c r="R257" s="189">
        <f>Q257*H257</f>
        <v>0.0112</v>
      </c>
      <c r="S257" s="189">
        <v>0</v>
      </c>
      <c r="T257" s="190">
        <f>S257*H257</f>
        <v>0</v>
      </c>
      <c r="U257" s="38"/>
      <c r="V257" s="38"/>
      <c r="W257" s="38"/>
      <c r="X257" s="38"/>
      <c r="Y257" s="38"/>
      <c r="Z257" s="38"/>
      <c r="AA257" s="38"/>
      <c r="AB257" s="38"/>
      <c r="AC257" s="38"/>
      <c r="AD257" s="38"/>
      <c r="AE257" s="38"/>
      <c r="AR257" s="191" t="s">
        <v>272</v>
      </c>
      <c r="AT257" s="191" t="s">
        <v>221</v>
      </c>
      <c r="AU257" s="191" t="s">
        <v>85</v>
      </c>
      <c r="AY257" s="19" t="s">
        <v>165</v>
      </c>
      <c r="BE257" s="192">
        <f>IF(N257="základní",J257,0)</f>
        <v>0</v>
      </c>
      <c r="BF257" s="192">
        <f>IF(N257="snížená",J257,0)</f>
        <v>0</v>
      </c>
      <c r="BG257" s="192">
        <f>IF(N257="zákl. přenesená",J257,0)</f>
        <v>0</v>
      </c>
      <c r="BH257" s="192">
        <f>IF(N257="sníž. přenesená",J257,0)</f>
        <v>0</v>
      </c>
      <c r="BI257" s="192">
        <f>IF(N257="nulová",J257,0)</f>
        <v>0</v>
      </c>
      <c r="BJ257" s="19" t="s">
        <v>81</v>
      </c>
      <c r="BK257" s="192">
        <f>ROUND(I257*H257,2)</f>
        <v>0</v>
      </c>
      <c r="BL257" s="19" t="s">
        <v>273</v>
      </c>
      <c r="BM257" s="191" t="s">
        <v>1020</v>
      </c>
    </row>
    <row r="258" s="2" customFormat="1">
      <c r="A258" s="38"/>
      <c r="B258" s="39"/>
      <c r="C258" s="38"/>
      <c r="D258" s="193" t="s">
        <v>173</v>
      </c>
      <c r="E258" s="38"/>
      <c r="F258" s="194" t="s">
        <v>1019</v>
      </c>
      <c r="G258" s="38"/>
      <c r="H258" s="38"/>
      <c r="I258" s="195"/>
      <c r="J258" s="38"/>
      <c r="K258" s="38"/>
      <c r="L258" s="39"/>
      <c r="M258" s="196"/>
      <c r="N258" s="197"/>
      <c r="O258" s="77"/>
      <c r="P258" s="77"/>
      <c r="Q258" s="77"/>
      <c r="R258" s="77"/>
      <c r="S258" s="77"/>
      <c r="T258" s="78"/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T258" s="19" t="s">
        <v>173</v>
      </c>
      <c r="AU258" s="19" t="s">
        <v>85</v>
      </c>
    </row>
    <row r="259" s="14" customFormat="1">
      <c r="A259" s="14"/>
      <c r="B259" s="205"/>
      <c r="C259" s="14"/>
      <c r="D259" s="193" t="s">
        <v>175</v>
      </c>
      <c r="E259" s="206" t="s">
        <v>1</v>
      </c>
      <c r="F259" s="207" t="s">
        <v>120</v>
      </c>
      <c r="G259" s="14"/>
      <c r="H259" s="208">
        <v>7</v>
      </c>
      <c r="I259" s="209"/>
      <c r="J259" s="14"/>
      <c r="K259" s="14"/>
      <c r="L259" s="205"/>
      <c r="M259" s="210"/>
      <c r="N259" s="211"/>
      <c r="O259" s="211"/>
      <c r="P259" s="211"/>
      <c r="Q259" s="211"/>
      <c r="R259" s="211"/>
      <c r="S259" s="211"/>
      <c r="T259" s="212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T259" s="206" t="s">
        <v>175</v>
      </c>
      <c r="AU259" s="206" t="s">
        <v>85</v>
      </c>
      <c r="AV259" s="14" t="s">
        <v>85</v>
      </c>
      <c r="AW259" s="14" t="s">
        <v>32</v>
      </c>
      <c r="AX259" s="14" t="s">
        <v>81</v>
      </c>
      <c r="AY259" s="206" t="s">
        <v>165</v>
      </c>
    </row>
    <row r="260" s="2" customFormat="1" ht="44.25" customHeight="1">
      <c r="A260" s="38"/>
      <c r="B260" s="179"/>
      <c r="C260" s="180" t="s">
        <v>480</v>
      </c>
      <c r="D260" s="180" t="s">
        <v>167</v>
      </c>
      <c r="E260" s="181" t="s">
        <v>1021</v>
      </c>
      <c r="F260" s="182" t="s">
        <v>1022</v>
      </c>
      <c r="G260" s="183" t="s">
        <v>378</v>
      </c>
      <c r="H260" s="184">
        <v>15</v>
      </c>
      <c r="I260" s="185"/>
      <c r="J260" s="186">
        <f>ROUND(I260*H260,2)</f>
        <v>0</v>
      </c>
      <c r="K260" s="182" t="s">
        <v>852</v>
      </c>
      <c r="L260" s="39"/>
      <c r="M260" s="187" t="s">
        <v>1</v>
      </c>
      <c r="N260" s="188" t="s">
        <v>41</v>
      </c>
      <c r="O260" s="77"/>
      <c r="P260" s="189">
        <f>O260*H260</f>
        <v>0</v>
      </c>
      <c r="Q260" s="189">
        <v>0</v>
      </c>
      <c r="R260" s="189">
        <f>Q260*H260</f>
        <v>0</v>
      </c>
      <c r="S260" s="189">
        <v>0</v>
      </c>
      <c r="T260" s="190">
        <f>S260*H260</f>
        <v>0</v>
      </c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R260" s="191" t="s">
        <v>273</v>
      </c>
      <c r="AT260" s="191" t="s">
        <v>167</v>
      </c>
      <c r="AU260" s="191" t="s">
        <v>85</v>
      </c>
      <c r="AY260" s="19" t="s">
        <v>165</v>
      </c>
      <c r="BE260" s="192">
        <f>IF(N260="základní",J260,0)</f>
        <v>0</v>
      </c>
      <c r="BF260" s="192">
        <f>IF(N260="snížená",J260,0)</f>
        <v>0</v>
      </c>
      <c r="BG260" s="192">
        <f>IF(N260="zákl. přenesená",J260,0)</f>
        <v>0</v>
      </c>
      <c r="BH260" s="192">
        <f>IF(N260="sníž. přenesená",J260,0)</f>
        <v>0</v>
      </c>
      <c r="BI260" s="192">
        <f>IF(N260="nulová",J260,0)</f>
        <v>0</v>
      </c>
      <c r="BJ260" s="19" t="s">
        <v>81</v>
      </c>
      <c r="BK260" s="192">
        <f>ROUND(I260*H260,2)</f>
        <v>0</v>
      </c>
      <c r="BL260" s="19" t="s">
        <v>273</v>
      </c>
      <c r="BM260" s="191" t="s">
        <v>1023</v>
      </c>
    </row>
    <row r="261" s="2" customFormat="1">
      <c r="A261" s="38"/>
      <c r="B261" s="39"/>
      <c r="C261" s="38"/>
      <c r="D261" s="193" t="s">
        <v>173</v>
      </c>
      <c r="E261" s="38"/>
      <c r="F261" s="194" t="s">
        <v>1022</v>
      </c>
      <c r="G261" s="38"/>
      <c r="H261" s="38"/>
      <c r="I261" s="195"/>
      <c r="J261" s="38"/>
      <c r="K261" s="38"/>
      <c r="L261" s="39"/>
      <c r="M261" s="196"/>
      <c r="N261" s="197"/>
      <c r="O261" s="77"/>
      <c r="P261" s="77"/>
      <c r="Q261" s="77"/>
      <c r="R261" s="77"/>
      <c r="S261" s="77"/>
      <c r="T261" s="78"/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T261" s="19" t="s">
        <v>173</v>
      </c>
      <c r="AU261" s="19" t="s">
        <v>85</v>
      </c>
    </row>
    <row r="262" s="2" customFormat="1">
      <c r="A262" s="38"/>
      <c r="B262" s="179"/>
      <c r="C262" s="229" t="s">
        <v>489</v>
      </c>
      <c r="D262" s="229" t="s">
        <v>221</v>
      </c>
      <c r="E262" s="230" t="s">
        <v>1024</v>
      </c>
      <c r="F262" s="231" t="s">
        <v>1025</v>
      </c>
      <c r="G262" s="232" t="s">
        <v>378</v>
      </c>
      <c r="H262" s="233">
        <v>7</v>
      </c>
      <c r="I262" s="234"/>
      <c r="J262" s="235">
        <f>ROUND(I262*H262,2)</f>
        <v>0</v>
      </c>
      <c r="K262" s="231" t="s">
        <v>1</v>
      </c>
      <c r="L262" s="236"/>
      <c r="M262" s="237" t="s">
        <v>1</v>
      </c>
      <c r="N262" s="238" t="s">
        <v>41</v>
      </c>
      <c r="O262" s="77"/>
      <c r="P262" s="189">
        <f>O262*H262</f>
        <v>0</v>
      </c>
      <c r="Q262" s="189">
        <v>0.0016000000000000001</v>
      </c>
      <c r="R262" s="189">
        <f>Q262*H262</f>
        <v>0.0112</v>
      </c>
      <c r="S262" s="189">
        <v>0</v>
      </c>
      <c r="T262" s="190">
        <f>S262*H262</f>
        <v>0</v>
      </c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R262" s="191" t="s">
        <v>272</v>
      </c>
      <c r="AT262" s="191" t="s">
        <v>221</v>
      </c>
      <c r="AU262" s="191" t="s">
        <v>85</v>
      </c>
      <c r="AY262" s="19" t="s">
        <v>165</v>
      </c>
      <c r="BE262" s="192">
        <f>IF(N262="základní",J262,0)</f>
        <v>0</v>
      </c>
      <c r="BF262" s="192">
        <f>IF(N262="snížená",J262,0)</f>
        <v>0</v>
      </c>
      <c r="BG262" s="192">
        <f>IF(N262="zákl. přenesená",J262,0)</f>
        <v>0</v>
      </c>
      <c r="BH262" s="192">
        <f>IF(N262="sníž. přenesená",J262,0)</f>
        <v>0</v>
      </c>
      <c r="BI262" s="192">
        <f>IF(N262="nulová",J262,0)</f>
        <v>0</v>
      </c>
      <c r="BJ262" s="19" t="s">
        <v>81</v>
      </c>
      <c r="BK262" s="192">
        <f>ROUND(I262*H262,2)</f>
        <v>0</v>
      </c>
      <c r="BL262" s="19" t="s">
        <v>273</v>
      </c>
      <c r="BM262" s="191" t="s">
        <v>1026</v>
      </c>
    </row>
    <row r="263" s="2" customFormat="1">
      <c r="A263" s="38"/>
      <c r="B263" s="39"/>
      <c r="C263" s="38"/>
      <c r="D263" s="193" t="s">
        <v>173</v>
      </c>
      <c r="E263" s="38"/>
      <c r="F263" s="194" t="s">
        <v>1025</v>
      </c>
      <c r="G263" s="38"/>
      <c r="H263" s="38"/>
      <c r="I263" s="195"/>
      <c r="J263" s="38"/>
      <c r="K263" s="38"/>
      <c r="L263" s="39"/>
      <c r="M263" s="196"/>
      <c r="N263" s="197"/>
      <c r="O263" s="77"/>
      <c r="P263" s="77"/>
      <c r="Q263" s="77"/>
      <c r="R263" s="77"/>
      <c r="S263" s="77"/>
      <c r="T263" s="78"/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T263" s="19" t="s">
        <v>173</v>
      </c>
      <c r="AU263" s="19" t="s">
        <v>85</v>
      </c>
    </row>
    <row r="264" s="14" customFormat="1">
      <c r="A264" s="14"/>
      <c r="B264" s="205"/>
      <c r="C264" s="14"/>
      <c r="D264" s="193" t="s">
        <v>175</v>
      </c>
      <c r="E264" s="206" t="s">
        <v>1</v>
      </c>
      <c r="F264" s="207" t="s">
        <v>120</v>
      </c>
      <c r="G264" s="14"/>
      <c r="H264" s="208">
        <v>7</v>
      </c>
      <c r="I264" s="209"/>
      <c r="J264" s="14"/>
      <c r="K264" s="14"/>
      <c r="L264" s="205"/>
      <c r="M264" s="210"/>
      <c r="N264" s="211"/>
      <c r="O264" s="211"/>
      <c r="P264" s="211"/>
      <c r="Q264" s="211"/>
      <c r="R264" s="211"/>
      <c r="S264" s="211"/>
      <c r="T264" s="212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T264" s="206" t="s">
        <v>175</v>
      </c>
      <c r="AU264" s="206" t="s">
        <v>85</v>
      </c>
      <c r="AV264" s="14" t="s">
        <v>85</v>
      </c>
      <c r="AW264" s="14" t="s">
        <v>32</v>
      </c>
      <c r="AX264" s="14" t="s">
        <v>81</v>
      </c>
      <c r="AY264" s="206" t="s">
        <v>165</v>
      </c>
    </row>
    <row r="265" s="2" customFormat="1">
      <c r="A265" s="38"/>
      <c r="B265" s="179"/>
      <c r="C265" s="229" t="s">
        <v>495</v>
      </c>
      <c r="D265" s="229" t="s">
        <v>221</v>
      </c>
      <c r="E265" s="230" t="s">
        <v>1027</v>
      </c>
      <c r="F265" s="231" t="s">
        <v>1028</v>
      </c>
      <c r="G265" s="232" t="s">
        <v>378</v>
      </c>
      <c r="H265" s="233">
        <v>4</v>
      </c>
      <c r="I265" s="234"/>
      <c r="J265" s="235">
        <f>ROUND(I265*H265,2)</f>
        <v>0</v>
      </c>
      <c r="K265" s="231" t="s">
        <v>1</v>
      </c>
      <c r="L265" s="236"/>
      <c r="M265" s="237" t="s">
        <v>1</v>
      </c>
      <c r="N265" s="238" t="s">
        <v>41</v>
      </c>
      <c r="O265" s="77"/>
      <c r="P265" s="189">
        <f>O265*H265</f>
        <v>0</v>
      </c>
      <c r="Q265" s="189">
        <v>0.0016000000000000001</v>
      </c>
      <c r="R265" s="189">
        <f>Q265*H265</f>
        <v>0.0064000000000000003</v>
      </c>
      <c r="S265" s="189">
        <v>0</v>
      </c>
      <c r="T265" s="190">
        <f>S265*H265</f>
        <v>0</v>
      </c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  <c r="AR265" s="191" t="s">
        <v>272</v>
      </c>
      <c r="AT265" s="191" t="s">
        <v>221</v>
      </c>
      <c r="AU265" s="191" t="s">
        <v>85</v>
      </c>
      <c r="AY265" s="19" t="s">
        <v>165</v>
      </c>
      <c r="BE265" s="192">
        <f>IF(N265="základní",J265,0)</f>
        <v>0</v>
      </c>
      <c r="BF265" s="192">
        <f>IF(N265="snížená",J265,0)</f>
        <v>0</v>
      </c>
      <c r="BG265" s="192">
        <f>IF(N265="zákl. přenesená",J265,0)</f>
        <v>0</v>
      </c>
      <c r="BH265" s="192">
        <f>IF(N265="sníž. přenesená",J265,0)</f>
        <v>0</v>
      </c>
      <c r="BI265" s="192">
        <f>IF(N265="nulová",J265,0)</f>
        <v>0</v>
      </c>
      <c r="BJ265" s="19" t="s">
        <v>81</v>
      </c>
      <c r="BK265" s="192">
        <f>ROUND(I265*H265,2)</f>
        <v>0</v>
      </c>
      <c r="BL265" s="19" t="s">
        <v>273</v>
      </c>
      <c r="BM265" s="191" t="s">
        <v>1029</v>
      </c>
    </row>
    <row r="266" s="2" customFormat="1">
      <c r="A266" s="38"/>
      <c r="B266" s="39"/>
      <c r="C266" s="38"/>
      <c r="D266" s="193" t="s">
        <v>173</v>
      </c>
      <c r="E266" s="38"/>
      <c r="F266" s="194" t="s">
        <v>1028</v>
      </c>
      <c r="G266" s="38"/>
      <c r="H266" s="38"/>
      <c r="I266" s="195"/>
      <c r="J266" s="38"/>
      <c r="K266" s="38"/>
      <c r="L266" s="39"/>
      <c r="M266" s="196"/>
      <c r="N266" s="197"/>
      <c r="O266" s="77"/>
      <c r="P266" s="77"/>
      <c r="Q266" s="77"/>
      <c r="R266" s="77"/>
      <c r="S266" s="77"/>
      <c r="T266" s="78"/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T266" s="19" t="s">
        <v>173</v>
      </c>
      <c r="AU266" s="19" t="s">
        <v>85</v>
      </c>
    </row>
    <row r="267" s="14" customFormat="1">
      <c r="A267" s="14"/>
      <c r="B267" s="205"/>
      <c r="C267" s="14"/>
      <c r="D267" s="193" t="s">
        <v>175</v>
      </c>
      <c r="E267" s="206" t="s">
        <v>1</v>
      </c>
      <c r="F267" s="207" t="s">
        <v>114</v>
      </c>
      <c r="G267" s="14"/>
      <c r="H267" s="208">
        <v>4</v>
      </c>
      <c r="I267" s="209"/>
      <c r="J267" s="14"/>
      <c r="K267" s="14"/>
      <c r="L267" s="205"/>
      <c r="M267" s="210"/>
      <c r="N267" s="211"/>
      <c r="O267" s="211"/>
      <c r="P267" s="211"/>
      <c r="Q267" s="211"/>
      <c r="R267" s="211"/>
      <c r="S267" s="211"/>
      <c r="T267" s="212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T267" s="206" t="s">
        <v>175</v>
      </c>
      <c r="AU267" s="206" t="s">
        <v>85</v>
      </c>
      <c r="AV267" s="14" t="s">
        <v>85</v>
      </c>
      <c r="AW267" s="14" t="s">
        <v>32</v>
      </c>
      <c r="AX267" s="14" t="s">
        <v>81</v>
      </c>
      <c r="AY267" s="206" t="s">
        <v>165</v>
      </c>
    </row>
    <row r="268" s="2" customFormat="1">
      <c r="A268" s="38"/>
      <c r="B268" s="179"/>
      <c r="C268" s="229" t="s">
        <v>501</v>
      </c>
      <c r="D268" s="229" t="s">
        <v>221</v>
      </c>
      <c r="E268" s="230" t="s">
        <v>1030</v>
      </c>
      <c r="F268" s="231" t="s">
        <v>1031</v>
      </c>
      <c r="G268" s="232" t="s">
        <v>378</v>
      </c>
      <c r="H268" s="233">
        <v>2</v>
      </c>
      <c r="I268" s="234"/>
      <c r="J268" s="235">
        <f>ROUND(I268*H268,2)</f>
        <v>0</v>
      </c>
      <c r="K268" s="231" t="s">
        <v>1</v>
      </c>
      <c r="L268" s="236"/>
      <c r="M268" s="237" t="s">
        <v>1</v>
      </c>
      <c r="N268" s="238" t="s">
        <v>41</v>
      </c>
      <c r="O268" s="77"/>
      <c r="P268" s="189">
        <f>O268*H268</f>
        <v>0</v>
      </c>
      <c r="Q268" s="189">
        <v>0.0016000000000000001</v>
      </c>
      <c r="R268" s="189">
        <f>Q268*H268</f>
        <v>0.0032000000000000002</v>
      </c>
      <c r="S268" s="189">
        <v>0</v>
      </c>
      <c r="T268" s="190">
        <f>S268*H268</f>
        <v>0</v>
      </c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  <c r="AR268" s="191" t="s">
        <v>272</v>
      </c>
      <c r="AT268" s="191" t="s">
        <v>221</v>
      </c>
      <c r="AU268" s="191" t="s">
        <v>85</v>
      </c>
      <c r="AY268" s="19" t="s">
        <v>165</v>
      </c>
      <c r="BE268" s="192">
        <f>IF(N268="základní",J268,0)</f>
        <v>0</v>
      </c>
      <c r="BF268" s="192">
        <f>IF(N268="snížená",J268,0)</f>
        <v>0</v>
      </c>
      <c r="BG268" s="192">
        <f>IF(N268="zákl. přenesená",J268,0)</f>
        <v>0</v>
      </c>
      <c r="BH268" s="192">
        <f>IF(N268="sníž. přenesená",J268,0)</f>
        <v>0</v>
      </c>
      <c r="BI268" s="192">
        <f>IF(N268="nulová",J268,0)</f>
        <v>0</v>
      </c>
      <c r="BJ268" s="19" t="s">
        <v>81</v>
      </c>
      <c r="BK268" s="192">
        <f>ROUND(I268*H268,2)</f>
        <v>0</v>
      </c>
      <c r="BL268" s="19" t="s">
        <v>273</v>
      </c>
      <c r="BM268" s="191" t="s">
        <v>1032</v>
      </c>
    </row>
    <row r="269" s="2" customFormat="1">
      <c r="A269" s="38"/>
      <c r="B269" s="39"/>
      <c r="C269" s="38"/>
      <c r="D269" s="193" t="s">
        <v>173</v>
      </c>
      <c r="E269" s="38"/>
      <c r="F269" s="194" t="s">
        <v>1031</v>
      </c>
      <c r="G269" s="38"/>
      <c r="H269" s="38"/>
      <c r="I269" s="195"/>
      <c r="J269" s="38"/>
      <c r="K269" s="38"/>
      <c r="L269" s="39"/>
      <c r="M269" s="196"/>
      <c r="N269" s="197"/>
      <c r="O269" s="77"/>
      <c r="P269" s="77"/>
      <c r="Q269" s="77"/>
      <c r="R269" s="77"/>
      <c r="S269" s="77"/>
      <c r="T269" s="78"/>
      <c r="U269" s="38"/>
      <c r="V269" s="38"/>
      <c r="W269" s="38"/>
      <c r="X269" s="38"/>
      <c r="Y269" s="38"/>
      <c r="Z269" s="38"/>
      <c r="AA269" s="38"/>
      <c r="AB269" s="38"/>
      <c r="AC269" s="38"/>
      <c r="AD269" s="38"/>
      <c r="AE269" s="38"/>
      <c r="AT269" s="19" t="s">
        <v>173</v>
      </c>
      <c r="AU269" s="19" t="s">
        <v>85</v>
      </c>
    </row>
    <row r="270" s="14" customFormat="1">
      <c r="A270" s="14"/>
      <c r="B270" s="205"/>
      <c r="C270" s="14"/>
      <c r="D270" s="193" t="s">
        <v>175</v>
      </c>
      <c r="E270" s="206" t="s">
        <v>1</v>
      </c>
      <c r="F270" s="207" t="s">
        <v>85</v>
      </c>
      <c r="G270" s="14"/>
      <c r="H270" s="208">
        <v>2</v>
      </c>
      <c r="I270" s="209"/>
      <c r="J270" s="14"/>
      <c r="K270" s="14"/>
      <c r="L270" s="205"/>
      <c r="M270" s="210"/>
      <c r="N270" s="211"/>
      <c r="O270" s="211"/>
      <c r="P270" s="211"/>
      <c r="Q270" s="211"/>
      <c r="R270" s="211"/>
      <c r="S270" s="211"/>
      <c r="T270" s="212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T270" s="206" t="s">
        <v>175</v>
      </c>
      <c r="AU270" s="206" t="s">
        <v>85</v>
      </c>
      <c r="AV270" s="14" t="s">
        <v>85</v>
      </c>
      <c r="AW270" s="14" t="s">
        <v>32</v>
      </c>
      <c r="AX270" s="14" t="s">
        <v>81</v>
      </c>
      <c r="AY270" s="206" t="s">
        <v>165</v>
      </c>
    </row>
    <row r="271" s="2" customFormat="1">
      <c r="A271" s="38"/>
      <c r="B271" s="179"/>
      <c r="C271" s="229" t="s">
        <v>507</v>
      </c>
      <c r="D271" s="229" t="s">
        <v>221</v>
      </c>
      <c r="E271" s="230" t="s">
        <v>1033</v>
      </c>
      <c r="F271" s="231" t="s">
        <v>1034</v>
      </c>
      <c r="G271" s="232" t="s">
        <v>378</v>
      </c>
      <c r="H271" s="233">
        <v>2</v>
      </c>
      <c r="I271" s="234"/>
      <c r="J271" s="235">
        <f>ROUND(I271*H271,2)</f>
        <v>0</v>
      </c>
      <c r="K271" s="231" t="s">
        <v>1</v>
      </c>
      <c r="L271" s="236"/>
      <c r="M271" s="237" t="s">
        <v>1</v>
      </c>
      <c r="N271" s="238" t="s">
        <v>41</v>
      </c>
      <c r="O271" s="77"/>
      <c r="P271" s="189">
        <f>O271*H271</f>
        <v>0</v>
      </c>
      <c r="Q271" s="189">
        <v>0.0016000000000000001</v>
      </c>
      <c r="R271" s="189">
        <f>Q271*H271</f>
        <v>0.0032000000000000002</v>
      </c>
      <c r="S271" s="189">
        <v>0</v>
      </c>
      <c r="T271" s="190">
        <f>S271*H271</f>
        <v>0</v>
      </c>
      <c r="U271" s="38"/>
      <c r="V271" s="38"/>
      <c r="W271" s="38"/>
      <c r="X271" s="38"/>
      <c r="Y271" s="38"/>
      <c r="Z271" s="38"/>
      <c r="AA271" s="38"/>
      <c r="AB271" s="38"/>
      <c r="AC271" s="38"/>
      <c r="AD271" s="38"/>
      <c r="AE271" s="38"/>
      <c r="AR271" s="191" t="s">
        <v>272</v>
      </c>
      <c r="AT271" s="191" t="s">
        <v>221</v>
      </c>
      <c r="AU271" s="191" t="s">
        <v>85</v>
      </c>
      <c r="AY271" s="19" t="s">
        <v>165</v>
      </c>
      <c r="BE271" s="192">
        <f>IF(N271="základní",J271,0)</f>
        <v>0</v>
      </c>
      <c r="BF271" s="192">
        <f>IF(N271="snížená",J271,0)</f>
        <v>0</v>
      </c>
      <c r="BG271" s="192">
        <f>IF(N271="zákl. přenesená",J271,0)</f>
        <v>0</v>
      </c>
      <c r="BH271" s="192">
        <f>IF(N271="sníž. přenesená",J271,0)</f>
        <v>0</v>
      </c>
      <c r="BI271" s="192">
        <f>IF(N271="nulová",J271,0)</f>
        <v>0</v>
      </c>
      <c r="BJ271" s="19" t="s">
        <v>81</v>
      </c>
      <c r="BK271" s="192">
        <f>ROUND(I271*H271,2)</f>
        <v>0</v>
      </c>
      <c r="BL271" s="19" t="s">
        <v>273</v>
      </c>
      <c r="BM271" s="191" t="s">
        <v>1035</v>
      </c>
    </row>
    <row r="272" s="2" customFormat="1">
      <c r="A272" s="38"/>
      <c r="B272" s="39"/>
      <c r="C272" s="38"/>
      <c r="D272" s="193" t="s">
        <v>173</v>
      </c>
      <c r="E272" s="38"/>
      <c r="F272" s="194" t="s">
        <v>1034</v>
      </c>
      <c r="G272" s="38"/>
      <c r="H272" s="38"/>
      <c r="I272" s="195"/>
      <c r="J272" s="38"/>
      <c r="K272" s="38"/>
      <c r="L272" s="39"/>
      <c r="M272" s="196"/>
      <c r="N272" s="197"/>
      <c r="O272" s="77"/>
      <c r="P272" s="77"/>
      <c r="Q272" s="77"/>
      <c r="R272" s="77"/>
      <c r="S272" s="77"/>
      <c r="T272" s="78"/>
      <c r="U272" s="38"/>
      <c r="V272" s="38"/>
      <c r="W272" s="38"/>
      <c r="X272" s="38"/>
      <c r="Y272" s="38"/>
      <c r="Z272" s="38"/>
      <c r="AA272" s="38"/>
      <c r="AB272" s="38"/>
      <c r="AC272" s="38"/>
      <c r="AD272" s="38"/>
      <c r="AE272" s="38"/>
      <c r="AT272" s="19" t="s">
        <v>173</v>
      </c>
      <c r="AU272" s="19" t="s">
        <v>85</v>
      </c>
    </row>
    <row r="273" s="14" customFormat="1">
      <c r="A273" s="14"/>
      <c r="B273" s="205"/>
      <c r="C273" s="14"/>
      <c r="D273" s="193" t="s">
        <v>175</v>
      </c>
      <c r="E273" s="206" t="s">
        <v>1</v>
      </c>
      <c r="F273" s="207" t="s">
        <v>85</v>
      </c>
      <c r="G273" s="14"/>
      <c r="H273" s="208">
        <v>2</v>
      </c>
      <c r="I273" s="209"/>
      <c r="J273" s="14"/>
      <c r="K273" s="14"/>
      <c r="L273" s="205"/>
      <c r="M273" s="210"/>
      <c r="N273" s="211"/>
      <c r="O273" s="211"/>
      <c r="P273" s="211"/>
      <c r="Q273" s="211"/>
      <c r="R273" s="211"/>
      <c r="S273" s="211"/>
      <c r="T273" s="212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T273" s="206" t="s">
        <v>175</v>
      </c>
      <c r="AU273" s="206" t="s">
        <v>85</v>
      </c>
      <c r="AV273" s="14" t="s">
        <v>85</v>
      </c>
      <c r="AW273" s="14" t="s">
        <v>32</v>
      </c>
      <c r="AX273" s="14" t="s">
        <v>81</v>
      </c>
      <c r="AY273" s="206" t="s">
        <v>165</v>
      </c>
    </row>
    <row r="274" s="2" customFormat="1">
      <c r="A274" s="38"/>
      <c r="B274" s="179"/>
      <c r="C274" s="180" t="s">
        <v>512</v>
      </c>
      <c r="D274" s="180" t="s">
        <v>167</v>
      </c>
      <c r="E274" s="181" t="s">
        <v>1036</v>
      </c>
      <c r="F274" s="182" t="s">
        <v>1037</v>
      </c>
      <c r="G274" s="183" t="s">
        <v>378</v>
      </c>
      <c r="H274" s="184">
        <v>3</v>
      </c>
      <c r="I274" s="185"/>
      <c r="J274" s="186">
        <f>ROUND(I274*H274,2)</f>
        <v>0</v>
      </c>
      <c r="K274" s="182" t="s">
        <v>852</v>
      </c>
      <c r="L274" s="39"/>
      <c r="M274" s="187" t="s">
        <v>1</v>
      </c>
      <c r="N274" s="188" t="s">
        <v>41</v>
      </c>
      <c r="O274" s="77"/>
      <c r="P274" s="189">
        <f>O274*H274</f>
        <v>0</v>
      </c>
      <c r="Q274" s="189">
        <v>0</v>
      </c>
      <c r="R274" s="189">
        <f>Q274*H274</f>
        <v>0</v>
      </c>
      <c r="S274" s="189">
        <v>0</v>
      </c>
      <c r="T274" s="190">
        <f>S274*H274</f>
        <v>0</v>
      </c>
      <c r="U274" s="38"/>
      <c r="V274" s="38"/>
      <c r="W274" s="38"/>
      <c r="X274" s="38"/>
      <c r="Y274" s="38"/>
      <c r="Z274" s="38"/>
      <c r="AA274" s="38"/>
      <c r="AB274" s="38"/>
      <c r="AC274" s="38"/>
      <c r="AD274" s="38"/>
      <c r="AE274" s="38"/>
      <c r="AR274" s="191" t="s">
        <v>273</v>
      </c>
      <c r="AT274" s="191" t="s">
        <v>167</v>
      </c>
      <c r="AU274" s="191" t="s">
        <v>85</v>
      </c>
      <c r="AY274" s="19" t="s">
        <v>165</v>
      </c>
      <c r="BE274" s="192">
        <f>IF(N274="základní",J274,0)</f>
        <v>0</v>
      </c>
      <c r="BF274" s="192">
        <f>IF(N274="snížená",J274,0)</f>
        <v>0</v>
      </c>
      <c r="BG274" s="192">
        <f>IF(N274="zákl. přenesená",J274,0)</f>
        <v>0</v>
      </c>
      <c r="BH274" s="192">
        <f>IF(N274="sníž. přenesená",J274,0)</f>
        <v>0</v>
      </c>
      <c r="BI274" s="192">
        <f>IF(N274="nulová",J274,0)</f>
        <v>0</v>
      </c>
      <c r="BJ274" s="19" t="s">
        <v>81</v>
      </c>
      <c r="BK274" s="192">
        <f>ROUND(I274*H274,2)</f>
        <v>0</v>
      </c>
      <c r="BL274" s="19" t="s">
        <v>273</v>
      </c>
      <c r="BM274" s="191" t="s">
        <v>1038</v>
      </c>
    </row>
    <row r="275" s="2" customFormat="1">
      <c r="A275" s="38"/>
      <c r="B275" s="39"/>
      <c r="C275" s="38"/>
      <c r="D275" s="193" t="s">
        <v>173</v>
      </c>
      <c r="E275" s="38"/>
      <c r="F275" s="194" t="s">
        <v>1037</v>
      </c>
      <c r="G275" s="38"/>
      <c r="H275" s="38"/>
      <c r="I275" s="195"/>
      <c r="J275" s="38"/>
      <c r="K275" s="38"/>
      <c r="L275" s="39"/>
      <c r="M275" s="196"/>
      <c r="N275" s="197"/>
      <c r="O275" s="77"/>
      <c r="P275" s="77"/>
      <c r="Q275" s="77"/>
      <c r="R275" s="77"/>
      <c r="S275" s="77"/>
      <c r="T275" s="78"/>
      <c r="U275" s="38"/>
      <c r="V275" s="38"/>
      <c r="W275" s="38"/>
      <c r="X275" s="38"/>
      <c r="Y275" s="38"/>
      <c r="Z275" s="38"/>
      <c r="AA275" s="38"/>
      <c r="AB275" s="38"/>
      <c r="AC275" s="38"/>
      <c r="AD275" s="38"/>
      <c r="AE275" s="38"/>
      <c r="AT275" s="19" t="s">
        <v>173</v>
      </c>
      <c r="AU275" s="19" t="s">
        <v>85</v>
      </c>
    </row>
    <row r="276" s="2" customFormat="1">
      <c r="A276" s="38"/>
      <c r="B276" s="179"/>
      <c r="C276" s="229" t="s">
        <v>517</v>
      </c>
      <c r="D276" s="229" t="s">
        <v>221</v>
      </c>
      <c r="E276" s="230" t="s">
        <v>1039</v>
      </c>
      <c r="F276" s="231" t="s">
        <v>1040</v>
      </c>
      <c r="G276" s="232" t="s">
        <v>378</v>
      </c>
      <c r="H276" s="233">
        <v>3</v>
      </c>
      <c r="I276" s="234"/>
      <c r="J276" s="235">
        <f>ROUND(I276*H276,2)</f>
        <v>0</v>
      </c>
      <c r="K276" s="231" t="s">
        <v>1</v>
      </c>
      <c r="L276" s="236"/>
      <c r="M276" s="237" t="s">
        <v>1</v>
      </c>
      <c r="N276" s="238" t="s">
        <v>41</v>
      </c>
      <c r="O276" s="77"/>
      <c r="P276" s="189">
        <f>O276*H276</f>
        <v>0</v>
      </c>
      <c r="Q276" s="189">
        <v>0.0016000000000000001</v>
      </c>
      <c r="R276" s="189">
        <f>Q276*H276</f>
        <v>0.0048000000000000004</v>
      </c>
      <c r="S276" s="189">
        <v>0</v>
      </c>
      <c r="T276" s="190">
        <f>S276*H276</f>
        <v>0</v>
      </c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  <c r="AR276" s="191" t="s">
        <v>272</v>
      </c>
      <c r="AT276" s="191" t="s">
        <v>221</v>
      </c>
      <c r="AU276" s="191" t="s">
        <v>85</v>
      </c>
      <c r="AY276" s="19" t="s">
        <v>165</v>
      </c>
      <c r="BE276" s="192">
        <f>IF(N276="základní",J276,0)</f>
        <v>0</v>
      </c>
      <c r="BF276" s="192">
        <f>IF(N276="snížená",J276,0)</f>
        <v>0</v>
      </c>
      <c r="BG276" s="192">
        <f>IF(N276="zákl. přenesená",J276,0)</f>
        <v>0</v>
      </c>
      <c r="BH276" s="192">
        <f>IF(N276="sníž. přenesená",J276,0)</f>
        <v>0</v>
      </c>
      <c r="BI276" s="192">
        <f>IF(N276="nulová",J276,0)</f>
        <v>0</v>
      </c>
      <c r="BJ276" s="19" t="s">
        <v>81</v>
      </c>
      <c r="BK276" s="192">
        <f>ROUND(I276*H276,2)</f>
        <v>0</v>
      </c>
      <c r="BL276" s="19" t="s">
        <v>273</v>
      </c>
      <c r="BM276" s="191" t="s">
        <v>1041</v>
      </c>
    </row>
    <row r="277" s="2" customFormat="1">
      <c r="A277" s="38"/>
      <c r="B277" s="39"/>
      <c r="C277" s="38"/>
      <c r="D277" s="193" t="s">
        <v>173</v>
      </c>
      <c r="E277" s="38"/>
      <c r="F277" s="194" t="s">
        <v>1040</v>
      </c>
      <c r="G277" s="38"/>
      <c r="H277" s="38"/>
      <c r="I277" s="195"/>
      <c r="J277" s="38"/>
      <c r="K277" s="38"/>
      <c r="L277" s="39"/>
      <c r="M277" s="196"/>
      <c r="N277" s="197"/>
      <c r="O277" s="77"/>
      <c r="P277" s="77"/>
      <c r="Q277" s="77"/>
      <c r="R277" s="77"/>
      <c r="S277" s="77"/>
      <c r="T277" s="78"/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T277" s="19" t="s">
        <v>173</v>
      </c>
      <c r="AU277" s="19" t="s">
        <v>85</v>
      </c>
    </row>
    <row r="278" s="14" customFormat="1">
      <c r="A278" s="14"/>
      <c r="B278" s="205"/>
      <c r="C278" s="14"/>
      <c r="D278" s="193" t="s">
        <v>175</v>
      </c>
      <c r="E278" s="206" t="s">
        <v>1</v>
      </c>
      <c r="F278" s="207" t="s">
        <v>86</v>
      </c>
      <c r="G278" s="14"/>
      <c r="H278" s="208">
        <v>3</v>
      </c>
      <c r="I278" s="209"/>
      <c r="J278" s="14"/>
      <c r="K278" s="14"/>
      <c r="L278" s="205"/>
      <c r="M278" s="210"/>
      <c r="N278" s="211"/>
      <c r="O278" s="211"/>
      <c r="P278" s="211"/>
      <c r="Q278" s="211"/>
      <c r="R278" s="211"/>
      <c r="S278" s="211"/>
      <c r="T278" s="212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T278" s="206" t="s">
        <v>175</v>
      </c>
      <c r="AU278" s="206" t="s">
        <v>85</v>
      </c>
      <c r="AV278" s="14" t="s">
        <v>85</v>
      </c>
      <c r="AW278" s="14" t="s">
        <v>32</v>
      </c>
      <c r="AX278" s="14" t="s">
        <v>81</v>
      </c>
      <c r="AY278" s="206" t="s">
        <v>165</v>
      </c>
    </row>
    <row r="279" s="2" customFormat="1">
      <c r="A279" s="38"/>
      <c r="B279" s="179"/>
      <c r="C279" s="180" t="s">
        <v>524</v>
      </c>
      <c r="D279" s="180" t="s">
        <v>167</v>
      </c>
      <c r="E279" s="181" t="s">
        <v>1042</v>
      </c>
      <c r="F279" s="182" t="s">
        <v>1043</v>
      </c>
      <c r="G279" s="183" t="s">
        <v>305</v>
      </c>
      <c r="H279" s="184">
        <v>301</v>
      </c>
      <c r="I279" s="185"/>
      <c r="J279" s="186">
        <f>ROUND(I279*H279,2)</f>
        <v>0</v>
      </c>
      <c r="K279" s="182" t="s">
        <v>852</v>
      </c>
      <c r="L279" s="39"/>
      <c r="M279" s="187" t="s">
        <v>1</v>
      </c>
      <c r="N279" s="188" t="s">
        <v>41</v>
      </c>
      <c r="O279" s="77"/>
      <c r="P279" s="189">
        <f>O279*H279</f>
        <v>0</v>
      </c>
      <c r="Q279" s="189">
        <v>0</v>
      </c>
      <c r="R279" s="189">
        <f>Q279*H279</f>
        <v>0</v>
      </c>
      <c r="S279" s="189">
        <v>0</v>
      </c>
      <c r="T279" s="190">
        <f>S279*H279</f>
        <v>0</v>
      </c>
      <c r="U279" s="38"/>
      <c r="V279" s="38"/>
      <c r="W279" s="38"/>
      <c r="X279" s="38"/>
      <c r="Y279" s="38"/>
      <c r="Z279" s="38"/>
      <c r="AA279" s="38"/>
      <c r="AB279" s="38"/>
      <c r="AC279" s="38"/>
      <c r="AD279" s="38"/>
      <c r="AE279" s="38"/>
      <c r="AR279" s="191" t="s">
        <v>273</v>
      </c>
      <c r="AT279" s="191" t="s">
        <v>167</v>
      </c>
      <c r="AU279" s="191" t="s">
        <v>85</v>
      </c>
      <c r="AY279" s="19" t="s">
        <v>165</v>
      </c>
      <c r="BE279" s="192">
        <f>IF(N279="základní",J279,0)</f>
        <v>0</v>
      </c>
      <c r="BF279" s="192">
        <f>IF(N279="snížená",J279,0)</f>
        <v>0</v>
      </c>
      <c r="BG279" s="192">
        <f>IF(N279="zákl. přenesená",J279,0)</f>
        <v>0</v>
      </c>
      <c r="BH279" s="192">
        <f>IF(N279="sníž. přenesená",J279,0)</f>
        <v>0</v>
      </c>
      <c r="BI279" s="192">
        <f>IF(N279="nulová",J279,0)</f>
        <v>0</v>
      </c>
      <c r="BJ279" s="19" t="s">
        <v>81</v>
      </c>
      <c r="BK279" s="192">
        <f>ROUND(I279*H279,2)</f>
        <v>0</v>
      </c>
      <c r="BL279" s="19" t="s">
        <v>273</v>
      </c>
      <c r="BM279" s="191" t="s">
        <v>1044</v>
      </c>
    </row>
    <row r="280" s="2" customFormat="1">
      <c r="A280" s="38"/>
      <c r="B280" s="39"/>
      <c r="C280" s="38"/>
      <c r="D280" s="193" t="s">
        <v>173</v>
      </c>
      <c r="E280" s="38"/>
      <c r="F280" s="194" t="s">
        <v>1043</v>
      </c>
      <c r="G280" s="38"/>
      <c r="H280" s="38"/>
      <c r="I280" s="195"/>
      <c r="J280" s="38"/>
      <c r="K280" s="38"/>
      <c r="L280" s="39"/>
      <c r="M280" s="196"/>
      <c r="N280" s="197"/>
      <c r="O280" s="77"/>
      <c r="P280" s="77"/>
      <c r="Q280" s="77"/>
      <c r="R280" s="77"/>
      <c r="S280" s="77"/>
      <c r="T280" s="78"/>
      <c r="U280" s="38"/>
      <c r="V280" s="38"/>
      <c r="W280" s="38"/>
      <c r="X280" s="38"/>
      <c r="Y280" s="38"/>
      <c r="Z280" s="38"/>
      <c r="AA280" s="38"/>
      <c r="AB280" s="38"/>
      <c r="AC280" s="38"/>
      <c r="AD280" s="38"/>
      <c r="AE280" s="38"/>
      <c r="AT280" s="19" t="s">
        <v>173</v>
      </c>
      <c r="AU280" s="19" t="s">
        <v>85</v>
      </c>
    </row>
    <row r="281" s="2" customFormat="1">
      <c r="A281" s="38"/>
      <c r="B281" s="179"/>
      <c r="C281" s="229" t="s">
        <v>530</v>
      </c>
      <c r="D281" s="229" t="s">
        <v>221</v>
      </c>
      <c r="E281" s="230" t="s">
        <v>1045</v>
      </c>
      <c r="F281" s="231" t="s">
        <v>1046</v>
      </c>
      <c r="G281" s="232" t="s">
        <v>305</v>
      </c>
      <c r="H281" s="233">
        <v>361.19999999999999</v>
      </c>
      <c r="I281" s="234"/>
      <c r="J281" s="235">
        <f>ROUND(I281*H281,2)</f>
        <v>0</v>
      </c>
      <c r="K281" s="231" t="s">
        <v>852</v>
      </c>
      <c r="L281" s="236"/>
      <c r="M281" s="237" t="s">
        <v>1</v>
      </c>
      <c r="N281" s="238" t="s">
        <v>41</v>
      </c>
      <c r="O281" s="77"/>
      <c r="P281" s="189">
        <f>O281*H281</f>
        <v>0</v>
      </c>
      <c r="Q281" s="189">
        <v>0.00022000000000000001</v>
      </c>
      <c r="R281" s="189">
        <f>Q281*H281</f>
        <v>0.079464000000000007</v>
      </c>
      <c r="S281" s="189">
        <v>0</v>
      </c>
      <c r="T281" s="190">
        <f>S281*H281</f>
        <v>0</v>
      </c>
      <c r="U281" s="38"/>
      <c r="V281" s="38"/>
      <c r="W281" s="38"/>
      <c r="X281" s="38"/>
      <c r="Y281" s="38"/>
      <c r="Z281" s="38"/>
      <c r="AA281" s="38"/>
      <c r="AB281" s="38"/>
      <c r="AC281" s="38"/>
      <c r="AD281" s="38"/>
      <c r="AE281" s="38"/>
      <c r="AR281" s="191" t="s">
        <v>272</v>
      </c>
      <c r="AT281" s="191" t="s">
        <v>221</v>
      </c>
      <c r="AU281" s="191" t="s">
        <v>85</v>
      </c>
      <c r="AY281" s="19" t="s">
        <v>165</v>
      </c>
      <c r="BE281" s="192">
        <f>IF(N281="základní",J281,0)</f>
        <v>0</v>
      </c>
      <c r="BF281" s="192">
        <f>IF(N281="snížená",J281,0)</f>
        <v>0</v>
      </c>
      <c r="BG281" s="192">
        <f>IF(N281="zákl. přenesená",J281,0)</f>
        <v>0</v>
      </c>
      <c r="BH281" s="192">
        <f>IF(N281="sníž. přenesená",J281,0)</f>
        <v>0</v>
      </c>
      <c r="BI281" s="192">
        <f>IF(N281="nulová",J281,0)</f>
        <v>0</v>
      </c>
      <c r="BJ281" s="19" t="s">
        <v>81</v>
      </c>
      <c r="BK281" s="192">
        <f>ROUND(I281*H281,2)</f>
        <v>0</v>
      </c>
      <c r="BL281" s="19" t="s">
        <v>273</v>
      </c>
      <c r="BM281" s="191" t="s">
        <v>1047</v>
      </c>
    </row>
    <row r="282" s="2" customFormat="1">
      <c r="A282" s="38"/>
      <c r="B282" s="39"/>
      <c r="C282" s="38"/>
      <c r="D282" s="193" t="s">
        <v>173</v>
      </c>
      <c r="E282" s="38"/>
      <c r="F282" s="194" t="s">
        <v>1046</v>
      </c>
      <c r="G282" s="38"/>
      <c r="H282" s="38"/>
      <c r="I282" s="195"/>
      <c r="J282" s="38"/>
      <c r="K282" s="38"/>
      <c r="L282" s="39"/>
      <c r="M282" s="196"/>
      <c r="N282" s="197"/>
      <c r="O282" s="77"/>
      <c r="P282" s="77"/>
      <c r="Q282" s="77"/>
      <c r="R282" s="77"/>
      <c r="S282" s="77"/>
      <c r="T282" s="78"/>
      <c r="U282" s="38"/>
      <c r="V282" s="38"/>
      <c r="W282" s="38"/>
      <c r="X282" s="38"/>
      <c r="Y282" s="38"/>
      <c r="Z282" s="38"/>
      <c r="AA282" s="38"/>
      <c r="AB282" s="38"/>
      <c r="AC282" s="38"/>
      <c r="AD282" s="38"/>
      <c r="AE282" s="38"/>
      <c r="AT282" s="19" t="s">
        <v>173</v>
      </c>
      <c r="AU282" s="19" t="s">
        <v>85</v>
      </c>
    </row>
    <row r="283" s="2" customFormat="1" ht="44.25" customHeight="1">
      <c r="A283" s="38"/>
      <c r="B283" s="179"/>
      <c r="C283" s="180" t="s">
        <v>535</v>
      </c>
      <c r="D283" s="180" t="s">
        <v>167</v>
      </c>
      <c r="E283" s="181" t="s">
        <v>1048</v>
      </c>
      <c r="F283" s="182" t="s">
        <v>1049</v>
      </c>
      <c r="G283" s="183" t="s">
        <v>378</v>
      </c>
      <c r="H283" s="184">
        <v>1</v>
      </c>
      <c r="I283" s="185"/>
      <c r="J283" s="186">
        <f>ROUND(I283*H283,2)</f>
        <v>0</v>
      </c>
      <c r="K283" s="182" t="s">
        <v>852</v>
      </c>
      <c r="L283" s="39"/>
      <c r="M283" s="187" t="s">
        <v>1</v>
      </c>
      <c r="N283" s="188" t="s">
        <v>41</v>
      </c>
      <c r="O283" s="77"/>
      <c r="P283" s="189">
        <f>O283*H283</f>
        <v>0</v>
      </c>
      <c r="Q283" s="189">
        <v>0</v>
      </c>
      <c r="R283" s="189">
        <f>Q283*H283</f>
        <v>0</v>
      </c>
      <c r="S283" s="189">
        <v>0</v>
      </c>
      <c r="T283" s="190">
        <f>S283*H283</f>
        <v>0</v>
      </c>
      <c r="U283" s="38"/>
      <c r="V283" s="38"/>
      <c r="W283" s="38"/>
      <c r="X283" s="38"/>
      <c r="Y283" s="38"/>
      <c r="Z283" s="38"/>
      <c r="AA283" s="38"/>
      <c r="AB283" s="38"/>
      <c r="AC283" s="38"/>
      <c r="AD283" s="38"/>
      <c r="AE283" s="38"/>
      <c r="AR283" s="191" t="s">
        <v>273</v>
      </c>
      <c r="AT283" s="191" t="s">
        <v>167</v>
      </c>
      <c r="AU283" s="191" t="s">
        <v>85</v>
      </c>
      <c r="AY283" s="19" t="s">
        <v>165</v>
      </c>
      <c r="BE283" s="192">
        <f>IF(N283="základní",J283,0)</f>
        <v>0</v>
      </c>
      <c r="BF283" s="192">
        <f>IF(N283="snížená",J283,0)</f>
        <v>0</v>
      </c>
      <c r="BG283" s="192">
        <f>IF(N283="zákl. přenesená",J283,0)</f>
        <v>0</v>
      </c>
      <c r="BH283" s="192">
        <f>IF(N283="sníž. přenesená",J283,0)</f>
        <v>0</v>
      </c>
      <c r="BI283" s="192">
        <f>IF(N283="nulová",J283,0)</f>
        <v>0</v>
      </c>
      <c r="BJ283" s="19" t="s">
        <v>81</v>
      </c>
      <c r="BK283" s="192">
        <f>ROUND(I283*H283,2)</f>
        <v>0</v>
      </c>
      <c r="BL283" s="19" t="s">
        <v>273</v>
      </c>
      <c r="BM283" s="191" t="s">
        <v>1050</v>
      </c>
    </row>
    <row r="284" s="2" customFormat="1">
      <c r="A284" s="38"/>
      <c r="B284" s="39"/>
      <c r="C284" s="38"/>
      <c r="D284" s="193" t="s">
        <v>173</v>
      </c>
      <c r="E284" s="38"/>
      <c r="F284" s="194" t="s">
        <v>1049</v>
      </c>
      <c r="G284" s="38"/>
      <c r="H284" s="38"/>
      <c r="I284" s="195"/>
      <c r="J284" s="38"/>
      <c r="K284" s="38"/>
      <c r="L284" s="39"/>
      <c r="M284" s="196"/>
      <c r="N284" s="197"/>
      <c r="O284" s="77"/>
      <c r="P284" s="77"/>
      <c r="Q284" s="77"/>
      <c r="R284" s="77"/>
      <c r="S284" s="77"/>
      <c r="T284" s="78"/>
      <c r="U284" s="38"/>
      <c r="V284" s="38"/>
      <c r="W284" s="38"/>
      <c r="X284" s="38"/>
      <c r="Y284" s="38"/>
      <c r="Z284" s="38"/>
      <c r="AA284" s="38"/>
      <c r="AB284" s="38"/>
      <c r="AC284" s="38"/>
      <c r="AD284" s="38"/>
      <c r="AE284" s="38"/>
      <c r="AT284" s="19" t="s">
        <v>173</v>
      </c>
      <c r="AU284" s="19" t="s">
        <v>85</v>
      </c>
    </row>
    <row r="285" s="2" customFormat="1" ht="55.5" customHeight="1">
      <c r="A285" s="38"/>
      <c r="B285" s="179"/>
      <c r="C285" s="180" t="s">
        <v>541</v>
      </c>
      <c r="D285" s="180" t="s">
        <v>167</v>
      </c>
      <c r="E285" s="181" t="s">
        <v>1051</v>
      </c>
      <c r="F285" s="182" t="s">
        <v>1052</v>
      </c>
      <c r="G285" s="183" t="s">
        <v>378</v>
      </c>
      <c r="H285" s="184">
        <v>2</v>
      </c>
      <c r="I285" s="185"/>
      <c r="J285" s="186">
        <f>ROUND(I285*H285,2)</f>
        <v>0</v>
      </c>
      <c r="K285" s="182" t="s">
        <v>852</v>
      </c>
      <c r="L285" s="39"/>
      <c r="M285" s="187" t="s">
        <v>1</v>
      </c>
      <c r="N285" s="188" t="s">
        <v>41</v>
      </c>
      <c r="O285" s="77"/>
      <c r="P285" s="189">
        <f>O285*H285</f>
        <v>0</v>
      </c>
      <c r="Q285" s="189">
        <v>0</v>
      </c>
      <c r="R285" s="189">
        <f>Q285*H285</f>
        <v>0</v>
      </c>
      <c r="S285" s="189">
        <v>0</v>
      </c>
      <c r="T285" s="190">
        <f>S285*H285</f>
        <v>0</v>
      </c>
      <c r="U285" s="38"/>
      <c r="V285" s="38"/>
      <c r="W285" s="38"/>
      <c r="X285" s="38"/>
      <c r="Y285" s="38"/>
      <c r="Z285" s="38"/>
      <c r="AA285" s="38"/>
      <c r="AB285" s="38"/>
      <c r="AC285" s="38"/>
      <c r="AD285" s="38"/>
      <c r="AE285" s="38"/>
      <c r="AR285" s="191" t="s">
        <v>273</v>
      </c>
      <c r="AT285" s="191" t="s">
        <v>167</v>
      </c>
      <c r="AU285" s="191" t="s">
        <v>85</v>
      </c>
      <c r="AY285" s="19" t="s">
        <v>165</v>
      </c>
      <c r="BE285" s="192">
        <f>IF(N285="základní",J285,0)</f>
        <v>0</v>
      </c>
      <c r="BF285" s="192">
        <f>IF(N285="snížená",J285,0)</f>
        <v>0</v>
      </c>
      <c r="BG285" s="192">
        <f>IF(N285="zákl. přenesená",J285,0)</f>
        <v>0</v>
      </c>
      <c r="BH285" s="192">
        <f>IF(N285="sníž. přenesená",J285,0)</f>
        <v>0</v>
      </c>
      <c r="BI285" s="192">
        <f>IF(N285="nulová",J285,0)</f>
        <v>0</v>
      </c>
      <c r="BJ285" s="19" t="s">
        <v>81</v>
      </c>
      <c r="BK285" s="192">
        <f>ROUND(I285*H285,2)</f>
        <v>0</v>
      </c>
      <c r="BL285" s="19" t="s">
        <v>273</v>
      </c>
      <c r="BM285" s="191" t="s">
        <v>1053</v>
      </c>
    </row>
    <row r="286" s="2" customFormat="1">
      <c r="A286" s="38"/>
      <c r="B286" s="39"/>
      <c r="C286" s="38"/>
      <c r="D286" s="193" t="s">
        <v>173</v>
      </c>
      <c r="E286" s="38"/>
      <c r="F286" s="194" t="s">
        <v>1052</v>
      </c>
      <c r="G286" s="38"/>
      <c r="H286" s="38"/>
      <c r="I286" s="195"/>
      <c r="J286" s="38"/>
      <c r="K286" s="38"/>
      <c r="L286" s="39"/>
      <c r="M286" s="196"/>
      <c r="N286" s="197"/>
      <c r="O286" s="77"/>
      <c r="P286" s="77"/>
      <c r="Q286" s="77"/>
      <c r="R286" s="77"/>
      <c r="S286" s="77"/>
      <c r="T286" s="78"/>
      <c r="U286" s="38"/>
      <c r="V286" s="38"/>
      <c r="W286" s="38"/>
      <c r="X286" s="38"/>
      <c r="Y286" s="38"/>
      <c r="Z286" s="38"/>
      <c r="AA286" s="38"/>
      <c r="AB286" s="38"/>
      <c r="AC286" s="38"/>
      <c r="AD286" s="38"/>
      <c r="AE286" s="38"/>
      <c r="AT286" s="19" t="s">
        <v>173</v>
      </c>
      <c r="AU286" s="19" t="s">
        <v>85</v>
      </c>
    </row>
    <row r="287" s="2" customFormat="1">
      <c r="A287" s="38"/>
      <c r="B287" s="179"/>
      <c r="C287" s="180" t="s">
        <v>545</v>
      </c>
      <c r="D287" s="180" t="s">
        <v>167</v>
      </c>
      <c r="E287" s="181" t="s">
        <v>1054</v>
      </c>
      <c r="F287" s="182" t="s">
        <v>1055</v>
      </c>
      <c r="G287" s="183" t="s">
        <v>378</v>
      </c>
      <c r="H287" s="184">
        <v>1</v>
      </c>
      <c r="I287" s="185"/>
      <c r="J287" s="186">
        <f>ROUND(I287*H287,2)</f>
        <v>0</v>
      </c>
      <c r="K287" s="182" t="s">
        <v>852</v>
      </c>
      <c r="L287" s="39"/>
      <c r="M287" s="187" t="s">
        <v>1</v>
      </c>
      <c r="N287" s="188" t="s">
        <v>41</v>
      </c>
      <c r="O287" s="77"/>
      <c r="P287" s="189">
        <f>O287*H287</f>
        <v>0</v>
      </c>
      <c r="Q287" s="189">
        <v>0</v>
      </c>
      <c r="R287" s="189">
        <f>Q287*H287</f>
        <v>0</v>
      </c>
      <c r="S287" s="189">
        <v>0</v>
      </c>
      <c r="T287" s="190">
        <f>S287*H287</f>
        <v>0</v>
      </c>
      <c r="U287" s="38"/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  <c r="AR287" s="191" t="s">
        <v>273</v>
      </c>
      <c r="AT287" s="191" t="s">
        <v>167</v>
      </c>
      <c r="AU287" s="191" t="s">
        <v>85</v>
      </c>
      <c r="AY287" s="19" t="s">
        <v>165</v>
      </c>
      <c r="BE287" s="192">
        <f>IF(N287="základní",J287,0)</f>
        <v>0</v>
      </c>
      <c r="BF287" s="192">
        <f>IF(N287="snížená",J287,0)</f>
        <v>0</v>
      </c>
      <c r="BG287" s="192">
        <f>IF(N287="zákl. přenesená",J287,0)</f>
        <v>0</v>
      </c>
      <c r="BH287" s="192">
        <f>IF(N287="sníž. přenesená",J287,0)</f>
        <v>0</v>
      </c>
      <c r="BI287" s="192">
        <f>IF(N287="nulová",J287,0)</f>
        <v>0</v>
      </c>
      <c r="BJ287" s="19" t="s">
        <v>81</v>
      </c>
      <c r="BK287" s="192">
        <f>ROUND(I287*H287,2)</f>
        <v>0</v>
      </c>
      <c r="BL287" s="19" t="s">
        <v>273</v>
      </c>
      <c r="BM287" s="191" t="s">
        <v>1056</v>
      </c>
    </row>
    <row r="288" s="2" customFormat="1">
      <c r="A288" s="38"/>
      <c r="B288" s="39"/>
      <c r="C288" s="38"/>
      <c r="D288" s="193" t="s">
        <v>173</v>
      </c>
      <c r="E288" s="38"/>
      <c r="F288" s="194" t="s">
        <v>1055</v>
      </c>
      <c r="G288" s="38"/>
      <c r="H288" s="38"/>
      <c r="I288" s="195"/>
      <c r="J288" s="38"/>
      <c r="K288" s="38"/>
      <c r="L288" s="39"/>
      <c r="M288" s="196"/>
      <c r="N288" s="197"/>
      <c r="O288" s="77"/>
      <c r="P288" s="77"/>
      <c r="Q288" s="77"/>
      <c r="R288" s="77"/>
      <c r="S288" s="77"/>
      <c r="T288" s="78"/>
      <c r="U288" s="38"/>
      <c r="V288" s="38"/>
      <c r="W288" s="38"/>
      <c r="X288" s="38"/>
      <c r="Y288" s="38"/>
      <c r="Z288" s="38"/>
      <c r="AA288" s="38"/>
      <c r="AB288" s="38"/>
      <c r="AC288" s="38"/>
      <c r="AD288" s="38"/>
      <c r="AE288" s="38"/>
      <c r="AT288" s="19" t="s">
        <v>173</v>
      </c>
      <c r="AU288" s="19" t="s">
        <v>85</v>
      </c>
    </row>
    <row r="289" s="2" customFormat="1">
      <c r="A289" s="38"/>
      <c r="B289" s="179"/>
      <c r="C289" s="180" t="s">
        <v>552</v>
      </c>
      <c r="D289" s="180" t="s">
        <v>167</v>
      </c>
      <c r="E289" s="181" t="s">
        <v>1057</v>
      </c>
      <c r="F289" s="182" t="s">
        <v>1058</v>
      </c>
      <c r="G289" s="183" t="s">
        <v>378</v>
      </c>
      <c r="H289" s="184">
        <v>10</v>
      </c>
      <c r="I289" s="185"/>
      <c r="J289" s="186">
        <f>ROUND(I289*H289,2)</f>
        <v>0</v>
      </c>
      <c r="K289" s="182" t="s">
        <v>852</v>
      </c>
      <c r="L289" s="39"/>
      <c r="M289" s="187" t="s">
        <v>1</v>
      </c>
      <c r="N289" s="188" t="s">
        <v>41</v>
      </c>
      <c r="O289" s="77"/>
      <c r="P289" s="189">
        <f>O289*H289</f>
        <v>0</v>
      </c>
      <c r="Q289" s="189">
        <v>0</v>
      </c>
      <c r="R289" s="189">
        <f>Q289*H289</f>
        <v>0</v>
      </c>
      <c r="S289" s="189">
        <v>0</v>
      </c>
      <c r="T289" s="190">
        <f>S289*H289</f>
        <v>0</v>
      </c>
      <c r="U289" s="38"/>
      <c r="V289" s="38"/>
      <c r="W289" s="38"/>
      <c r="X289" s="38"/>
      <c r="Y289" s="38"/>
      <c r="Z289" s="38"/>
      <c r="AA289" s="38"/>
      <c r="AB289" s="38"/>
      <c r="AC289" s="38"/>
      <c r="AD289" s="38"/>
      <c r="AE289" s="38"/>
      <c r="AR289" s="191" t="s">
        <v>273</v>
      </c>
      <c r="AT289" s="191" t="s">
        <v>167</v>
      </c>
      <c r="AU289" s="191" t="s">
        <v>85</v>
      </c>
      <c r="AY289" s="19" t="s">
        <v>165</v>
      </c>
      <c r="BE289" s="192">
        <f>IF(N289="základní",J289,0)</f>
        <v>0</v>
      </c>
      <c r="BF289" s="192">
        <f>IF(N289="snížená",J289,0)</f>
        <v>0</v>
      </c>
      <c r="BG289" s="192">
        <f>IF(N289="zákl. přenesená",J289,0)</f>
        <v>0</v>
      </c>
      <c r="BH289" s="192">
        <f>IF(N289="sníž. přenesená",J289,0)</f>
        <v>0</v>
      </c>
      <c r="BI289" s="192">
        <f>IF(N289="nulová",J289,0)</f>
        <v>0</v>
      </c>
      <c r="BJ289" s="19" t="s">
        <v>81</v>
      </c>
      <c r="BK289" s="192">
        <f>ROUND(I289*H289,2)</f>
        <v>0</v>
      </c>
      <c r="BL289" s="19" t="s">
        <v>273</v>
      </c>
      <c r="BM289" s="191" t="s">
        <v>1059</v>
      </c>
    </row>
    <row r="290" s="2" customFormat="1">
      <c r="A290" s="38"/>
      <c r="B290" s="39"/>
      <c r="C290" s="38"/>
      <c r="D290" s="193" t="s">
        <v>173</v>
      </c>
      <c r="E290" s="38"/>
      <c r="F290" s="194" t="s">
        <v>1058</v>
      </c>
      <c r="G290" s="38"/>
      <c r="H290" s="38"/>
      <c r="I290" s="195"/>
      <c r="J290" s="38"/>
      <c r="K290" s="38"/>
      <c r="L290" s="39"/>
      <c r="M290" s="196"/>
      <c r="N290" s="197"/>
      <c r="O290" s="77"/>
      <c r="P290" s="77"/>
      <c r="Q290" s="77"/>
      <c r="R290" s="77"/>
      <c r="S290" s="77"/>
      <c r="T290" s="78"/>
      <c r="U290" s="38"/>
      <c r="V290" s="38"/>
      <c r="W290" s="38"/>
      <c r="X290" s="38"/>
      <c r="Y290" s="38"/>
      <c r="Z290" s="38"/>
      <c r="AA290" s="38"/>
      <c r="AB290" s="38"/>
      <c r="AC290" s="38"/>
      <c r="AD290" s="38"/>
      <c r="AE290" s="38"/>
      <c r="AT290" s="19" t="s">
        <v>173</v>
      </c>
      <c r="AU290" s="19" t="s">
        <v>85</v>
      </c>
    </row>
    <row r="291" s="2" customFormat="1">
      <c r="A291" s="38"/>
      <c r="B291" s="179"/>
      <c r="C291" s="180" t="s">
        <v>557</v>
      </c>
      <c r="D291" s="180" t="s">
        <v>167</v>
      </c>
      <c r="E291" s="181" t="s">
        <v>1060</v>
      </c>
      <c r="F291" s="182" t="s">
        <v>1061</v>
      </c>
      <c r="G291" s="183" t="s">
        <v>378</v>
      </c>
      <c r="H291" s="184">
        <v>2</v>
      </c>
      <c r="I291" s="185"/>
      <c r="J291" s="186">
        <f>ROUND(I291*H291,2)</f>
        <v>0</v>
      </c>
      <c r="K291" s="182" t="s">
        <v>852</v>
      </c>
      <c r="L291" s="39"/>
      <c r="M291" s="187" t="s">
        <v>1</v>
      </c>
      <c r="N291" s="188" t="s">
        <v>41</v>
      </c>
      <c r="O291" s="77"/>
      <c r="P291" s="189">
        <f>O291*H291</f>
        <v>0</v>
      </c>
      <c r="Q291" s="189">
        <v>0</v>
      </c>
      <c r="R291" s="189">
        <f>Q291*H291</f>
        <v>0</v>
      </c>
      <c r="S291" s="189">
        <v>0</v>
      </c>
      <c r="T291" s="190">
        <f>S291*H291</f>
        <v>0</v>
      </c>
      <c r="U291" s="38"/>
      <c r="V291" s="38"/>
      <c r="W291" s="38"/>
      <c r="X291" s="38"/>
      <c r="Y291" s="38"/>
      <c r="Z291" s="38"/>
      <c r="AA291" s="38"/>
      <c r="AB291" s="38"/>
      <c r="AC291" s="38"/>
      <c r="AD291" s="38"/>
      <c r="AE291" s="38"/>
      <c r="AR291" s="191" t="s">
        <v>273</v>
      </c>
      <c r="AT291" s="191" t="s">
        <v>167</v>
      </c>
      <c r="AU291" s="191" t="s">
        <v>85</v>
      </c>
      <c r="AY291" s="19" t="s">
        <v>165</v>
      </c>
      <c r="BE291" s="192">
        <f>IF(N291="základní",J291,0)</f>
        <v>0</v>
      </c>
      <c r="BF291" s="192">
        <f>IF(N291="snížená",J291,0)</f>
        <v>0</v>
      </c>
      <c r="BG291" s="192">
        <f>IF(N291="zákl. přenesená",J291,0)</f>
        <v>0</v>
      </c>
      <c r="BH291" s="192">
        <f>IF(N291="sníž. přenesená",J291,0)</f>
        <v>0</v>
      </c>
      <c r="BI291" s="192">
        <f>IF(N291="nulová",J291,0)</f>
        <v>0</v>
      </c>
      <c r="BJ291" s="19" t="s">
        <v>81</v>
      </c>
      <c r="BK291" s="192">
        <f>ROUND(I291*H291,2)</f>
        <v>0</v>
      </c>
      <c r="BL291" s="19" t="s">
        <v>273</v>
      </c>
      <c r="BM291" s="191" t="s">
        <v>1062</v>
      </c>
    </row>
    <row r="292" s="2" customFormat="1">
      <c r="A292" s="38"/>
      <c r="B292" s="39"/>
      <c r="C292" s="38"/>
      <c r="D292" s="193" t="s">
        <v>173</v>
      </c>
      <c r="E292" s="38"/>
      <c r="F292" s="194" t="s">
        <v>1061</v>
      </c>
      <c r="G292" s="38"/>
      <c r="H292" s="38"/>
      <c r="I292" s="195"/>
      <c r="J292" s="38"/>
      <c r="K292" s="38"/>
      <c r="L292" s="39"/>
      <c r="M292" s="196"/>
      <c r="N292" s="197"/>
      <c r="O292" s="77"/>
      <c r="P292" s="77"/>
      <c r="Q292" s="77"/>
      <c r="R292" s="77"/>
      <c r="S292" s="77"/>
      <c r="T292" s="78"/>
      <c r="U292" s="38"/>
      <c r="V292" s="38"/>
      <c r="W292" s="38"/>
      <c r="X292" s="38"/>
      <c r="Y292" s="38"/>
      <c r="Z292" s="38"/>
      <c r="AA292" s="38"/>
      <c r="AB292" s="38"/>
      <c r="AC292" s="38"/>
      <c r="AD292" s="38"/>
      <c r="AE292" s="38"/>
      <c r="AT292" s="19" t="s">
        <v>173</v>
      </c>
      <c r="AU292" s="19" t="s">
        <v>85</v>
      </c>
    </row>
    <row r="293" s="12" customFormat="1" ht="22.8" customHeight="1">
      <c r="A293" s="12"/>
      <c r="B293" s="166"/>
      <c r="C293" s="12"/>
      <c r="D293" s="167" t="s">
        <v>75</v>
      </c>
      <c r="E293" s="177" t="s">
        <v>1063</v>
      </c>
      <c r="F293" s="177" t="s">
        <v>1064</v>
      </c>
      <c r="G293" s="12"/>
      <c r="H293" s="12"/>
      <c r="I293" s="169"/>
      <c r="J293" s="178">
        <f>BK293</f>
        <v>0</v>
      </c>
      <c r="K293" s="12"/>
      <c r="L293" s="166"/>
      <c r="M293" s="171"/>
      <c r="N293" s="172"/>
      <c r="O293" s="172"/>
      <c r="P293" s="173">
        <f>SUM(P294:P308)</f>
        <v>0</v>
      </c>
      <c r="Q293" s="172"/>
      <c r="R293" s="173">
        <f>SUM(R294:R308)</f>
        <v>0</v>
      </c>
      <c r="S293" s="172"/>
      <c r="T293" s="174">
        <f>SUM(T294:T308)</f>
        <v>0.55326000000000009</v>
      </c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R293" s="167" t="s">
        <v>85</v>
      </c>
      <c r="AT293" s="175" t="s">
        <v>75</v>
      </c>
      <c r="AU293" s="175" t="s">
        <v>81</v>
      </c>
      <c r="AY293" s="167" t="s">
        <v>165</v>
      </c>
      <c r="BK293" s="176">
        <f>SUM(BK294:BK308)</f>
        <v>0</v>
      </c>
    </row>
    <row r="294" s="2" customFormat="1" ht="33" customHeight="1">
      <c r="A294" s="38"/>
      <c r="B294" s="179"/>
      <c r="C294" s="180" t="s">
        <v>562</v>
      </c>
      <c r="D294" s="180" t="s">
        <v>167</v>
      </c>
      <c r="E294" s="181" t="s">
        <v>1065</v>
      </c>
      <c r="F294" s="182" t="s">
        <v>1066</v>
      </c>
      <c r="G294" s="183" t="s">
        <v>378</v>
      </c>
      <c r="H294" s="184">
        <v>4</v>
      </c>
      <c r="I294" s="185"/>
      <c r="J294" s="186">
        <f>ROUND(I294*H294,2)</f>
        <v>0</v>
      </c>
      <c r="K294" s="182" t="s">
        <v>852</v>
      </c>
      <c r="L294" s="39"/>
      <c r="M294" s="187" t="s">
        <v>1</v>
      </c>
      <c r="N294" s="188" t="s">
        <v>41</v>
      </c>
      <c r="O294" s="77"/>
      <c r="P294" s="189">
        <f>O294*H294</f>
        <v>0</v>
      </c>
      <c r="Q294" s="189">
        <v>0</v>
      </c>
      <c r="R294" s="189">
        <f>Q294*H294</f>
        <v>0</v>
      </c>
      <c r="S294" s="189">
        <v>0.13</v>
      </c>
      <c r="T294" s="190">
        <f>S294*H294</f>
        <v>0.52000000000000002</v>
      </c>
      <c r="U294" s="38"/>
      <c r="V294" s="38"/>
      <c r="W294" s="38"/>
      <c r="X294" s="38"/>
      <c r="Y294" s="38"/>
      <c r="Z294" s="38"/>
      <c r="AA294" s="38"/>
      <c r="AB294" s="38"/>
      <c r="AC294" s="38"/>
      <c r="AD294" s="38"/>
      <c r="AE294" s="38"/>
      <c r="AR294" s="191" t="s">
        <v>273</v>
      </c>
      <c r="AT294" s="191" t="s">
        <v>167</v>
      </c>
      <c r="AU294" s="191" t="s">
        <v>85</v>
      </c>
      <c r="AY294" s="19" t="s">
        <v>165</v>
      </c>
      <c r="BE294" s="192">
        <f>IF(N294="základní",J294,0)</f>
        <v>0</v>
      </c>
      <c r="BF294" s="192">
        <f>IF(N294="snížená",J294,0)</f>
        <v>0</v>
      </c>
      <c r="BG294" s="192">
        <f>IF(N294="zákl. přenesená",J294,0)</f>
        <v>0</v>
      </c>
      <c r="BH294" s="192">
        <f>IF(N294="sníž. přenesená",J294,0)</f>
        <v>0</v>
      </c>
      <c r="BI294" s="192">
        <f>IF(N294="nulová",J294,0)</f>
        <v>0</v>
      </c>
      <c r="BJ294" s="19" t="s">
        <v>81</v>
      </c>
      <c r="BK294" s="192">
        <f>ROUND(I294*H294,2)</f>
        <v>0</v>
      </c>
      <c r="BL294" s="19" t="s">
        <v>273</v>
      </c>
      <c r="BM294" s="191" t="s">
        <v>1067</v>
      </c>
    </row>
    <row r="295" s="2" customFormat="1">
      <c r="A295" s="38"/>
      <c r="B295" s="39"/>
      <c r="C295" s="38"/>
      <c r="D295" s="193" t="s">
        <v>173</v>
      </c>
      <c r="E295" s="38"/>
      <c r="F295" s="194" t="s">
        <v>1066</v>
      </c>
      <c r="G295" s="38"/>
      <c r="H295" s="38"/>
      <c r="I295" s="195"/>
      <c r="J295" s="38"/>
      <c r="K295" s="38"/>
      <c r="L295" s="39"/>
      <c r="M295" s="196"/>
      <c r="N295" s="197"/>
      <c r="O295" s="77"/>
      <c r="P295" s="77"/>
      <c r="Q295" s="77"/>
      <c r="R295" s="77"/>
      <c r="S295" s="77"/>
      <c r="T295" s="78"/>
      <c r="U295" s="38"/>
      <c r="V295" s="38"/>
      <c r="W295" s="38"/>
      <c r="X295" s="38"/>
      <c r="Y295" s="38"/>
      <c r="Z295" s="38"/>
      <c r="AA295" s="38"/>
      <c r="AB295" s="38"/>
      <c r="AC295" s="38"/>
      <c r="AD295" s="38"/>
      <c r="AE295" s="38"/>
      <c r="AT295" s="19" t="s">
        <v>173</v>
      </c>
      <c r="AU295" s="19" t="s">
        <v>85</v>
      </c>
    </row>
    <row r="296" s="2" customFormat="1">
      <c r="A296" s="38"/>
      <c r="B296" s="179"/>
      <c r="C296" s="180" t="s">
        <v>566</v>
      </c>
      <c r="D296" s="180" t="s">
        <v>167</v>
      </c>
      <c r="E296" s="181" t="s">
        <v>1068</v>
      </c>
      <c r="F296" s="182" t="s">
        <v>1069</v>
      </c>
      <c r="G296" s="183" t="s">
        <v>378</v>
      </c>
      <c r="H296" s="184">
        <v>60</v>
      </c>
      <c r="I296" s="185"/>
      <c r="J296" s="186">
        <f>ROUND(I296*H296,2)</f>
        <v>0</v>
      </c>
      <c r="K296" s="182" t="s">
        <v>852</v>
      </c>
      <c r="L296" s="39"/>
      <c r="M296" s="187" t="s">
        <v>1</v>
      </c>
      <c r="N296" s="188" t="s">
        <v>41</v>
      </c>
      <c r="O296" s="77"/>
      <c r="P296" s="189">
        <f>O296*H296</f>
        <v>0</v>
      </c>
      <c r="Q296" s="189">
        <v>0</v>
      </c>
      <c r="R296" s="189">
        <f>Q296*H296</f>
        <v>0</v>
      </c>
      <c r="S296" s="189">
        <v>0.00023000000000000001</v>
      </c>
      <c r="T296" s="190">
        <f>S296*H296</f>
        <v>0.0138</v>
      </c>
      <c r="U296" s="38"/>
      <c r="V296" s="38"/>
      <c r="W296" s="38"/>
      <c r="X296" s="38"/>
      <c r="Y296" s="38"/>
      <c r="Z296" s="38"/>
      <c r="AA296" s="38"/>
      <c r="AB296" s="38"/>
      <c r="AC296" s="38"/>
      <c r="AD296" s="38"/>
      <c r="AE296" s="38"/>
      <c r="AR296" s="191" t="s">
        <v>273</v>
      </c>
      <c r="AT296" s="191" t="s">
        <v>167</v>
      </c>
      <c r="AU296" s="191" t="s">
        <v>85</v>
      </c>
      <c r="AY296" s="19" t="s">
        <v>165</v>
      </c>
      <c r="BE296" s="192">
        <f>IF(N296="základní",J296,0)</f>
        <v>0</v>
      </c>
      <c r="BF296" s="192">
        <f>IF(N296="snížená",J296,0)</f>
        <v>0</v>
      </c>
      <c r="BG296" s="192">
        <f>IF(N296="zákl. přenesená",J296,0)</f>
        <v>0</v>
      </c>
      <c r="BH296" s="192">
        <f>IF(N296="sníž. přenesená",J296,0)</f>
        <v>0</v>
      </c>
      <c r="BI296" s="192">
        <f>IF(N296="nulová",J296,0)</f>
        <v>0</v>
      </c>
      <c r="BJ296" s="19" t="s">
        <v>81</v>
      </c>
      <c r="BK296" s="192">
        <f>ROUND(I296*H296,2)</f>
        <v>0</v>
      </c>
      <c r="BL296" s="19" t="s">
        <v>273</v>
      </c>
      <c r="BM296" s="191" t="s">
        <v>1070</v>
      </c>
    </row>
    <row r="297" s="2" customFormat="1">
      <c r="A297" s="38"/>
      <c r="B297" s="39"/>
      <c r="C297" s="38"/>
      <c r="D297" s="193" t="s">
        <v>173</v>
      </c>
      <c r="E297" s="38"/>
      <c r="F297" s="194" t="s">
        <v>1069</v>
      </c>
      <c r="G297" s="38"/>
      <c r="H297" s="38"/>
      <c r="I297" s="195"/>
      <c r="J297" s="38"/>
      <c r="K297" s="38"/>
      <c r="L297" s="39"/>
      <c r="M297" s="196"/>
      <c r="N297" s="197"/>
      <c r="O297" s="77"/>
      <c r="P297" s="77"/>
      <c r="Q297" s="77"/>
      <c r="R297" s="77"/>
      <c r="S297" s="77"/>
      <c r="T297" s="78"/>
      <c r="U297" s="38"/>
      <c r="V297" s="38"/>
      <c r="W297" s="38"/>
      <c r="X297" s="38"/>
      <c r="Y297" s="38"/>
      <c r="Z297" s="38"/>
      <c r="AA297" s="38"/>
      <c r="AB297" s="38"/>
      <c r="AC297" s="38"/>
      <c r="AD297" s="38"/>
      <c r="AE297" s="38"/>
      <c r="AT297" s="19" t="s">
        <v>173</v>
      </c>
      <c r="AU297" s="19" t="s">
        <v>85</v>
      </c>
    </row>
    <row r="298" s="2" customFormat="1" ht="33" customHeight="1">
      <c r="A298" s="38"/>
      <c r="B298" s="179"/>
      <c r="C298" s="180" t="s">
        <v>573</v>
      </c>
      <c r="D298" s="180" t="s">
        <v>167</v>
      </c>
      <c r="E298" s="181" t="s">
        <v>1071</v>
      </c>
      <c r="F298" s="182" t="s">
        <v>1072</v>
      </c>
      <c r="G298" s="183" t="s">
        <v>378</v>
      </c>
      <c r="H298" s="184">
        <v>2</v>
      </c>
      <c r="I298" s="185"/>
      <c r="J298" s="186">
        <f>ROUND(I298*H298,2)</f>
        <v>0</v>
      </c>
      <c r="K298" s="182" t="s">
        <v>852</v>
      </c>
      <c r="L298" s="39"/>
      <c r="M298" s="187" t="s">
        <v>1</v>
      </c>
      <c r="N298" s="188" t="s">
        <v>41</v>
      </c>
      <c r="O298" s="77"/>
      <c r="P298" s="189">
        <f>O298*H298</f>
        <v>0</v>
      </c>
      <c r="Q298" s="189">
        <v>0</v>
      </c>
      <c r="R298" s="189">
        <f>Q298*H298</f>
        <v>0</v>
      </c>
      <c r="S298" s="189">
        <v>0.001</v>
      </c>
      <c r="T298" s="190">
        <f>S298*H298</f>
        <v>0.002</v>
      </c>
      <c r="U298" s="38"/>
      <c r="V298" s="38"/>
      <c r="W298" s="38"/>
      <c r="X298" s="38"/>
      <c r="Y298" s="38"/>
      <c r="Z298" s="38"/>
      <c r="AA298" s="38"/>
      <c r="AB298" s="38"/>
      <c r="AC298" s="38"/>
      <c r="AD298" s="38"/>
      <c r="AE298" s="38"/>
      <c r="AR298" s="191" t="s">
        <v>273</v>
      </c>
      <c r="AT298" s="191" t="s">
        <v>167</v>
      </c>
      <c r="AU298" s="191" t="s">
        <v>85</v>
      </c>
      <c r="AY298" s="19" t="s">
        <v>165</v>
      </c>
      <c r="BE298" s="192">
        <f>IF(N298="základní",J298,0)</f>
        <v>0</v>
      </c>
      <c r="BF298" s="192">
        <f>IF(N298="snížená",J298,0)</f>
        <v>0</v>
      </c>
      <c r="BG298" s="192">
        <f>IF(N298="zákl. přenesená",J298,0)</f>
        <v>0</v>
      </c>
      <c r="BH298" s="192">
        <f>IF(N298="sníž. přenesená",J298,0)</f>
        <v>0</v>
      </c>
      <c r="BI298" s="192">
        <f>IF(N298="nulová",J298,0)</f>
        <v>0</v>
      </c>
      <c r="BJ298" s="19" t="s">
        <v>81</v>
      </c>
      <c r="BK298" s="192">
        <f>ROUND(I298*H298,2)</f>
        <v>0</v>
      </c>
      <c r="BL298" s="19" t="s">
        <v>273</v>
      </c>
      <c r="BM298" s="191" t="s">
        <v>1073</v>
      </c>
    </row>
    <row r="299" s="2" customFormat="1">
      <c r="A299" s="38"/>
      <c r="B299" s="39"/>
      <c r="C299" s="38"/>
      <c r="D299" s="193" t="s">
        <v>173</v>
      </c>
      <c r="E299" s="38"/>
      <c r="F299" s="194" t="s">
        <v>1072</v>
      </c>
      <c r="G299" s="38"/>
      <c r="H299" s="38"/>
      <c r="I299" s="195"/>
      <c r="J299" s="38"/>
      <c r="K299" s="38"/>
      <c r="L299" s="39"/>
      <c r="M299" s="196"/>
      <c r="N299" s="197"/>
      <c r="O299" s="77"/>
      <c r="P299" s="77"/>
      <c r="Q299" s="77"/>
      <c r="R299" s="77"/>
      <c r="S299" s="77"/>
      <c r="T299" s="78"/>
      <c r="U299" s="38"/>
      <c r="V299" s="38"/>
      <c r="W299" s="38"/>
      <c r="X299" s="38"/>
      <c r="Y299" s="38"/>
      <c r="Z299" s="38"/>
      <c r="AA299" s="38"/>
      <c r="AB299" s="38"/>
      <c r="AC299" s="38"/>
      <c r="AD299" s="38"/>
      <c r="AE299" s="38"/>
      <c r="AT299" s="19" t="s">
        <v>173</v>
      </c>
      <c r="AU299" s="19" t="s">
        <v>85</v>
      </c>
    </row>
    <row r="300" s="2" customFormat="1">
      <c r="A300" s="38"/>
      <c r="B300" s="179"/>
      <c r="C300" s="180" t="s">
        <v>584</v>
      </c>
      <c r="D300" s="180" t="s">
        <v>167</v>
      </c>
      <c r="E300" s="181" t="s">
        <v>1074</v>
      </c>
      <c r="F300" s="182" t="s">
        <v>1075</v>
      </c>
      <c r="G300" s="183" t="s">
        <v>378</v>
      </c>
      <c r="H300" s="184">
        <v>10</v>
      </c>
      <c r="I300" s="185"/>
      <c r="J300" s="186">
        <f>ROUND(I300*H300,2)</f>
        <v>0</v>
      </c>
      <c r="K300" s="182" t="s">
        <v>852</v>
      </c>
      <c r="L300" s="39"/>
      <c r="M300" s="187" t="s">
        <v>1</v>
      </c>
      <c r="N300" s="188" t="s">
        <v>41</v>
      </c>
      <c r="O300" s="77"/>
      <c r="P300" s="189">
        <f>O300*H300</f>
        <v>0</v>
      </c>
      <c r="Q300" s="189">
        <v>0</v>
      </c>
      <c r="R300" s="189">
        <f>Q300*H300</f>
        <v>0</v>
      </c>
      <c r="S300" s="189">
        <v>4.8000000000000001E-05</v>
      </c>
      <c r="T300" s="190">
        <f>S300*H300</f>
        <v>0.00048000000000000001</v>
      </c>
      <c r="U300" s="38"/>
      <c r="V300" s="38"/>
      <c r="W300" s="38"/>
      <c r="X300" s="38"/>
      <c r="Y300" s="38"/>
      <c r="Z300" s="38"/>
      <c r="AA300" s="38"/>
      <c r="AB300" s="38"/>
      <c r="AC300" s="38"/>
      <c r="AD300" s="38"/>
      <c r="AE300" s="38"/>
      <c r="AR300" s="191" t="s">
        <v>273</v>
      </c>
      <c r="AT300" s="191" t="s">
        <v>167</v>
      </c>
      <c r="AU300" s="191" t="s">
        <v>85</v>
      </c>
      <c r="AY300" s="19" t="s">
        <v>165</v>
      </c>
      <c r="BE300" s="192">
        <f>IF(N300="základní",J300,0)</f>
        <v>0</v>
      </c>
      <c r="BF300" s="192">
        <f>IF(N300="snížená",J300,0)</f>
        <v>0</v>
      </c>
      <c r="BG300" s="192">
        <f>IF(N300="zákl. přenesená",J300,0)</f>
        <v>0</v>
      </c>
      <c r="BH300" s="192">
        <f>IF(N300="sníž. přenesená",J300,0)</f>
        <v>0</v>
      </c>
      <c r="BI300" s="192">
        <f>IF(N300="nulová",J300,0)</f>
        <v>0</v>
      </c>
      <c r="BJ300" s="19" t="s">
        <v>81</v>
      </c>
      <c r="BK300" s="192">
        <f>ROUND(I300*H300,2)</f>
        <v>0</v>
      </c>
      <c r="BL300" s="19" t="s">
        <v>273</v>
      </c>
      <c r="BM300" s="191" t="s">
        <v>1076</v>
      </c>
    </row>
    <row r="301" s="2" customFormat="1">
      <c r="A301" s="38"/>
      <c r="B301" s="39"/>
      <c r="C301" s="38"/>
      <c r="D301" s="193" t="s">
        <v>173</v>
      </c>
      <c r="E301" s="38"/>
      <c r="F301" s="194" t="s">
        <v>1075</v>
      </c>
      <c r="G301" s="38"/>
      <c r="H301" s="38"/>
      <c r="I301" s="195"/>
      <c r="J301" s="38"/>
      <c r="K301" s="38"/>
      <c r="L301" s="39"/>
      <c r="M301" s="196"/>
      <c r="N301" s="197"/>
      <c r="O301" s="77"/>
      <c r="P301" s="77"/>
      <c r="Q301" s="77"/>
      <c r="R301" s="77"/>
      <c r="S301" s="77"/>
      <c r="T301" s="78"/>
      <c r="U301" s="38"/>
      <c r="V301" s="38"/>
      <c r="W301" s="38"/>
      <c r="X301" s="38"/>
      <c r="Y301" s="38"/>
      <c r="Z301" s="38"/>
      <c r="AA301" s="38"/>
      <c r="AB301" s="38"/>
      <c r="AC301" s="38"/>
      <c r="AD301" s="38"/>
      <c r="AE301" s="38"/>
      <c r="AT301" s="19" t="s">
        <v>173</v>
      </c>
      <c r="AU301" s="19" t="s">
        <v>85</v>
      </c>
    </row>
    <row r="302" s="2" customFormat="1" ht="16.5" customHeight="1">
      <c r="A302" s="38"/>
      <c r="B302" s="179"/>
      <c r="C302" s="180" t="s">
        <v>600</v>
      </c>
      <c r="D302" s="180" t="s">
        <v>167</v>
      </c>
      <c r="E302" s="181" t="s">
        <v>1077</v>
      </c>
      <c r="F302" s="182" t="s">
        <v>1078</v>
      </c>
      <c r="G302" s="183" t="s">
        <v>378</v>
      </c>
      <c r="H302" s="184">
        <v>30</v>
      </c>
      <c r="I302" s="185"/>
      <c r="J302" s="186">
        <f>ROUND(I302*H302,2)</f>
        <v>0</v>
      </c>
      <c r="K302" s="182" t="s">
        <v>1</v>
      </c>
      <c r="L302" s="39"/>
      <c r="M302" s="187" t="s">
        <v>1</v>
      </c>
      <c r="N302" s="188" t="s">
        <v>41</v>
      </c>
      <c r="O302" s="77"/>
      <c r="P302" s="189">
        <f>O302*H302</f>
        <v>0</v>
      </c>
      <c r="Q302" s="189">
        <v>0</v>
      </c>
      <c r="R302" s="189">
        <f>Q302*H302</f>
        <v>0</v>
      </c>
      <c r="S302" s="189">
        <v>5.0000000000000002E-05</v>
      </c>
      <c r="T302" s="190">
        <f>S302*H302</f>
        <v>0.0015</v>
      </c>
      <c r="U302" s="38"/>
      <c r="V302" s="38"/>
      <c r="W302" s="38"/>
      <c r="X302" s="38"/>
      <c r="Y302" s="38"/>
      <c r="Z302" s="38"/>
      <c r="AA302" s="38"/>
      <c r="AB302" s="38"/>
      <c r="AC302" s="38"/>
      <c r="AD302" s="38"/>
      <c r="AE302" s="38"/>
      <c r="AR302" s="191" t="s">
        <v>273</v>
      </c>
      <c r="AT302" s="191" t="s">
        <v>167</v>
      </c>
      <c r="AU302" s="191" t="s">
        <v>85</v>
      </c>
      <c r="AY302" s="19" t="s">
        <v>165</v>
      </c>
      <c r="BE302" s="192">
        <f>IF(N302="základní",J302,0)</f>
        <v>0</v>
      </c>
      <c r="BF302" s="192">
        <f>IF(N302="snížená",J302,0)</f>
        <v>0</v>
      </c>
      <c r="BG302" s="192">
        <f>IF(N302="zákl. přenesená",J302,0)</f>
        <v>0</v>
      </c>
      <c r="BH302" s="192">
        <f>IF(N302="sníž. přenesená",J302,0)</f>
        <v>0</v>
      </c>
      <c r="BI302" s="192">
        <f>IF(N302="nulová",J302,0)</f>
        <v>0</v>
      </c>
      <c r="BJ302" s="19" t="s">
        <v>81</v>
      </c>
      <c r="BK302" s="192">
        <f>ROUND(I302*H302,2)</f>
        <v>0</v>
      </c>
      <c r="BL302" s="19" t="s">
        <v>273</v>
      </c>
      <c r="BM302" s="191" t="s">
        <v>1079</v>
      </c>
    </row>
    <row r="303" s="2" customFormat="1">
      <c r="A303" s="38"/>
      <c r="B303" s="39"/>
      <c r="C303" s="38"/>
      <c r="D303" s="193" t="s">
        <v>173</v>
      </c>
      <c r="E303" s="38"/>
      <c r="F303" s="194" t="s">
        <v>1078</v>
      </c>
      <c r="G303" s="38"/>
      <c r="H303" s="38"/>
      <c r="I303" s="195"/>
      <c r="J303" s="38"/>
      <c r="K303" s="38"/>
      <c r="L303" s="39"/>
      <c r="M303" s="196"/>
      <c r="N303" s="197"/>
      <c r="O303" s="77"/>
      <c r="P303" s="77"/>
      <c r="Q303" s="77"/>
      <c r="R303" s="77"/>
      <c r="S303" s="77"/>
      <c r="T303" s="78"/>
      <c r="U303" s="38"/>
      <c r="V303" s="38"/>
      <c r="W303" s="38"/>
      <c r="X303" s="38"/>
      <c r="Y303" s="38"/>
      <c r="Z303" s="38"/>
      <c r="AA303" s="38"/>
      <c r="AB303" s="38"/>
      <c r="AC303" s="38"/>
      <c r="AD303" s="38"/>
      <c r="AE303" s="38"/>
      <c r="AT303" s="19" t="s">
        <v>173</v>
      </c>
      <c r="AU303" s="19" t="s">
        <v>85</v>
      </c>
    </row>
    <row r="304" s="14" customFormat="1">
      <c r="A304" s="14"/>
      <c r="B304" s="205"/>
      <c r="C304" s="14"/>
      <c r="D304" s="193" t="s">
        <v>175</v>
      </c>
      <c r="E304" s="206" t="s">
        <v>1</v>
      </c>
      <c r="F304" s="207" t="s">
        <v>364</v>
      </c>
      <c r="G304" s="14"/>
      <c r="H304" s="208">
        <v>30</v>
      </c>
      <c r="I304" s="209"/>
      <c r="J304" s="14"/>
      <c r="K304" s="14"/>
      <c r="L304" s="205"/>
      <c r="M304" s="210"/>
      <c r="N304" s="211"/>
      <c r="O304" s="211"/>
      <c r="P304" s="211"/>
      <c r="Q304" s="211"/>
      <c r="R304" s="211"/>
      <c r="S304" s="211"/>
      <c r="T304" s="212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T304" s="206" t="s">
        <v>175</v>
      </c>
      <c r="AU304" s="206" t="s">
        <v>85</v>
      </c>
      <c r="AV304" s="14" t="s">
        <v>85</v>
      </c>
      <c r="AW304" s="14" t="s">
        <v>32</v>
      </c>
      <c r="AX304" s="14" t="s">
        <v>81</v>
      </c>
      <c r="AY304" s="206" t="s">
        <v>165</v>
      </c>
    </row>
    <row r="305" s="2" customFormat="1">
      <c r="A305" s="38"/>
      <c r="B305" s="179"/>
      <c r="C305" s="180" t="s">
        <v>609</v>
      </c>
      <c r="D305" s="180" t="s">
        <v>167</v>
      </c>
      <c r="E305" s="181" t="s">
        <v>1080</v>
      </c>
      <c r="F305" s="182" t="s">
        <v>1081</v>
      </c>
      <c r="G305" s="183" t="s">
        <v>378</v>
      </c>
      <c r="H305" s="184">
        <v>10</v>
      </c>
      <c r="I305" s="185"/>
      <c r="J305" s="186">
        <f>ROUND(I305*H305,2)</f>
        <v>0</v>
      </c>
      <c r="K305" s="182" t="s">
        <v>852</v>
      </c>
      <c r="L305" s="39"/>
      <c r="M305" s="187" t="s">
        <v>1</v>
      </c>
      <c r="N305" s="188" t="s">
        <v>41</v>
      </c>
      <c r="O305" s="77"/>
      <c r="P305" s="189">
        <f>O305*H305</f>
        <v>0</v>
      </c>
      <c r="Q305" s="189">
        <v>0</v>
      </c>
      <c r="R305" s="189">
        <f>Q305*H305</f>
        <v>0</v>
      </c>
      <c r="S305" s="189">
        <v>4.8000000000000001E-05</v>
      </c>
      <c r="T305" s="190">
        <f>S305*H305</f>
        <v>0.00048000000000000001</v>
      </c>
      <c r="U305" s="38"/>
      <c r="V305" s="38"/>
      <c r="W305" s="38"/>
      <c r="X305" s="38"/>
      <c r="Y305" s="38"/>
      <c r="Z305" s="38"/>
      <c r="AA305" s="38"/>
      <c r="AB305" s="38"/>
      <c r="AC305" s="38"/>
      <c r="AD305" s="38"/>
      <c r="AE305" s="38"/>
      <c r="AR305" s="191" t="s">
        <v>273</v>
      </c>
      <c r="AT305" s="191" t="s">
        <v>167</v>
      </c>
      <c r="AU305" s="191" t="s">
        <v>85</v>
      </c>
      <c r="AY305" s="19" t="s">
        <v>165</v>
      </c>
      <c r="BE305" s="192">
        <f>IF(N305="základní",J305,0)</f>
        <v>0</v>
      </c>
      <c r="BF305" s="192">
        <f>IF(N305="snížená",J305,0)</f>
        <v>0</v>
      </c>
      <c r="BG305" s="192">
        <f>IF(N305="zákl. přenesená",J305,0)</f>
        <v>0</v>
      </c>
      <c r="BH305" s="192">
        <f>IF(N305="sníž. přenesená",J305,0)</f>
        <v>0</v>
      </c>
      <c r="BI305" s="192">
        <f>IF(N305="nulová",J305,0)</f>
        <v>0</v>
      </c>
      <c r="BJ305" s="19" t="s">
        <v>81</v>
      </c>
      <c r="BK305" s="192">
        <f>ROUND(I305*H305,2)</f>
        <v>0</v>
      </c>
      <c r="BL305" s="19" t="s">
        <v>273</v>
      </c>
      <c r="BM305" s="191" t="s">
        <v>1082</v>
      </c>
    </row>
    <row r="306" s="2" customFormat="1">
      <c r="A306" s="38"/>
      <c r="B306" s="39"/>
      <c r="C306" s="38"/>
      <c r="D306" s="193" t="s">
        <v>173</v>
      </c>
      <c r="E306" s="38"/>
      <c r="F306" s="194" t="s">
        <v>1081</v>
      </c>
      <c r="G306" s="38"/>
      <c r="H306" s="38"/>
      <c r="I306" s="195"/>
      <c r="J306" s="38"/>
      <c r="K306" s="38"/>
      <c r="L306" s="39"/>
      <c r="M306" s="196"/>
      <c r="N306" s="197"/>
      <c r="O306" s="77"/>
      <c r="P306" s="77"/>
      <c r="Q306" s="77"/>
      <c r="R306" s="77"/>
      <c r="S306" s="77"/>
      <c r="T306" s="78"/>
      <c r="U306" s="38"/>
      <c r="V306" s="38"/>
      <c r="W306" s="38"/>
      <c r="X306" s="38"/>
      <c r="Y306" s="38"/>
      <c r="Z306" s="38"/>
      <c r="AA306" s="38"/>
      <c r="AB306" s="38"/>
      <c r="AC306" s="38"/>
      <c r="AD306" s="38"/>
      <c r="AE306" s="38"/>
      <c r="AT306" s="19" t="s">
        <v>173</v>
      </c>
      <c r="AU306" s="19" t="s">
        <v>85</v>
      </c>
    </row>
    <row r="307" s="2" customFormat="1" ht="55.5" customHeight="1">
      <c r="A307" s="38"/>
      <c r="B307" s="179"/>
      <c r="C307" s="180" t="s">
        <v>618</v>
      </c>
      <c r="D307" s="180" t="s">
        <v>167</v>
      </c>
      <c r="E307" s="181" t="s">
        <v>1083</v>
      </c>
      <c r="F307" s="182" t="s">
        <v>1084</v>
      </c>
      <c r="G307" s="183" t="s">
        <v>378</v>
      </c>
      <c r="H307" s="184">
        <v>15</v>
      </c>
      <c r="I307" s="185"/>
      <c r="J307" s="186">
        <f>ROUND(I307*H307,2)</f>
        <v>0</v>
      </c>
      <c r="K307" s="182" t="s">
        <v>852</v>
      </c>
      <c r="L307" s="39"/>
      <c r="M307" s="187" t="s">
        <v>1</v>
      </c>
      <c r="N307" s="188" t="s">
        <v>41</v>
      </c>
      <c r="O307" s="77"/>
      <c r="P307" s="189">
        <f>O307*H307</f>
        <v>0</v>
      </c>
      <c r="Q307" s="189">
        <v>0</v>
      </c>
      <c r="R307" s="189">
        <f>Q307*H307</f>
        <v>0</v>
      </c>
      <c r="S307" s="189">
        <v>0.001</v>
      </c>
      <c r="T307" s="190">
        <f>S307*H307</f>
        <v>0.014999999999999999</v>
      </c>
      <c r="U307" s="38"/>
      <c r="V307" s="38"/>
      <c r="W307" s="38"/>
      <c r="X307" s="38"/>
      <c r="Y307" s="38"/>
      <c r="Z307" s="38"/>
      <c r="AA307" s="38"/>
      <c r="AB307" s="38"/>
      <c r="AC307" s="38"/>
      <c r="AD307" s="38"/>
      <c r="AE307" s="38"/>
      <c r="AR307" s="191" t="s">
        <v>273</v>
      </c>
      <c r="AT307" s="191" t="s">
        <v>167</v>
      </c>
      <c r="AU307" s="191" t="s">
        <v>85</v>
      </c>
      <c r="AY307" s="19" t="s">
        <v>165</v>
      </c>
      <c r="BE307" s="192">
        <f>IF(N307="základní",J307,0)</f>
        <v>0</v>
      </c>
      <c r="BF307" s="192">
        <f>IF(N307="snížená",J307,0)</f>
        <v>0</v>
      </c>
      <c r="BG307" s="192">
        <f>IF(N307="zákl. přenesená",J307,0)</f>
        <v>0</v>
      </c>
      <c r="BH307" s="192">
        <f>IF(N307="sníž. přenesená",J307,0)</f>
        <v>0</v>
      </c>
      <c r="BI307" s="192">
        <f>IF(N307="nulová",J307,0)</f>
        <v>0</v>
      </c>
      <c r="BJ307" s="19" t="s">
        <v>81</v>
      </c>
      <c r="BK307" s="192">
        <f>ROUND(I307*H307,2)</f>
        <v>0</v>
      </c>
      <c r="BL307" s="19" t="s">
        <v>273</v>
      </c>
      <c r="BM307" s="191" t="s">
        <v>1085</v>
      </c>
    </row>
    <row r="308" s="2" customFormat="1">
      <c r="A308" s="38"/>
      <c r="B308" s="39"/>
      <c r="C308" s="38"/>
      <c r="D308" s="193" t="s">
        <v>173</v>
      </c>
      <c r="E308" s="38"/>
      <c r="F308" s="194" t="s">
        <v>1084</v>
      </c>
      <c r="G308" s="38"/>
      <c r="H308" s="38"/>
      <c r="I308" s="195"/>
      <c r="J308" s="38"/>
      <c r="K308" s="38"/>
      <c r="L308" s="39"/>
      <c r="M308" s="196"/>
      <c r="N308" s="197"/>
      <c r="O308" s="77"/>
      <c r="P308" s="77"/>
      <c r="Q308" s="77"/>
      <c r="R308" s="77"/>
      <c r="S308" s="77"/>
      <c r="T308" s="78"/>
      <c r="U308" s="38"/>
      <c r="V308" s="38"/>
      <c r="W308" s="38"/>
      <c r="X308" s="38"/>
      <c r="Y308" s="38"/>
      <c r="Z308" s="38"/>
      <c r="AA308" s="38"/>
      <c r="AB308" s="38"/>
      <c r="AC308" s="38"/>
      <c r="AD308" s="38"/>
      <c r="AE308" s="38"/>
      <c r="AT308" s="19" t="s">
        <v>173</v>
      </c>
      <c r="AU308" s="19" t="s">
        <v>85</v>
      </c>
    </row>
    <row r="309" s="12" customFormat="1" ht="25.92" customHeight="1">
      <c r="A309" s="12"/>
      <c r="B309" s="166"/>
      <c r="C309" s="12"/>
      <c r="D309" s="167" t="s">
        <v>75</v>
      </c>
      <c r="E309" s="168" t="s">
        <v>221</v>
      </c>
      <c r="F309" s="168" t="s">
        <v>1086</v>
      </c>
      <c r="G309" s="12"/>
      <c r="H309" s="12"/>
      <c r="I309" s="169"/>
      <c r="J309" s="170">
        <f>BK309</f>
        <v>0</v>
      </c>
      <c r="K309" s="12"/>
      <c r="L309" s="166"/>
      <c r="M309" s="171"/>
      <c r="N309" s="172"/>
      <c r="O309" s="172"/>
      <c r="P309" s="173">
        <f>P310</f>
        <v>0</v>
      </c>
      <c r="Q309" s="172"/>
      <c r="R309" s="173">
        <f>R310</f>
        <v>1.9630600000000003</v>
      </c>
      <c r="S309" s="172"/>
      <c r="T309" s="174">
        <f>T310</f>
        <v>2.2698</v>
      </c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R309" s="167" t="s">
        <v>86</v>
      </c>
      <c r="AT309" s="175" t="s">
        <v>75</v>
      </c>
      <c r="AU309" s="175" t="s">
        <v>76</v>
      </c>
      <c r="AY309" s="167" t="s">
        <v>165</v>
      </c>
      <c r="BK309" s="176">
        <f>BK310</f>
        <v>0</v>
      </c>
    </row>
    <row r="310" s="12" customFormat="1" ht="22.8" customHeight="1">
      <c r="A310" s="12"/>
      <c r="B310" s="166"/>
      <c r="C310" s="12"/>
      <c r="D310" s="167" t="s">
        <v>75</v>
      </c>
      <c r="E310" s="177" t="s">
        <v>1087</v>
      </c>
      <c r="F310" s="177" t="s">
        <v>1088</v>
      </c>
      <c r="G310" s="12"/>
      <c r="H310" s="12"/>
      <c r="I310" s="169"/>
      <c r="J310" s="178">
        <f>BK310</f>
        <v>0</v>
      </c>
      <c r="K310" s="12"/>
      <c r="L310" s="166"/>
      <c r="M310" s="171"/>
      <c r="N310" s="172"/>
      <c r="O310" s="172"/>
      <c r="P310" s="173">
        <f>SUM(P311:P344)</f>
        <v>0</v>
      </c>
      <c r="Q310" s="172"/>
      <c r="R310" s="173">
        <f>SUM(R311:R344)</f>
        <v>1.9630600000000003</v>
      </c>
      <c r="S310" s="172"/>
      <c r="T310" s="174">
        <f>SUM(T311:T344)</f>
        <v>2.2698</v>
      </c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R310" s="167" t="s">
        <v>86</v>
      </c>
      <c r="AT310" s="175" t="s">
        <v>75</v>
      </c>
      <c r="AU310" s="175" t="s">
        <v>81</v>
      </c>
      <c r="AY310" s="167" t="s">
        <v>165</v>
      </c>
      <c r="BK310" s="176">
        <f>SUM(BK311:BK344)</f>
        <v>0</v>
      </c>
    </row>
    <row r="311" s="2" customFormat="1">
      <c r="A311" s="38"/>
      <c r="B311" s="179"/>
      <c r="C311" s="180" t="s">
        <v>625</v>
      </c>
      <c r="D311" s="180" t="s">
        <v>167</v>
      </c>
      <c r="E311" s="181" t="s">
        <v>1089</v>
      </c>
      <c r="F311" s="182" t="s">
        <v>1090</v>
      </c>
      <c r="G311" s="183" t="s">
        <v>201</v>
      </c>
      <c r="H311" s="184">
        <v>0.55300000000000005</v>
      </c>
      <c r="I311" s="185"/>
      <c r="J311" s="186">
        <f>ROUND(I311*H311,2)</f>
        <v>0</v>
      </c>
      <c r="K311" s="182" t="s">
        <v>852</v>
      </c>
      <c r="L311" s="39"/>
      <c r="M311" s="187" t="s">
        <v>1</v>
      </c>
      <c r="N311" s="188" t="s">
        <v>41</v>
      </c>
      <c r="O311" s="77"/>
      <c r="P311" s="189">
        <f>O311*H311</f>
        <v>0</v>
      </c>
      <c r="Q311" s="189">
        <v>0</v>
      </c>
      <c r="R311" s="189">
        <f>Q311*H311</f>
        <v>0</v>
      </c>
      <c r="S311" s="189">
        <v>0</v>
      </c>
      <c r="T311" s="190">
        <f>S311*H311</f>
        <v>0</v>
      </c>
      <c r="U311" s="38"/>
      <c r="V311" s="38"/>
      <c r="W311" s="38"/>
      <c r="X311" s="38"/>
      <c r="Y311" s="38"/>
      <c r="Z311" s="38"/>
      <c r="AA311" s="38"/>
      <c r="AB311" s="38"/>
      <c r="AC311" s="38"/>
      <c r="AD311" s="38"/>
      <c r="AE311" s="38"/>
      <c r="AR311" s="191" t="s">
        <v>573</v>
      </c>
      <c r="AT311" s="191" t="s">
        <v>167</v>
      </c>
      <c r="AU311" s="191" t="s">
        <v>85</v>
      </c>
      <c r="AY311" s="19" t="s">
        <v>165</v>
      </c>
      <c r="BE311" s="192">
        <f>IF(N311="základní",J311,0)</f>
        <v>0</v>
      </c>
      <c r="BF311" s="192">
        <f>IF(N311="snížená",J311,0)</f>
        <v>0</v>
      </c>
      <c r="BG311" s="192">
        <f>IF(N311="zákl. přenesená",J311,0)</f>
        <v>0</v>
      </c>
      <c r="BH311" s="192">
        <f>IF(N311="sníž. přenesená",J311,0)</f>
        <v>0</v>
      </c>
      <c r="BI311" s="192">
        <f>IF(N311="nulová",J311,0)</f>
        <v>0</v>
      </c>
      <c r="BJ311" s="19" t="s">
        <v>81</v>
      </c>
      <c r="BK311" s="192">
        <f>ROUND(I311*H311,2)</f>
        <v>0</v>
      </c>
      <c r="BL311" s="19" t="s">
        <v>573</v>
      </c>
      <c r="BM311" s="191" t="s">
        <v>1091</v>
      </c>
    </row>
    <row r="312" s="2" customFormat="1">
      <c r="A312" s="38"/>
      <c r="B312" s="39"/>
      <c r="C312" s="38"/>
      <c r="D312" s="193" t="s">
        <v>173</v>
      </c>
      <c r="E312" s="38"/>
      <c r="F312" s="194" t="s">
        <v>1090</v>
      </c>
      <c r="G312" s="38"/>
      <c r="H312" s="38"/>
      <c r="I312" s="195"/>
      <c r="J312" s="38"/>
      <c r="K312" s="38"/>
      <c r="L312" s="39"/>
      <c r="M312" s="196"/>
      <c r="N312" s="197"/>
      <c r="O312" s="77"/>
      <c r="P312" s="77"/>
      <c r="Q312" s="77"/>
      <c r="R312" s="77"/>
      <c r="S312" s="77"/>
      <c r="T312" s="78"/>
      <c r="U312" s="38"/>
      <c r="V312" s="38"/>
      <c r="W312" s="38"/>
      <c r="X312" s="38"/>
      <c r="Y312" s="38"/>
      <c r="Z312" s="38"/>
      <c r="AA312" s="38"/>
      <c r="AB312" s="38"/>
      <c r="AC312" s="38"/>
      <c r="AD312" s="38"/>
      <c r="AE312" s="38"/>
      <c r="AT312" s="19" t="s">
        <v>173</v>
      </c>
      <c r="AU312" s="19" t="s">
        <v>85</v>
      </c>
    </row>
    <row r="313" s="2" customFormat="1">
      <c r="A313" s="38"/>
      <c r="B313" s="179"/>
      <c r="C313" s="180" t="s">
        <v>632</v>
      </c>
      <c r="D313" s="180" t="s">
        <v>167</v>
      </c>
      <c r="E313" s="181" t="s">
        <v>1092</v>
      </c>
      <c r="F313" s="182" t="s">
        <v>1093</v>
      </c>
      <c r="G313" s="183" t="s">
        <v>201</v>
      </c>
      <c r="H313" s="184">
        <v>5.5300000000000002</v>
      </c>
      <c r="I313" s="185"/>
      <c r="J313" s="186">
        <f>ROUND(I313*H313,2)</f>
        <v>0</v>
      </c>
      <c r="K313" s="182" t="s">
        <v>852</v>
      </c>
      <c r="L313" s="39"/>
      <c r="M313" s="187" t="s">
        <v>1</v>
      </c>
      <c r="N313" s="188" t="s">
        <v>41</v>
      </c>
      <c r="O313" s="77"/>
      <c r="P313" s="189">
        <f>O313*H313</f>
        <v>0</v>
      </c>
      <c r="Q313" s="189">
        <v>0</v>
      </c>
      <c r="R313" s="189">
        <f>Q313*H313</f>
        <v>0</v>
      </c>
      <c r="S313" s="189">
        <v>0</v>
      </c>
      <c r="T313" s="190">
        <f>S313*H313</f>
        <v>0</v>
      </c>
      <c r="U313" s="38"/>
      <c r="V313" s="38"/>
      <c r="W313" s="38"/>
      <c r="X313" s="38"/>
      <c r="Y313" s="38"/>
      <c r="Z313" s="38"/>
      <c r="AA313" s="38"/>
      <c r="AB313" s="38"/>
      <c r="AC313" s="38"/>
      <c r="AD313" s="38"/>
      <c r="AE313" s="38"/>
      <c r="AR313" s="191" t="s">
        <v>573</v>
      </c>
      <c r="AT313" s="191" t="s">
        <v>167</v>
      </c>
      <c r="AU313" s="191" t="s">
        <v>85</v>
      </c>
      <c r="AY313" s="19" t="s">
        <v>165</v>
      </c>
      <c r="BE313" s="192">
        <f>IF(N313="základní",J313,0)</f>
        <v>0</v>
      </c>
      <c r="BF313" s="192">
        <f>IF(N313="snížená",J313,0)</f>
        <v>0</v>
      </c>
      <c r="BG313" s="192">
        <f>IF(N313="zákl. přenesená",J313,0)</f>
        <v>0</v>
      </c>
      <c r="BH313" s="192">
        <f>IF(N313="sníž. přenesená",J313,0)</f>
        <v>0</v>
      </c>
      <c r="BI313" s="192">
        <f>IF(N313="nulová",J313,0)</f>
        <v>0</v>
      </c>
      <c r="BJ313" s="19" t="s">
        <v>81</v>
      </c>
      <c r="BK313" s="192">
        <f>ROUND(I313*H313,2)</f>
        <v>0</v>
      </c>
      <c r="BL313" s="19" t="s">
        <v>573</v>
      </c>
      <c r="BM313" s="191" t="s">
        <v>1094</v>
      </c>
    </row>
    <row r="314" s="2" customFormat="1">
      <c r="A314" s="38"/>
      <c r="B314" s="39"/>
      <c r="C314" s="38"/>
      <c r="D314" s="193" t="s">
        <v>173</v>
      </c>
      <c r="E314" s="38"/>
      <c r="F314" s="194" t="s">
        <v>1093</v>
      </c>
      <c r="G314" s="38"/>
      <c r="H314" s="38"/>
      <c r="I314" s="195"/>
      <c r="J314" s="38"/>
      <c r="K314" s="38"/>
      <c r="L314" s="39"/>
      <c r="M314" s="196"/>
      <c r="N314" s="197"/>
      <c r="O314" s="77"/>
      <c r="P314" s="77"/>
      <c r="Q314" s="77"/>
      <c r="R314" s="77"/>
      <c r="S314" s="77"/>
      <c r="T314" s="78"/>
      <c r="U314" s="38"/>
      <c r="V314" s="38"/>
      <c r="W314" s="38"/>
      <c r="X314" s="38"/>
      <c r="Y314" s="38"/>
      <c r="Z314" s="38"/>
      <c r="AA314" s="38"/>
      <c r="AB314" s="38"/>
      <c r="AC314" s="38"/>
      <c r="AD314" s="38"/>
      <c r="AE314" s="38"/>
      <c r="AT314" s="19" t="s">
        <v>173</v>
      </c>
      <c r="AU314" s="19" t="s">
        <v>85</v>
      </c>
    </row>
    <row r="315" s="2" customFormat="1">
      <c r="A315" s="38"/>
      <c r="B315" s="179"/>
      <c r="C315" s="180" t="s">
        <v>639</v>
      </c>
      <c r="D315" s="180" t="s">
        <v>167</v>
      </c>
      <c r="E315" s="181" t="s">
        <v>1095</v>
      </c>
      <c r="F315" s="182" t="s">
        <v>1096</v>
      </c>
      <c r="G315" s="183" t="s">
        <v>378</v>
      </c>
      <c r="H315" s="184">
        <v>5</v>
      </c>
      <c r="I315" s="185"/>
      <c r="J315" s="186">
        <f>ROUND(I315*H315,2)</f>
        <v>0</v>
      </c>
      <c r="K315" s="182" t="s">
        <v>852</v>
      </c>
      <c r="L315" s="39"/>
      <c r="M315" s="187" t="s">
        <v>1</v>
      </c>
      <c r="N315" s="188" t="s">
        <v>41</v>
      </c>
      <c r="O315" s="77"/>
      <c r="P315" s="189">
        <f>O315*H315</f>
        <v>0</v>
      </c>
      <c r="Q315" s="189">
        <v>0</v>
      </c>
      <c r="R315" s="189">
        <f>Q315*H315</f>
        <v>0</v>
      </c>
      <c r="S315" s="189">
        <v>0.0040000000000000001</v>
      </c>
      <c r="T315" s="190">
        <f>S315*H315</f>
        <v>0.02</v>
      </c>
      <c r="U315" s="38"/>
      <c r="V315" s="38"/>
      <c r="W315" s="38"/>
      <c r="X315" s="38"/>
      <c r="Y315" s="38"/>
      <c r="Z315" s="38"/>
      <c r="AA315" s="38"/>
      <c r="AB315" s="38"/>
      <c r="AC315" s="38"/>
      <c r="AD315" s="38"/>
      <c r="AE315" s="38"/>
      <c r="AR315" s="191" t="s">
        <v>573</v>
      </c>
      <c r="AT315" s="191" t="s">
        <v>167</v>
      </c>
      <c r="AU315" s="191" t="s">
        <v>85</v>
      </c>
      <c r="AY315" s="19" t="s">
        <v>165</v>
      </c>
      <c r="BE315" s="192">
        <f>IF(N315="základní",J315,0)</f>
        <v>0</v>
      </c>
      <c r="BF315" s="192">
        <f>IF(N315="snížená",J315,0)</f>
        <v>0</v>
      </c>
      <c r="BG315" s="192">
        <f>IF(N315="zákl. přenesená",J315,0)</f>
        <v>0</v>
      </c>
      <c r="BH315" s="192">
        <f>IF(N315="sníž. přenesená",J315,0)</f>
        <v>0</v>
      </c>
      <c r="BI315" s="192">
        <f>IF(N315="nulová",J315,0)</f>
        <v>0</v>
      </c>
      <c r="BJ315" s="19" t="s">
        <v>81</v>
      </c>
      <c r="BK315" s="192">
        <f>ROUND(I315*H315,2)</f>
        <v>0</v>
      </c>
      <c r="BL315" s="19" t="s">
        <v>573</v>
      </c>
      <c r="BM315" s="191" t="s">
        <v>1097</v>
      </c>
    </row>
    <row r="316" s="2" customFormat="1">
      <c r="A316" s="38"/>
      <c r="B316" s="39"/>
      <c r="C316" s="38"/>
      <c r="D316" s="193" t="s">
        <v>173</v>
      </c>
      <c r="E316" s="38"/>
      <c r="F316" s="194" t="s">
        <v>1096</v>
      </c>
      <c r="G316" s="38"/>
      <c r="H316" s="38"/>
      <c r="I316" s="195"/>
      <c r="J316" s="38"/>
      <c r="K316" s="38"/>
      <c r="L316" s="39"/>
      <c r="M316" s="196"/>
      <c r="N316" s="197"/>
      <c r="O316" s="77"/>
      <c r="P316" s="77"/>
      <c r="Q316" s="77"/>
      <c r="R316" s="77"/>
      <c r="S316" s="77"/>
      <c r="T316" s="78"/>
      <c r="U316" s="38"/>
      <c r="V316" s="38"/>
      <c r="W316" s="38"/>
      <c r="X316" s="38"/>
      <c r="Y316" s="38"/>
      <c r="Z316" s="38"/>
      <c r="AA316" s="38"/>
      <c r="AB316" s="38"/>
      <c r="AC316" s="38"/>
      <c r="AD316" s="38"/>
      <c r="AE316" s="38"/>
      <c r="AT316" s="19" t="s">
        <v>173</v>
      </c>
      <c r="AU316" s="19" t="s">
        <v>85</v>
      </c>
    </row>
    <row r="317" s="2" customFormat="1">
      <c r="A317" s="38"/>
      <c r="B317" s="179"/>
      <c r="C317" s="180" t="s">
        <v>645</v>
      </c>
      <c r="D317" s="180" t="s">
        <v>167</v>
      </c>
      <c r="E317" s="181" t="s">
        <v>1098</v>
      </c>
      <c r="F317" s="182" t="s">
        <v>1099</v>
      </c>
      <c r="G317" s="183" t="s">
        <v>378</v>
      </c>
      <c r="H317" s="184">
        <v>5</v>
      </c>
      <c r="I317" s="185"/>
      <c r="J317" s="186">
        <f>ROUND(I317*H317,2)</f>
        <v>0</v>
      </c>
      <c r="K317" s="182" t="s">
        <v>852</v>
      </c>
      <c r="L317" s="39"/>
      <c r="M317" s="187" t="s">
        <v>1</v>
      </c>
      <c r="N317" s="188" t="s">
        <v>41</v>
      </c>
      <c r="O317" s="77"/>
      <c r="P317" s="189">
        <f>O317*H317</f>
        <v>0</v>
      </c>
      <c r="Q317" s="189">
        <v>0</v>
      </c>
      <c r="R317" s="189">
        <f>Q317*H317</f>
        <v>0</v>
      </c>
      <c r="S317" s="189">
        <v>0.012</v>
      </c>
      <c r="T317" s="190">
        <f>S317*H317</f>
        <v>0.059999999999999998</v>
      </c>
      <c r="U317" s="38"/>
      <c r="V317" s="38"/>
      <c r="W317" s="38"/>
      <c r="X317" s="38"/>
      <c r="Y317" s="38"/>
      <c r="Z317" s="38"/>
      <c r="AA317" s="38"/>
      <c r="AB317" s="38"/>
      <c r="AC317" s="38"/>
      <c r="AD317" s="38"/>
      <c r="AE317" s="38"/>
      <c r="AR317" s="191" t="s">
        <v>573</v>
      </c>
      <c r="AT317" s="191" t="s">
        <v>167</v>
      </c>
      <c r="AU317" s="191" t="s">
        <v>85</v>
      </c>
      <c r="AY317" s="19" t="s">
        <v>165</v>
      </c>
      <c r="BE317" s="192">
        <f>IF(N317="základní",J317,0)</f>
        <v>0</v>
      </c>
      <c r="BF317" s="192">
        <f>IF(N317="snížená",J317,0)</f>
        <v>0</v>
      </c>
      <c r="BG317" s="192">
        <f>IF(N317="zákl. přenesená",J317,0)</f>
        <v>0</v>
      </c>
      <c r="BH317" s="192">
        <f>IF(N317="sníž. přenesená",J317,0)</f>
        <v>0</v>
      </c>
      <c r="BI317" s="192">
        <f>IF(N317="nulová",J317,0)</f>
        <v>0</v>
      </c>
      <c r="BJ317" s="19" t="s">
        <v>81</v>
      </c>
      <c r="BK317" s="192">
        <f>ROUND(I317*H317,2)</f>
        <v>0</v>
      </c>
      <c r="BL317" s="19" t="s">
        <v>573</v>
      </c>
      <c r="BM317" s="191" t="s">
        <v>1100</v>
      </c>
    </row>
    <row r="318" s="2" customFormat="1">
      <c r="A318" s="38"/>
      <c r="B318" s="39"/>
      <c r="C318" s="38"/>
      <c r="D318" s="193" t="s">
        <v>173</v>
      </c>
      <c r="E318" s="38"/>
      <c r="F318" s="194" t="s">
        <v>1099</v>
      </c>
      <c r="G318" s="38"/>
      <c r="H318" s="38"/>
      <c r="I318" s="195"/>
      <c r="J318" s="38"/>
      <c r="K318" s="38"/>
      <c r="L318" s="39"/>
      <c r="M318" s="196"/>
      <c r="N318" s="197"/>
      <c r="O318" s="77"/>
      <c r="P318" s="77"/>
      <c r="Q318" s="77"/>
      <c r="R318" s="77"/>
      <c r="S318" s="77"/>
      <c r="T318" s="78"/>
      <c r="U318" s="38"/>
      <c r="V318" s="38"/>
      <c r="W318" s="38"/>
      <c r="X318" s="38"/>
      <c r="Y318" s="38"/>
      <c r="Z318" s="38"/>
      <c r="AA318" s="38"/>
      <c r="AB318" s="38"/>
      <c r="AC318" s="38"/>
      <c r="AD318" s="38"/>
      <c r="AE318" s="38"/>
      <c r="AT318" s="19" t="s">
        <v>173</v>
      </c>
      <c r="AU318" s="19" t="s">
        <v>85</v>
      </c>
    </row>
    <row r="319" s="2" customFormat="1" ht="33" customHeight="1">
      <c r="A319" s="38"/>
      <c r="B319" s="179"/>
      <c r="C319" s="180" t="s">
        <v>659</v>
      </c>
      <c r="D319" s="180" t="s">
        <v>167</v>
      </c>
      <c r="E319" s="181" t="s">
        <v>1101</v>
      </c>
      <c r="F319" s="182" t="s">
        <v>1102</v>
      </c>
      <c r="G319" s="183" t="s">
        <v>378</v>
      </c>
      <c r="H319" s="184">
        <v>1</v>
      </c>
      <c r="I319" s="185"/>
      <c r="J319" s="186">
        <f>ROUND(I319*H319,2)</f>
        <v>0</v>
      </c>
      <c r="K319" s="182" t="s">
        <v>852</v>
      </c>
      <c r="L319" s="39"/>
      <c r="M319" s="187" t="s">
        <v>1</v>
      </c>
      <c r="N319" s="188" t="s">
        <v>41</v>
      </c>
      <c r="O319" s="77"/>
      <c r="P319" s="189">
        <f>O319*H319</f>
        <v>0</v>
      </c>
      <c r="Q319" s="189">
        <v>0</v>
      </c>
      <c r="R319" s="189">
        <f>Q319*H319</f>
        <v>0</v>
      </c>
      <c r="S319" s="189">
        <v>0.029999999999999999</v>
      </c>
      <c r="T319" s="190">
        <f>S319*H319</f>
        <v>0.029999999999999999</v>
      </c>
      <c r="U319" s="38"/>
      <c r="V319" s="38"/>
      <c r="W319" s="38"/>
      <c r="X319" s="38"/>
      <c r="Y319" s="38"/>
      <c r="Z319" s="38"/>
      <c r="AA319" s="38"/>
      <c r="AB319" s="38"/>
      <c r="AC319" s="38"/>
      <c r="AD319" s="38"/>
      <c r="AE319" s="38"/>
      <c r="AR319" s="191" t="s">
        <v>573</v>
      </c>
      <c r="AT319" s="191" t="s">
        <v>167</v>
      </c>
      <c r="AU319" s="191" t="s">
        <v>85</v>
      </c>
      <c r="AY319" s="19" t="s">
        <v>165</v>
      </c>
      <c r="BE319" s="192">
        <f>IF(N319="základní",J319,0)</f>
        <v>0</v>
      </c>
      <c r="BF319" s="192">
        <f>IF(N319="snížená",J319,0)</f>
        <v>0</v>
      </c>
      <c r="BG319" s="192">
        <f>IF(N319="zákl. přenesená",J319,0)</f>
        <v>0</v>
      </c>
      <c r="BH319" s="192">
        <f>IF(N319="sníž. přenesená",J319,0)</f>
        <v>0</v>
      </c>
      <c r="BI319" s="192">
        <f>IF(N319="nulová",J319,0)</f>
        <v>0</v>
      </c>
      <c r="BJ319" s="19" t="s">
        <v>81</v>
      </c>
      <c r="BK319" s="192">
        <f>ROUND(I319*H319,2)</f>
        <v>0</v>
      </c>
      <c r="BL319" s="19" t="s">
        <v>573</v>
      </c>
      <c r="BM319" s="191" t="s">
        <v>1103</v>
      </c>
    </row>
    <row r="320" s="2" customFormat="1">
      <c r="A320" s="38"/>
      <c r="B320" s="39"/>
      <c r="C320" s="38"/>
      <c r="D320" s="193" t="s">
        <v>173</v>
      </c>
      <c r="E320" s="38"/>
      <c r="F320" s="194" t="s">
        <v>1102</v>
      </c>
      <c r="G320" s="38"/>
      <c r="H320" s="38"/>
      <c r="I320" s="195"/>
      <c r="J320" s="38"/>
      <c r="K320" s="38"/>
      <c r="L320" s="39"/>
      <c r="M320" s="196"/>
      <c r="N320" s="197"/>
      <c r="O320" s="77"/>
      <c r="P320" s="77"/>
      <c r="Q320" s="77"/>
      <c r="R320" s="77"/>
      <c r="S320" s="77"/>
      <c r="T320" s="78"/>
      <c r="U320" s="38"/>
      <c r="V320" s="38"/>
      <c r="W320" s="38"/>
      <c r="X320" s="38"/>
      <c r="Y320" s="38"/>
      <c r="Z320" s="38"/>
      <c r="AA320" s="38"/>
      <c r="AB320" s="38"/>
      <c r="AC320" s="38"/>
      <c r="AD320" s="38"/>
      <c r="AE320" s="38"/>
      <c r="AT320" s="19" t="s">
        <v>173</v>
      </c>
      <c r="AU320" s="19" t="s">
        <v>85</v>
      </c>
    </row>
    <row r="321" s="2" customFormat="1">
      <c r="A321" s="38"/>
      <c r="B321" s="179"/>
      <c r="C321" s="180" t="s">
        <v>665</v>
      </c>
      <c r="D321" s="180" t="s">
        <v>167</v>
      </c>
      <c r="E321" s="181" t="s">
        <v>1104</v>
      </c>
      <c r="F321" s="182" t="s">
        <v>1105</v>
      </c>
      <c r="G321" s="183" t="s">
        <v>378</v>
      </c>
      <c r="H321" s="184">
        <v>64</v>
      </c>
      <c r="I321" s="185"/>
      <c r="J321" s="186">
        <f>ROUND(I321*H321,2)</f>
        <v>0</v>
      </c>
      <c r="K321" s="182" t="s">
        <v>852</v>
      </c>
      <c r="L321" s="39"/>
      <c r="M321" s="187" t="s">
        <v>1</v>
      </c>
      <c r="N321" s="188" t="s">
        <v>41</v>
      </c>
      <c r="O321" s="77"/>
      <c r="P321" s="189">
        <f>O321*H321</f>
        <v>0</v>
      </c>
      <c r="Q321" s="189">
        <v>0</v>
      </c>
      <c r="R321" s="189">
        <f>Q321*H321</f>
        <v>0</v>
      </c>
      <c r="S321" s="189">
        <v>0.0011999999999999999</v>
      </c>
      <c r="T321" s="190">
        <f>S321*H321</f>
        <v>0.076799999999999993</v>
      </c>
      <c r="U321" s="38"/>
      <c r="V321" s="38"/>
      <c r="W321" s="38"/>
      <c r="X321" s="38"/>
      <c r="Y321" s="38"/>
      <c r="Z321" s="38"/>
      <c r="AA321" s="38"/>
      <c r="AB321" s="38"/>
      <c r="AC321" s="38"/>
      <c r="AD321" s="38"/>
      <c r="AE321" s="38"/>
      <c r="AR321" s="191" t="s">
        <v>573</v>
      </c>
      <c r="AT321" s="191" t="s">
        <v>167</v>
      </c>
      <c r="AU321" s="191" t="s">
        <v>85</v>
      </c>
      <c r="AY321" s="19" t="s">
        <v>165</v>
      </c>
      <c r="BE321" s="192">
        <f>IF(N321="základní",J321,0)</f>
        <v>0</v>
      </c>
      <c r="BF321" s="192">
        <f>IF(N321="snížená",J321,0)</f>
        <v>0</v>
      </c>
      <c r="BG321" s="192">
        <f>IF(N321="zákl. přenesená",J321,0)</f>
        <v>0</v>
      </c>
      <c r="BH321" s="192">
        <f>IF(N321="sníž. přenesená",J321,0)</f>
        <v>0</v>
      </c>
      <c r="BI321" s="192">
        <f>IF(N321="nulová",J321,0)</f>
        <v>0</v>
      </c>
      <c r="BJ321" s="19" t="s">
        <v>81</v>
      </c>
      <c r="BK321" s="192">
        <f>ROUND(I321*H321,2)</f>
        <v>0</v>
      </c>
      <c r="BL321" s="19" t="s">
        <v>573</v>
      </c>
      <c r="BM321" s="191" t="s">
        <v>1106</v>
      </c>
    </row>
    <row r="322" s="2" customFormat="1">
      <c r="A322" s="38"/>
      <c r="B322" s="39"/>
      <c r="C322" s="38"/>
      <c r="D322" s="193" t="s">
        <v>173</v>
      </c>
      <c r="E322" s="38"/>
      <c r="F322" s="194" t="s">
        <v>1105</v>
      </c>
      <c r="G322" s="38"/>
      <c r="H322" s="38"/>
      <c r="I322" s="195"/>
      <c r="J322" s="38"/>
      <c r="K322" s="38"/>
      <c r="L322" s="39"/>
      <c r="M322" s="196"/>
      <c r="N322" s="197"/>
      <c r="O322" s="77"/>
      <c r="P322" s="77"/>
      <c r="Q322" s="77"/>
      <c r="R322" s="77"/>
      <c r="S322" s="77"/>
      <c r="T322" s="78"/>
      <c r="U322" s="38"/>
      <c r="V322" s="38"/>
      <c r="W322" s="38"/>
      <c r="X322" s="38"/>
      <c r="Y322" s="38"/>
      <c r="Z322" s="38"/>
      <c r="AA322" s="38"/>
      <c r="AB322" s="38"/>
      <c r="AC322" s="38"/>
      <c r="AD322" s="38"/>
      <c r="AE322" s="38"/>
      <c r="AT322" s="19" t="s">
        <v>173</v>
      </c>
      <c r="AU322" s="19" t="s">
        <v>85</v>
      </c>
    </row>
    <row r="323" s="2" customFormat="1" ht="33" customHeight="1">
      <c r="A323" s="38"/>
      <c r="B323" s="179"/>
      <c r="C323" s="180" t="s">
        <v>670</v>
      </c>
      <c r="D323" s="180" t="s">
        <v>167</v>
      </c>
      <c r="E323" s="181" t="s">
        <v>1107</v>
      </c>
      <c r="F323" s="182" t="s">
        <v>1108</v>
      </c>
      <c r="G323" s="183" t="s">
        <v>305</v>
      </c>
      <c r="H323" s="184">
        <v>30</v>
      </c>
      <c r="I323" s="185"/>
      <c r="J323" s="186">
        <f>ROUND(I323*H323,2)</f>
        <v>0</v>
      </c>
      <c r="K323" s="182" t="s">
        <v>852</v>
      </c>
      <c r="L323" s="39"/>
      <c r="M323" s="187" t="s">
        <v>1</v>
      </c>
      <c r="N323" s="188" t="s">
        <v>41</v>
      </c>
      <c r="O323" s="77"/>
      <c r="P323" s="189">
        <f>O323*H323</f>
        <v>0</v>
      </c>
      <c r="Q323" s="189">
        <v>0</v>
      </c>
      <c r="R323" s="189">
        <f>Q323*H323</f>
        <v>0</v>
      </c>
      <c r="S323" s="189">
        <v>0.002</v>
      </c>
      <c r="T323" s="190">
        <f>S323*H323</f>
        <v>0.059999999999999998</v>
      </c>
      <c r="U323" s="38"/>
      <c r="V323" s="38"/>
      <c r="W323" s="38"/>
      <c r="X323" s="38"/>
      <c r="Y323" s="38"/>
      <c r="Z323" s="38"/>
      <c r="AA323" s="38"/>
      <c r="AB323" s="38"/>
      <c r="AC323" s="38"/>
      <c r="AD323" s="38"/>
      <c r="AE323" s="38"/>
      <c r="AR323" s="191" t="s">
        <v>573</v>
      </c>
      <c r="AT323" s="191" t="s">
        <v>167</v>
      </c>
      <c r="AU323" s="191" t="s">
        <v>85</v>
      </c>
      <c r="AY323" s="19" t="s">
        <v>165</v>
      </c>
      <c r="BE323" s="192">
        <f>IF(N323="základní",J323,0)</f>
        <v>0</v>
      </c>
      <c r="BF323" s="192">
        <f>IF(N323="snížená",J323,0)</f>
        <v>0</v>
      </c>
      <c r="BG323" s="192">
        <f>IF(N323="zákl. přenesená",J323,0)</f>
        <v>0</v>
      </c>
      <c r="BH323" s="192">
        <f>IF(N323="sníž. přenesená",J323,0)</f>
        <v>0</v>
      </c>
      <c r="BI323" s="192">
        <f>IF(N323="nulová",J323,0)</f>
        <v>0</v>
      </c>
      <c r="BJ323" s="19" t="s">
        <v>81</v>
      </c>
      <c r="BK323" s="192">
        <f>ROUND(I323*H323,2)</f>
        <v>0</v>
      </c>
      <c r="BL323" s="19" t="s">
        <v>573</v>
      </c>
      <c r="BM323" s="191" t="s">
        <v>1109</v>
      </c>
    </row>
    <row r="324" s="2" customFormat="1">
      <c r="A324" s="38"/>
      <c r="B324" s="39"/>
      <c r="C324" s="38"/>
      <c r="D324" s="193" t="s">
        <v>173</v>
      </c>
      <c r="E324" s="38"/>
      <c r="F324" s="194" t="s">
        <v>1108</v>
      </c>
      <c r="G324" s="38"/>
      <c r="H324" s="38"/>
      <c r="I324" s="195"/>
      <c r="J324" s="38"/>
      <c r="K324" s="38"/>
      <c r="L324" s="39"/>
      <c r="M324" s="196"/>
      <c r="N324" s="197"/>
      <c r="O324" s="77"/>
      <c r="P324" s="77"/>
      <c r="Q324" s="77"/>
      <c r="R324" s="77"/>
      <c r="S324" s="77"/>
      <c r="T324" s="78"/>
      <c r="U324" s="38"/>
      <c r="V324" s="38"/>
      <c r="W324" s="38"/>
      <c r="X324" s="38"/>
      <c r="Y324" s="38"/>
      <c r="Z324" s="38"/>
      <c r="AA324" s="38"/>
      <c r="AB324" s="38"/>
      <c r="AC324" s="38"/>
      <c r="AD324" s="38"/>
      <c r="AE324" s="38"/>
      <c r="AT324" s="19" t="s">
        <v>173</v>
      </c>
      <c r="AU324" s="19" t="s">
        <v>85</v>
      </c>
    </row>
    <row r="325" s="2" customFormat="1" ht="33" customHeight="1">
      <c r="A325" s="38"/>
      <c r="B325" s="179"/>
      <c r="C325" s="180" t="s">
        <v>681</v>
      </c>
      <c r="D325" s="180" t="s">
        <v>167</v>
      </c>
      <c r="E325" s="181" t="s">
        <v>1110</v>
      </c>
      <c r="F325" s="182" t="s">
        <v>1111</v>
      </c>
      <c r="G325" s="183" t="s">
        <v>305</v>
      </c>
      <c r="H325" s="184">
        <v>146</v>
      </c>
      <c r="I325" s="185"/>
      <c r="J325" s="186">
        <f>ROUND(I325*H325,2)</f>
        <v>0</v>
      </c>
      <c r="K325" s="182" t="s">
        <v>852</v>
      </c>
      <c r="L325" s="39"/>
      <c r="M325" s="187" t="s">
        <v>1</v>
      </c>
      <c r="N325" s="188" t="s">
        <v>41</v>
      </c>
      <c r="O325" s="77"/>
      <c r="P325" s="189">
        <f>O325*H325</f>
        <v>0</v>
      </c>
      <c r="Q325" s="189">
        <v>0</v>
      </c>
      <c r="R325" s="189">
        <f>Q325*H325</f>
        <v>0</v>
      </c>
      <c r="S325" s="189">
        <v>0.002</v>
      </c>
      <c r="T325" s="190">
        <f>S325*H325</f>
        <v>0.29199999999999998</v>
      </c>
      <c r="U325" s="38"/>
      <c r="V325" s="38"/>
      <c r="W325" s="38"/>
      <c r="X325" s="38"/>
      <c r="Y325" s="38"/>
      <c r="Z325" s="38"/>
      <c r="AA325" s="38"/>
      <c r="AB325" s="38"/>
      <c r="AC325" s="38"/>
      <c r="AD325" s="38"/>
      <c r="AE325" s="38"/>
      <c r="AR325" s="191" t="s">
        <v>573</v>
      </c>
      <c r="AT325" s="191" t="s">
        <v>167</v>
      </c>
      <c r="AU325" s="191" t="s">
        <v>85</v>
      </c>
      <c r="AY325" s="19" t="s">
        <v>165</v>
      </c>
      <c r="BE325" s="192">
        <f>IF(N325="základní",J325,0)</f>
        <v>0</v>
      </c>
      <c r="BF325" s="192">
        <f>IF(N325="snížená",J325,0)</f>
        <v>0</v>
      </c>
      <c r="BG325" s="192">
        <f>IF(N325="zákl. přenesená",J325,0)</f>
        <v>0</v>
      </c>
      <c r="BH325" s="192">
        <f>IF(N325="sníž. přenesená",J325,0)</f>
        <v>0</v>
      </c>
      <c r="BI325" s="192">
        <f>IF(N325="nulová",J325,0)</f>
        <v>0</v>
      </c>
      <c r="BJ325" s="19" t="s">
        <v>81</v>
      </c>
      <c r="BK325" s="192">
        <f>ROUND(I325*H325,2)</f>
        <v>0</v>
      </c>
      <c r="BL325" s="19" t="s">
        <v>573</v>
      </c>
      <c r="BM325" s="191" t="s">
        <v>1112</v>
      </c>
    </row>
    <row r="326" s="2" customFormat="1">
      <c r="A326" s="38"/>
      <c r="B326" s="39"/>
      <c r="C326" s="38"/>
      <c r="D326" s="193" t="s">
        <v>173</v>
      </c>
      <c r="E326" s="38"/>
      <c r="F326" s="194" t="s">
        <v>1111</v>
      </c>
      <c r="G326" s="38"/>
      <c r="H326" s="38"/>
      <c r="I326" s="195"/>
      <c r="J326" s="38"/>
      <c r="K326" s="38"/>
      <c r="L326" s="39"/>
      <c r="M326" s="196"/>
      <c r="N326" s="197"/>
      <c r="O326" s="77"/>
      <c r="P326" s="77"/>
      <c r="Q326" s="77"/>
      <c r="R326" s="77"/>
      <c r="S326" s="77"/>
      <c r="T326" s="78"/>
      <c r="U326" s="38"/>
      <c r="V326" s="38"/>
      <c r="W326" s="38"/>
      <c r="X326" s="38"/>
      <c r="Y326" s="38"/>
      <c r="Z326" s="38"/>
      <c r="AA326" s="38"/>
      <c r="AB326" s="38"/>
      <c r="AC326" s="38"/>
      <c r="AD326" s="38"/>
      <c r="AE326" s="38"/>
      <c r="AT326" s="19" t="s">
        <v>173</v>
      </c>
      <c r="AU326" s="19" t="s">
        <v>85</v>
      </c>
    </row>
    <row r="327" s="2" customFormat="1" ht="33" customHeight="1">
      <c r="A327" s="38"/>
      <c r="B327" s="179"/>
      <c r="C327" s="180" t="s">
        <v>685</v>
      </c>
      <c r="D327" s="180" t="s">
        <v>167</v>
      </c>
      <c r="E327" s="181" t="s">
        <v>1113</v>
      </c>
      <c r="F327" s="182" t="s">
        <v>1114</v>
      </c>
      <c r="G327" s="183" t="s">
        <v>305</v>
      </c>
      <c r="H327" s="184">
        <v>12</v>
      </c>
      <c r="I327" s="185"/>
      <c r="J327" s="186">
        <f>ROUND(I327*H327,2)</f>
        <v>0</v>
      </c>
      <c r="K327" s="182" t="s">
        <v>852</v>
      </c>
      <c r="L327" s="39"/>
      <c r="M327" s="187" t="s">
        <v>1</v>
      </c>
      <c r="N327" s="188" t="s">
        <v>41</v>
      </c>
      <c r="O327" s="77"/>
      <c r="P327" s="189">
        <f>O327*H327</f>
        <v>0</v>
      </c>
      <c r="Q327" s="189">
        <v>0</v>
      </c>
      <c r="R327" s="189">
        <f>Q327*H327</f>
        <v>0</v>
      </c>
      <c r="S327" s="189">
        <v>0.0030000000000000001</v>
      </c>
      <c r="T327" s="190">
        <f>S327*H327</f>
        <v>0.036000000000000004</v>
      </c>
      <c r="U327" s="38"/>
      <c r="V327" s="38"/>
      <c r="W327" s="38"/>
      <c r="X327" s="38"/>
      <c r="Y327" s="38"/>
      <c r="Z327" s="38"/>
      <c r="AA327" s="38"/>
      <c r="AB327" s="38"/>
      <c r="AC327" s="38"/>
      <c r="AD327" s="38"/>
      <c r="AE327" s="38"/>
      <c r="AR327" s="191" t="s">
        <v>573</v>
      </c>
      <c r="AT327" s="191" t="s">
        <v>167</v>
      </c>
      <c r="AU327" s="191" t="s">
        <v>85</v>
      </c>
      <c r="AY327" s="19" t="s">
        <v>165</v>
      </c>
      <c r="BE327" s="192">
        <f>IF(N327="základní",J327,0)</f>
        <v>0</v>
      </c>
      <c r="BF327" s="192">
        <f>IF(N327="snížená",J327,0)</f>
        <v>0</v>
      </c>
      <c r="BG327" s="192">
        <f>IF(N327="zákl. přenesená",J327,0)</f>
        <v>0</v>
      </c>
      <c r="BH327" s="192">
        <f>IF(N327="sníž. přenesená",J327,0)</f>
        <v>0</v>
      </c>
      <c r="BI327" s="192">
        <f>IF(N327="nulová",J327,0)</f>
        <v>0</v>
      </c>
      <c r="BJ327" s="19" t="s">
        <v>81</v>
      </c>
      <c r="BK327" s="192">
        <f>ROUND(I327*H327,2)</f>
        <v>0</v>
      </c>
      <c r="BL327" s="19" t="s">
        <v>573</v>
      </c>
      <c r="BM327" s="191" t="s">
        <v>1115</v>
      </c>
    </row>
    <row r="328" s="2" customFormat="1">
      <c r="A328" s="38"/>
      <c r="B328" s="39"/>
      <c r="C328" s="38"/>
      <c r="D328" s="193" t="s">
        <v>173</v>
      </c>
      <c r="E328" s="38"/>
      <c r="F328" s="194" t="s">
        <v>1114</v>
      </c>
      <c r="G328" s="38"/>
      <c r="H328" s="38"/>
      <c r="I328" s="195"/>
      <c r="J328" s="38"/>
      <c r="K328" s="38"/>
      <c r="L328" s="39"/>
      <c r="M328" s="196"/>
      <c r="N328" s="197"/>
      <c r="O328" s="77"/>
      <c r="P328" s="77"/>
      <c r="Q328" s="77"/>
      <c r="R328" s="77"/>
      <c r="S328" s="77"/>
      <c r="T328" s="78"/>
      <c r="U328" s="38"/>
      <c r="V328" s="38"/>
      <c r="W328" s="38"/>
      <c r="X328" s="38"/>
      <c r="Y328" s="38"/>
      <c r="Z328" s="38"/>
      <c r="AA328" s="38"/>
      <c r="AB328" s="38"/>
      <c r="AC328" s="38"/>
      <c r="AD328" s="38"/>
      <c r="AE328" s="38"/>
      <c r="AT328" s="19" t="s">
        <v>173</v>
      </c>
      <c r="AU328" s="19" t="s">
        <v>85</v>
      </c>
    </row>
    <row r="329" s="2" customFormat="1" ht="33" customHeight="1">
      <c r="A329" s="38"/>
      <c r="B329" s="179"/>
      <c r="C329" s="180" t="s">
        <v>691</v>
      </c>
      <c r="D329" s="180" t="s">
        <v>167</v>
      </c>
      <c r="E329" s="181" t="s">
        <v>1116</v>
      </c>
      <c r="F329" s="182" t="s">
        <v>1117</v>
      </c>
      <c r="G329" s="183" t="s">
        <v>305</v>
      </c>
      <c r="H329" s="184">
        <v>35</v>
      </c>
      <c r="I329" s="185"/>
      <c r="J329" s="186">
        <f>ROUND(I329*H329,2)</f>
        <v>0</v>
      </c>
      <c r="K329" s="182" t="s">
        <v>852</v>
      </c>
      <c r="L329" s="39"/>
      <c r="M329" s="187" t="s">
        <v>1</v>
      </c>
      <c r="N329" s="188" t="s">
        <v>41</v>
      </c>
      <c r="O329" s="77"/>
      <c r="P329" s="189">
        <f>O329*H329</f>
        <v>0</v>
      </c>
      <c r="Q329" s="189">
        <v>0</v>
      </c>
      <c r="R329" s="189">
        <f>Q329*H329</f>
        <v>0</v>
      </c>
      <c r="S329" s="189">
        <v>0.0050000000000000001</v>
      </c>
      <c r="T329" s="190">
        <f>S329*H329</f>
        <v>0.17500000000000002</v>
      </c>
      <c r="U329" s="38"/>
      <c r="V329" s="38"/>
      <c r="W329" s="38"/>
      <c r="X329" s="38"/>
      <c r="Y329" s="38"/>
      <c r="Z329" s="38"/>
      <c r="AA329" s="38"/>
      <c r="AB329" s="38"/>
      <c r="AC329" s="38"/>
      <c r="AD329" s="38"/>
      <c r="AE329" s="38"/>
      <c r="AR329" s="191" t="s">
        <v>573</v>
      </c>
      <c r="AT329" s="191" t="s">
        <v>167</v>
      </c>
      <c r="AU329" s="191" t="s">
        <v>85</v>
      </c>
      <c r="AY329" s="19" t="s">
        <v>165</v>
      </c>
      <c r="BE329" s="192">
        <f>IF(N329="základní",J329,0)</f>
        <v>0</v>
      </c>
      <c r="BF329" s="192">
        <f>IF(N329="snížená",J329,0)</f>
        <v>0</v>
      </c>
      <c r="BG329" s="192">
        <f>IF(N329="zákl. přenesená",J329,0)</f>
        <v>0</v>
      </c>
      <c r="BH329" s="192">
        <f>IF(N329="sníž. přenesená",J329,0)</f>
        <v>0</v>
      </c>
      <c r="BI329" s="192">
        <f>IF(N329="nulová",J329,0)</f>
        <v>0</v>
      </c>
      <c r="BJ329" s="19" t="s">
        <v>81</v>
      </c>
      <c r="BK329" s="192">
        <f>ROUND(I329*H329,2)</f>
        <v>0</v>
      </c>
      <c r="BL329" s="19" t="s">
        <v>573</v>
      </c>
      <c r="BM329" s="191" t="s">
        <v>1118</v>
      </c>
    </row>
    <row r="330" s="2" customFormat="1">
      <c r="A330" s="38"/>
      <c r="B330" s="39"/>
      <c r="C330" s="38"/>
      <c r="D330" s="193" t="s">
        <v>173</v>
      </c>
      <c r="E330" s="38"/>
      <c r="F330" s="194" t="s">
        <v>1117</v>
      </c>
      <c r="G330" s="38"/>
      <c r="H330" s="38"/>
      <c r="I330" s="195"/>
      <c r="J330" s="38"/>
      <c r="K330" s="38"/>
      <c r="L330" s="39"/>
      <c r="M330" s="196"/>
      <c r="N330" s="197"/>
      <c r="O330" s="77"/>
      <c r="P330" s="77"/>
      <c r="Q330" s="77"/>
      <c r="R330" s="77"/>
      <c r="S330" s="77"/>
      <c r="T330" s="78"/>
      <c r="U330" s="38"/>
      <c r="V330" s="38"/>
      <c r="W330" s="38"/>
      <c r="X330" s="38"/>
      <c r="Y330" s="38"/>
      <c r="Z330" s="38"/>
      <c r="AA330" s="38"/>
      <c r="AB330" s="38"/>
      <c r="AC330" s="38"/>
      <c r="AD330" s="38"/>
      <c r="AE330" s="38"/>
      <c r="AT330" s="19" t="s">
        <v>173</v>
      </c>
      <c r="AU330" s="19" t="s">
        <v>85</v>
      </c>
    </row>
    <row r="331" s="2" customFormat="1" ht="33" customHeight="1">
      <c r="A331" s="38"/>
      <c r="B331" s="179"/>
      <c r="C331" s="180" t="s">
        <v>696</v>
      </c>
      <c r="D331" s="180" t="s">
        <v>167</v>
      </c>
      <c r="E331" s="181" t="s">
        <v>1119</v>
      </c>
      <c r="F331" s="182" t="s">
        <v>1120</v>
      </c>
      <c r="G331" s="183" t="s">
        <v>305</v>
      </c>
      <c r="H331" s="184">
        <v>80</v>
      </c>
      <c r="I331" s="185"/>
      <c r="J331" s="186">
        <f>ROUND(I331*H331,2)</f>
        <v>0</v>
      </c>
      <c r="K331" s="182" t="s">
        <v>852</v>
      </c>
      <c r="L331" s="39"/>
      <c r="M331" s="187" t="s">
        <v>1</v>
      </c>
      <c r="N331" s="188" t="s">
        <v>41</v>
      </c>
      <c r="O331" s="77"/>
      <c r="P331" s="189">
        <f>O331*H331</f>
        <v>0</v>
      </c>
      <c r="Q331" s="189">
        <v>0</v>
      </c>
      <c r="R331" s="189">
        <f>Q331*H331</f>
        <v>0</v>
      </c>
      <c r="S331" s="189">
        <v>0.019</v>
      </c>
      <c r="T331" s="190">
        <f>S331*H331</f>
        <v>1.52</v>
      </c>
      <c r="U331" s="38"/>
      <c r="V331" s="38"/>
      <c r="W331" s="38"/>
      <c r="X331" s="38"/>
      <c r="Y331" s="38"/>
      <c r="Z331" s="38"/>
      <c r="AA331" s="38"/>
      <c r="AB331" s="38"/>
      <c r="AC331" s="38"/>
      <c r="AD331" s="38"/>
      <c r="AE331" s="38"/>
      <c r="AR331" s="191" t="s">
        <v>573</v>
      </c>
      <c r="AT331" s="191" t="s">
        <v>167</v>
      </c>
      <c r="AU331" s="191" t="s">
        <v>85</v>
      </c>
      <c r="AY331" s="19" t="s">
        <v>165</v>
      </c>
      <c r="BE331" s="192">
        <f>IF(N331="základní",J331,0)</f>
        <v>0</v>
      </c>
      <c r="BF331" s="192">
        <f>IF(N331="snížená",J331,0)</f>
        <v>0</v>
      </c>
      <c r="BG331" s="192">
        <f>IF(N331="zákl. přenesená",J331,0)</f>
        <v>0</v>
      </c>
      <c r="BH331" s="192">
        <f>IF(N331="sníž. přenesená",J331,0)</f>
        <v>0</v>
      </c>
      <c r="BI331" s="192">
        <f>IF(N331="nulová",J331,0)</f>
        <v>0</v>
      </c>
      <c r="BJ331" s="19" t="s">
        <v>81</v>
      </c>
      <c r="BK331" s="192">
        <f>ROUND(I331*H331,2)</f>
        <v>0</v>
      </c>
      <c r="BL331" s="19" t="s">
        <v>573</v>
      </c>
      <c r="BM331" s="191" t="s">
        <v>1121</v>
      </c>
    </row>
    <row r="332" s="2" customFormat="1">
      <c r="A332" s="38"/>
      <c r="B332" s="39"/>
      <c r="C332" s="38"/>
      <c r="D332" s="193" t="s">
        <v>173</v>
      </c>
      <c r="E332" s="38"/>
      <c r="F332" s="194" t="s">
        <v>1120</v>
      </c>
      <c r="G332" s="38"/>
      <c r="H332" s="38"/>
      <c r="I332" s="195"/>
      <c r="J332" s="38"/>
      <c r="K332" s="38"/>
      <c r="L332" s="39"/>
      <c r="M332" s="196"/>
      <c r="N332" s="197"/>
      <c r="O332" s="77"/>
      <c r="P332" s="77"/>
      <c r="Q332" s="77"/>
      <c r="R332" s="77"/>
      <c r="S332" s="77"/>
      <c r="T332" s="78"/>
      <c r="U332" s="38"/>
      <c r="V332" s="38"/>
      <c r="W332" s="38"/>
      <c r="X332" s="38"/>
      <c r="Y332" s="38"/>
      <c r="Z332" s="38"/>
      <c r="AA332" s="38"/>
      <c r="AB332" s="38"/>
      <c r="AC332" s="38"/>
      <c r="AD332" s="38"/>
      <c r="AE332" s="38"/>
      <c r="AT332" s="19" t="s">
        <v>173</v>
      </c>
      <c r="AU332" s="19" t="s">
        <v>85</v>
      </c>
    </row>
    <row r="333" s="2" customFormat="1">
      <c r="A333" s="38"/>
      <c r="B333" s="179"/>
      <c r="C333" s="180" t="s">
        <v>701</v>
      </c>
      <c r="D333" s="180" t="s">
        <v>167</v>
      </c>
      <c r="E333" s="181" t="s">
        <v>1122</v>
      </c>
      <c r="F333" s="182" t="s">
        <v>1123</v>
      </c>
      <c r="G333" s="183" t="s">
        <v>305</v>
      </c>
      <c r="H333" s="184">
        <v>30</v>
      </c>
      <c r="I333" s="185"/>
      <c r="J333" s="186">
        <f>ROUND(I333*H333,2)</f>
        <v>0</v>
      </c>
      <c r="K333" s="182" t="s">
        <v>852</v>
      </c>
      <c r="L333" s="39"/>
      <c r="M333" s="187" t="s">
        <v>1</v>
      </c>
      <c r="N333" s="188" t="s">
        <v>41</v>
      </c>
      <c r="O333" s="77"/>
      <c r="P333" s="189">
        <f>O333*H333</f>
        <v>0</v>
      </c>
      <c r="Q333" s="189">
        <v>0.00014999999999999999</v>
      </c>
      <c r="R333" s="189">
        <f>Q333*H333</f>
        <v>0.0044999999999999997</v>
      </c>
      <c r="S333" s="189">
        <v>0</v>
      </c>
      <c r="T333" s="190">
        <f>S333*H333</f>
        <v>0</v>
      </c>
      <c r="U333" s="38"/>
      <c r="V333" s="38"/>
      <c r="W333" s="38"/>
      <c r="X333" s="38"/>
      <c r="Y333" s="38"/>
      <c r="Z333" s="38"/>
      <c r="AA333" s="38"/>
      <c r="AB333" s="38"/>
      <c r="AC333" s="38"/>
      <c r="AD333" s="38"/>
      <c r="AE333" s="38"/>
      <c r="AR333" s="191" t="s">
        <v>573</v>
      </c>
      <c r="AT333" s="191" t="s">
        <v>167</v>
      </c>
      <c r="AU333" s="191" t="s">
        <v>85</v>
      </c>
      <c r="AY333" s="19" t="s">
        <v>165</v>
      </c>
      <c r="BE333" s="192">
        <f>IF(N333="základní",J333,0)</f>
        <v>0</v>
      </c>
      <c r="BF333" s="192">
        <f>IF(N333="snížená",J333,0)</f>
        <v>0</v>
      </c>
      <c r="BG333" s="192">
        <f>IF(N333="zákl. přenesená",J333,0)</f>
        <v>0</v>
      </c>
      <c r="BH333" s="192">
        <f>IF(N333="sníž. přenesená",J333,0)</f>
        <v>0</v>
      </c>
      <c r="BI333" s="192">
        <f>IF(N333="nulová",J333,0)</f>
        <v>0</v>
      </c>
      <c r="BJ333" s="19" t="s">
        <v>81</v>
      </c>
      <c r="BK333" s="192">
        <f>ROUND(I333*H333,2)</f>
        <v>0</v>
      </c>
      <c r="BL333" s="19" t="s">
        <v>573</v>
      </c>
      <c r="BM333" s="191" t="s">
        <v>1124</v>
      </c>
    </row>
    <row r="334" s="2" customFormat="1">
      <c r="A334" s="38"/>
      <c r="B334" s="39"/>
      <c r="C334" s="38"/>
      <c r="D334" s="193" t="s">
        <v>173</v>
      </c>
      <c r="E334" s="38"/>
      <c r="F334" s="194" t="s">
        <v>1123</v>
      </c>
      <c r="G334" s="38"/>
      <c r="H334" s="38"/>
      <c r="I334" s="195"/>
      <c r="J334" s="38"/>
      <c r="K334" s="38"/>
      <c r="L334" s="39"/>
      <c r="M334" s="196"/>
      <c r="N334" s="197"/>
      <c r="O334" s="77"/>
      <c r="P334" s="77"/>
      <c r="Q334" s="77"/>
      <c r="R334" s="77"/>
      <c r="S334" s="77"/>
      <c r="T334" s="78"/>
      <c r="U334" s="38"/>
      <c r="V334" s="38"/>
      <c r="W334" s="38"/>
      <c r="X334" s="38"/>
      <c r="Y334" s="38"/>
      <c r="Z334" s="38"/>
      <c r="AA334" s="38"/>
      <c r="AB334" s="38"/>
      <c r="AC334" s="38"/>
      <c r="AD334" s="38"/>
      <c r="AE334" s="38"/>
      <c r="AT334" s="19" t="s">
        <v>173</v>
      </c>
      <c r="AU334" s="19" t="s">
        <v>85</v>
      </c>
    </row>
    <row r="335" s="2" customFormat="1">
      <c r="A335" s="38"/>
      <c r="B335" s="179"/>
      <c r="C335" s="180" t="s">
        <v>708</v>
      </c>
      <c r="D335" s="180" t="s">
        <v>167</v>
      </c>
      <c r="E335" s="181" t="s">
        <v>1125</v>
      </c>
      <c r="F335" s="182" t="s">
        <v>1126</v>
      </c>
      <c r="G335" s="183" t="s">
        <v>305</v>
      </c>
      <c r="H335" s="184">
        <v>146</v>
      </c>
      <c r="I335" s="185"/>
      <c r="J335" s="186">
        <f>ROUND(I335*H335,2)</f>
        <v>0</v>
      </c>
      <c r="K335" s="182" t="s">
        <v>852</v>
      </c>
      <c r="L335" s="39"/>
      <c r="M335" s="187" t="s">
        <v>1</v>
      </c>
      <c r="N335" s="188" t="s">
        <v>41</v>
      </c>
      <c r="O335" s="77"/>
      <c r="P335" s="189">
        <f>O335*H335</f>
        <v>0</v>
      </c>
      <c r="Q335" s="189">
        <v>0.00014999999999999999</v>
      </c>
      <c r="R335" s="189">
        <f>Q335*H335</f>
        <v>0.021899999999999999</v>
      </c>
      <c r="S335" s="189">
        <v>0</v>
      </c>
      <c r="T335" s="190">
        <f>S335*H335</f>
        <v>0</v>
      </c>
      <c r="U335" s="38"/>
      <c r="V335" s="38"/>
      <c r="W335" s="38"/>
      <c r="X335" s="38"/>
      <c r="Y335" s="38"/>
      <c r="Z335" s="38"/>
      <c r="AA335" s="38"/>
      <c r="AB335" s="38"/>
      <c r="AC335" s="38"/>
      <c r="AD335" s="38"/>
      <c r="AE335" s="38"/>
      <c r="AR335" s="191" t="s">
        <v>573</v>
      </c>
      <c r="AT335" s="191" t="s">
        <v>167</v>
      </c>
      <c r="AU335" s="191" t="s">
        <v>85</v>
      </c>
      <c r="AY335" s="19" t="s">
        <v>165</v>
      </c>
      <c r="BE335" s="192">
        <f>IF(N335="základní",J335,0)</f>
        <v>0</v>
      </c>
      <c r="BF335" s="192">
        <f>IF(N335="snížená",J335,0)</f>
        <v>0</v>
      </c>
      <c r="BG335" s="192">
        <f>IF(N335="zákl. přenesená",J335,0)</f>
        <v>0</v>
      </c>
      <c r="BH335" s="192">
        <f>IF(N335="sníž. přenesená",J335,0)</f>
        <v>0</v>
      </c>
      <c r="BI335" s="192">
        <f>IF(N335="nulová",J335,0)</f>
        <v>0</v>
      </c>
      <c r="BJ335" s="19" t="s">
        <v>81</v>
      </c>
      <c r="BK335" s="192">
        <f>ROUND(I335*H335,2)</f>
        <v>0</v>
      </c>
      <c r="BL335" s="19" t="s">
        <v>573</v>
      </c>
      <c r="BM335" s="191" t="s">
        <v>1127</v>
      </c>
    </row>
    <row r="336" s="2" customFormat="1">
      <c r="A336" s="38"/>
      <c r="B336" s="39"/>
      <c r="C336" s="38"/>
      <c r="D336" s="193" t="s">
        <v>173</v>
      </c>
      <c r="E336" s="38"/>
      <c r="F336" s="194" t="s">
        <v>1126</v>
      </c>
      <c r="G336" s="38"/>
      <c r="H336" s="38"/>
      <c r="I336" s="195"/>
      <c r="J336" s="38"/>
      <c r="K336" s="38"/>
      <c r="L336" s="39"/>
      <c r="M336" s="196"/>
      <c r="N336" s="197"/>
      <c r="O336" s="77"/>
      <c r="P336" s="77"/>
      <c r="Q336" s="77"/>
      <c r="R336" s="77"/>
      <c r="S336" s="77"/>
      <c r="T336" s="78"/>
      <c r="U336" s="38"/>
      <c r="V336" s="38"/>
      <c r="W336" s="38"/>
      <c r="X336" s="38"/>
      <c r="Y336" s="38"/>
      <c r="Z336" s="38"/>
      <c r="AA336" s="38"/>
      <c r="AB336" s="38"/>
      <c r="AC336" s="38"/>
      <c r="AD336" s="38"/>
      <c r="AE336" s="38"/>
      <c r="AT336" s="19" t="s">
        <v>173</v>
      </c>
      <c r="AU336" s="19" t="s">
        <v>85</v>
      </c>
    </row>
    <row r="337" s="2" customFormat="1">
      <c r="A337" s="38"/>
      <c r="B337" s="179"/>
      <c r="C337" s="180" t="s">
        <v>713</v>
      </c>
      <c r="D337" s="180" t="s">
        <v>167</v>
      </c>
      <c r="E337" s="181" t="s">
        <v>1128</v>
      </c>
      <c r="F337" s="182" t="s">
        <v>1129</v>
      </c>
      <c r="G337" s="183" t="s">
        <v>305</v>
      </c>
      <c r="H337" s="184">
        <v>12</v>
      </c>
      <c r="I337" s="185"/>
      <c r="J337" s="186">
        <f>ROUND(I337*H337,2)</f>
        <v>0</v>
      </c>
      <c r="K337" s="182" t="s">
        <v>852</v>
      </c>
      <c r="L337" s="39"/>
      <c r="M337" s="187" t="s">
        <v>1</v>
      </c>
      <c r="N337" s="188" t="s">
        <v>41</v>
      </c>
      <c r="O337" s="77"/>
      <c r="P337" s="189">
        <f>O337*H337</f>
        <v>0</v>
      </c>
      <c r="Q337" s="189">
        <v>0.00025999999999999998</v>
      </c>
      <c r="R337" s="189">
        <f>Q337*H337</f>
        <v>0.0031199999999999995</v>
      </c>
      <c r="S337" s="189">
        <v>0</v>
      </c>
      <c r="T337" s="190">
        <f>S337*H337</f>
        <v>0</v>
      </c>
      <c r="U337" s="38"/>
      <c r="V337" s="38"/>
      <c r="W337" s="38"/>
      <c r="X337" s="38"/>
      <c r="Y337" s="38"/>
      <c r="Z337" s="38"/>
      <c r="AA337" s="38"/>
      <c r="AB337" s="38"/>
      <c r="AC337" s="38"/>
      <c r="AD337" s="38"/>
      <c r="AE337" s="38"/>
      <c r="AR337" s="191" t="s">
        <v>573</v>
      </c>
      <c r="AT337" s="191" t="s">
        <v>167</v>
      </c>
      <c r="AU337" s="191" t="s">
        <v>85</v>
      </c>
      <c r="AY337" s="19" t="s">
        <v>165</v>
      </c>
      <c r="BE337" s="192">
        <f>IF(N337="základní",J337,0)</f>
        <v>0</v>
      </c>
      <c r="BF337" s="192">
        <f>IF(N337="snížená",J337,0)</f>
        <v>0</v>
      </c>
      <c r="BG337" s="192">
        <f>IF(N337="zákl. přenesená",J337,0)</f>
        <v>0</v>
      </c>
      <c r="BH337" s="192">
        <f>IF(N337="sníž. přenesená",J337,0)</f>
        <v>0</v>
      </c>
      <c r="BI337" s="192">
        <f>IF(N337="nulová",J337,0)</f>
        <v>0</v>
      </c>
      <c r="BJ337" s="19" t="s">
        <v>81</v>
      </c>
      <c r="BK337" s="192">
        <f>ROUND(I337*H337,2)</f>
        <v>0</v>
      </c>
      <c r="BL337" s="19" t="s">
        <v>573</v>
      </c>
      <c r="BM337" s="191" t="s">
        <v>1130</v>
      </c>
    </row>
    <row r="338" s="2" customFormat="1">
      <c r="A338" s="38"/>
      <c r="B338" s="39"/>
      <c r="C338" s="38"/>
      <c r="D338" s="193" t="s">
        <v>173</v>
      </c>
      <c r="E338" s="38"/>
      <c r="F338" s="194" t="s">
        <v>1129</v>
      </c>
      <c r="G338" s="38"/>
      <c r="H338" s="38"/>
      <c r="I338" s="195"/>
      <c r="J338" s="38"/>
      <c r="K338" s="38"/>
      <c r="L338" s="39"/>
      <c r="M338" s="196"/>
      <c r="N338" s="197"/>
      <c r="O338" s="77"/>
      <c r="P338" s="77"/>
      <c r="Q338" s="77"/>
      <c r="R338" s="77"/>
      <c r="S338" s="77"/>
      <c r="T338" s="78"/>
      <c r="U338" s="38"/>
      <c r="V338" s="38"/>
      <c r="W338" s="38"/>
      <c r="X338" s="38"/>
      <c r="Y338" s="38"/>
      <c r="Z338" s="38"/>
      <c r="AA338" s="38"/>
      <c r="AB338" s="38"/>
      <c r="AC338" s="38"/>
      <c r="AD338" s="38"/>
      <c r="AE338" s="38"/>
      <c r="AT338" s="19" t="s">
        <v>173</v>
      </c>
      <c r="AU338" s="19" t="s">
        <v>85</v>
      </c>
    </row>
    <row r="339" s="2" customFormat="1">
      <c r="A339" s="38"/>
      <c r="B339" s="179"/>
      <c r="C339" s="180" t="s">
        <v>718</v>
      </c>
      <c r="D339" s="180" t="s">
        <v>167</v>
      </c>
      <c r="E339" s="181" t="s">
        <v>1131</v>
      </c>
      <c r="F339" s="182" t="s">
        <v>1132</v>
      </c>
      <c r="G339" s="183" t="s">
        <v>305</v>
      </c>
      <c r="H339" s="184">
        <v>35</v>
      </c>
      <c r="I339" s="185"/>
      <c r="J339" s="186">
        <f>ROUND(I339*H339,2)</f>
        <v>0</v>
      </c>
      <c r="K339" s="182" t="s">
        <v>852</v>
      </c>
      <c r="L339" s="39"/>
      <c r="M339" s="187" t="s">
        <v>1</v>
      </c>
      <c r="N339" s="188" t="s">
        <v>41</v>
      </c>
      <c r="O339" s="77"/>
      <c r="P339" s="189">
        <f>O339*H339</f>
        <v>0</v>
      </c>
      <c r="Q339" s="189">
        <v>0.00042000000000000002</v>
      </c>
      <c r="R339" s="189">
        <f>Q339*H339</f>
        <v>0.014700000000000001</v>
      </c>
      <c r="S339" s="189">
        <v>0</v>
      </c>
      <c r="T339" s="190">
        <f>S339*H339</f>
        <v>0</v>
      </c>
      <c r="U339" s="38"/>
      <c r="V339" s="38"/>
      <c r="W339" s="38"/>
      <c r="X339" s="38"/>
      <c r="Y339" s="38"/>
      <c r="Z339" s="38"/>
      <c r="AA339" s="38"/>
      <c r="AB339" s="38"/>
      <c r="AC339" s="38"/>
      <c r="AD339" s="38"/>
      <c r="AE339" s="38"/>
      <c r="AR339" s="191" t="s">
        <v>573</v>
      </c>
      <c r="AT339" s="191" t="s">
        <v>167</v>
      </c>
      <c r="AU339" s="191" t="s">
        <v>85</v>
      </c>
      <c r="AY339" s="19" t="s">
        <v>165</v>
      </c>
      <c r="BE339" s="192">
        <f>IF(N339="základní",J339,0)</f>
        <v>0</v>
      </c>
      <c r="BF339" s="192">
        <f>IF(N339="snížená",J339,0)</f>
        <v>0</v>
      </c>
      <c r="BG339" s="192">
        <f>IF(N339="zákl. přenesená",J339,0)</f>
        <v>0</v>
      </c>
      <c r="BH339" s="192">
        <f>IF(N339="sníž. přenesená",J339,0)</f>
        <v>0</v>
      </c>
      <c r="BI339" s="192">
        <f>IF(N339="nulová",J339,0)</f>
        <v>0</v>
      </c>
      <c r="BJ339" s="19" t="s">
        <v>81</v>
      </c>
      <c r="BK339" s="192">
        <f>ROUND(I339*H339,2)</f>
        <v>0</v>
      </c>
      <c r="BL339" s="19" t="s">
        <v>573</v>
      </c>
      <c r="BM339" s="191" t="s">
        <v>1133</v>
      </c>
    </row>
    <row r="340" s="2" customFormat="1">
      <c r="A340" s="38"/>
      <c r="B340" s="39"/>
      <c r="C340" s="38"/>
      <c r="D340" s="193" t="s">
        <v>173</v>
      </c>
      <c r="E340" s="38"/>
      <c r="F340" s="194" t="s">
        <v>1132</v>
      </c>
      <c r="G340" s="38"/>
      <c r="H340" s="38"/>
      <c r="I340" s="195"/>
      <c r="J340" s="38"/>
      <c r="K340" s="38"/>
      <c r="L340" s="39"/>
      <c r="M340" s="196"/>
      <c r="N340" s="197"/>
      <c r="O340" s="77"/>
      <c r="P340" s="77"/>
      <c r="Q340" s="77"/>
      <c r="R340" s="77"/>
      <c r="S340" s="77"/>
      <c r="T340" s="78"/>
      <c r="U340" s="38"/>
      <c r="V340" s="38"/>
      <c r="W340" s="38"/>
      <c r="X340" s="38"/>
      <c r="Y340" s="38"/>
      <c r="Z340" s="38"/>
      <c r="AA340" s="38"/>
      <c r="AB340" s="38"/>
      <c r="AC340" s="38"/>
      <c r="AD340" s="38"/>
      <c r="AE340" s="38"/>
      <c r="AT340" s="19" t="s">
        <v>173</v>
      </c>
      <c r="AU340" s="19" t="s">
        <v>85</v>
      </c>
    </row>
    <row r="341" s="2" customFormat="1">
      <c r="A341" s="38"/>
      <c r="B341" s="179"/>
      <c r="C341" s="180" t="s">
        <v>723</v>
      </c>
      <c r="D341" s="180" t="s">
        <v>167</v>
      </c>
      <c r="E341" s="181" t="s">
        <v>1134</v>
      </c>
      <c r="F341" s="182" t="s">
        <v>1135</v>
      </c>
      <c r="G341" s="183" t="s">
        <v>305</v>
      </c>
      <c r="H341" s="184">
        <v>80</v>
      </c>
      <c r="I341" s="185"/>
      <c r="J341" s="186">
        <f>ROUND(I341*H341,2)</f>
        <v>0</v>
      </c>
      <c r="K341" s="182" t="s">
        <v>852</v>
      </c>
      <c r="L341" s="39"/>
      <c r="M341" s="187" t="s">
        <v>1</v>
      </c>
      <c r="N341" s="188" t="s">
        <v>41</v>
      </c>
      <c r="O341" s="77"/>
      <c r="P341" s="189">
        <f>O341*H341</f>
        <v>0</v>
      </c>
      <c r="Q341" s="189">
        <v>0.023460000000000002</v>
      </c>
      <c r="R341" s="189">
        <f>Q341*H341</f>
        <v>1.8768000000000003</v>
      </c>
      <c r="S341" s="189">
        <v>0</v>
      </c>
      <c r="T341" s="190">
        <f>S341*H341</f>
        <v>0</v>
      </c>
      <c r="U341" s="38"/>
      <c r="V341" s="38"/>
      <c r="W341" s="38"/>
      <c r="X341" s="38"/>
      <c r="Y341" s="38"/>
      <c r="Z341" s="38"/>
      <c r="AA341" s="38"/>
      <c r="AB341" s="38"/>
      <c r="AC341" s="38"/>
      <c r="AD341" s="38"/>
      <c r="AE341" s="38"/>
      <c r="AR341" s="191" t="s">
        <v>573</v>
      </c>
      <c r="AT341" s="191" t="s">
        <v>167</v>
      </c>
      <c r="AU341" s="191" t="s">
        <v>85</v>
      </c>
      <c r="AY341" s="19" t="s">
        <v>165</v>
      </c>
      <c r="BE341" s="192">
        <f>IF(N341="základní",J341,0)</f>
        <v>0</v>
      </c>
      <c r="BF341" s="192">
        <f>IF(N341="snížená",J341,0)</f>
        <v>0</v>
      </c>
      <c r="BG341" s="192">
        <f>IF(N341="zákl. přenesená",J341,0)</f>
        <v>0</v>
      </c>
      <c r="BH341" s="192">
        <f>IF(N341="sníž. přenesená",J341,0)</f>
        <v>0</v>
      </c>
      <c r="BI341" s="192">
        <f>IF(N341="nulová",J341,0)</f>
        <v>0</v>
      </c>
      <c r="BJ341" s="19" t="s">
        <v>81</v>
      </c>
      <c r="BK341" s="192">
        <f>ROUND(I341*H341,2)</f>
        <v>0</v>
      </c>
      <c r="BL341" s="19" t="s">
        <v>573</v>
      </c>
      <c r="BM341" s="191" t="s">
        <v>1136</v>
      </c>
    </row>
    <row r="342" s="2" customFormat="1">
      <c r="A342" s="38"/>
      <c r="B342" s="39"/>
      <c r="C342" s="38"/>
      <c r="D342" s="193" t="s">
        <v>173</v>
      </c>
      <c r="E342" s="38"/>
      <c r="F342" s="194" t="s">
        <v>1135</v>
      </c>
      <c r="G342" s="38"/>
      <c r="H342" s="38"/>
      <c r="I342" s="195"/>
      <c r="J342" s="38"/>
      <c r="K342" s="38"/>
      <c r="L342" s="39"/>
      <c r="M342" s="196"/>
      <c r="N342" s="197"/>
      <c r="O342" s="77"/>
      <c r="P342" s="77"/>
      <c r="Q342" s="77"/>
      <c r="R342" s="77"/>
      <c r="S342" s="77"/>
      <c r="T342" s="78"/>
      <c r="U342" s="38"/>
      <c r="V342" s="38"/>
      <c r="W342" s="38"/>
      <c r="X342" s="38"/>
      <c r="Y342" s="38"/>
      <c r="Z342" s="38"/>
      <c r="AA342" s="38"/>
      <c r="AB342" s="38"/>
      <c r="AC342" s="38"/>
      <c r="AD342" s="38"/>
      <c r="AE342" s="38"/>
      <c r="AT342" s="19" t="s">
        <v>173</v>
      </c>
      <c r="AU342" s="19" t="s">
        <v>85</v>
      </c>
    </row>
    <row r="343" s="2" customFormat="1">
      <c r="A343" s="38"/>
      <c r="B343" s="179"/>
      <c r="C343" s="180" t="s">
        <v>729</v>
      </c>
      <c r="D343" s="180" t="s">
        <v>167</v>
      </c>
      <c r="E343" s="181" t="s">
        <v>1137</v>
      </c>
      <c r="F343" s="182" t="s">
        <v>1138</v>
      </c>
      <c r="G343" s="183" t="s">
        <v>378</v>
      </c>
      <c r="H343" s="184">
        <v>1</v>
      </c>
      <c r="I343" s="185"/>
      <c r="J343" s="186">
        <f>ROUND(I343*H343,2)</f>
        <v>0</v>
      </c>
      <c r="K343" s="182" t="s">
        <v>852</v>
      </c>
      <c r="L343" s="39"/>
      <c r="M343" s="187" t="s">
        <v>1</v>
      </c>
      <c r="N343" s="188" t="s">
        <v>41</v>
      </c>
      <c r="O343" s="77"/>
      <c r="P343" s="189">
        <f>O343*H343</f>
        <v>0</v>
      </c>
      <c r="Q343" s="189">
        <v>0.042040000000000001</v>
      </c>
      <c r="R343" s="189">
        <f>Q343*H343</f>
        <v>0.042040000000000001</v>
      </c>
      <c r="S343" s="189">
        <v>0</v>
      </c>
      <c r="T343" s="190">
        <f>S343*H343</f>
        <v>0</v>
      </c>
      <c r="U343" s="38"/>
      <c r="V343" s="38"/>
      <c r="W343" s="38"/>
      <c r="X343" s="38"/>
      <c r="Y343" s="38"/>
      <c r="Z343" s="38"/>
      <c r="AA343" s="38"/>
      <c r="AB343" s="38"/>
      <c r="AC343" s="38"/>
      <c r="AD343" s="38"/>
      <c r="AE343" s="38"/>
      <c r="AR343" s="191" t="s">
        <v>573</v>
      </c>
      <c r="AT343" s="191" t="s">
        <v>167</v>
      </c>
      <c r="AU343" s="191" t="s">
        <v>85</v>
      </c>
      <c r="AY343" s="19" t="s">
        <v>165</v>
      </c>
      <c r="BE343" s="192">
        <f>IF(N343="základní",J343,0)</f>
        <v>0</v>
      </c>
      <c r="BF343" s="192">
        <f>IF(N343="snížená",J343,0)</f>
        <v>0</v>
      </c>
      <c r="BG343" s="192">
        <f>IF(N343="zákl. přenesená",J343,0)</f>
        <v>0</v>
      </c>
      <c r="BH343" s="192">
        <f>IF(N343="sníž. přenesená",J343,0)</f>
        <v>0</v>
      </c>
      <c r="BI343" s="192">
        <f>IF(N343="nulová",J343,0)</f>
        <v>0</v>
      </c>
      <c r="BJ343" s="19" t="s">
        <v>81</v>
      </c>
      <c r="BK343" s="192">
        <f>ROUND(I343*H343,2)</f>
        <v>0</v>
      </c>
      <c r="BL343" s="19" t="s">
        <v>573</v>
      </c>
      <c r="BM343" s="191" t="s">
        <v>1139</v>
      </c>
    </row>
    <row r="344" s="2" customFormat="1">
      <c r="A344" s="38"/>
      <c r="B344" s="39"/>
      <c r="C344" s="38"/>
      <c r="D344" s="193" t="s">
        <v>173</v>
      </c>
      <c r="E344" s="38"/>
      <c r="F344" s="194" t="s">
        <v>1138</v>
      </c>
      <c r="G344" s="38"/>
      <c r="H344" s="38"/>
      <c r="I344" s="195"/>
      <c r="J344" s="38"/>
      <c r="K344" s="38"/>
      <c r="L344" s="39"/>
      <c r="M344" s="240"/>
      <c r="N344" s="241"/>
      <c r="O344" s="242"/>
      <c r="P344" s="242"/>
      <c r="Q344" s="242"/>
      <c r="R344" s="242"/>
      <c r="S344" s="242"/>
      <c r="T344" s="243"/>
      <c r="U344" s="38"/>
      <c r="V344" s="38"/>
      <c r="W344" s="38"/>
      <c r="X344" s="38"/>
      <c r="Y344" s="38"/>
      <c r="Z344" s="38"/>
      <c r="AA344" s="38"/>
      <c r="AB344" s="38"/>
      <c r="AC344" s="38"/>
      <c r="AD344" s="38"/>
      <c r="AE344" s="38"/>
      <c r="AT344" s="19" t="s">
        <v>173</v>
      </c>
      <c r="AU344" s="19" t="s">
        <v>85</v>
      </c>
    </row>
    <row r="345" s="2" customFormat="1" ht="6.96" customHeight="1">
      <c r="A345" s="38"/>
      <c r="B345" s="60"/>
      <c r="C345" s="61"/>
      <c r="D345" s="61"/>
      <c r="E345" s="61"/>
      <c r="F345" s="61"/>
      <c r="G345" s="61"/>
      <c r="H345" s="61"/>
      <c r="I345" s="61"/>
      <c r="J345" s="61"/>
      <c r="K345" s="61"/>
      <c r="L345" s="39"/>
      <c r="M345" s="38"/>
      <c r="O345" s="38"/>
      <c r="P345" s="38"/>
      <c r="Q345" s="38"/>
      <c r="R345" s="38"/>
      <c r="S345" s="38"/>
      <c r="T345" s="38"/>
      <c r="U345" s="38"/>
      <c r="V345" s="38"/>
      <c r="W345" s="38"/>
      <c r="X345" s="38"/>
      <c r="Y345" s="38"/>
      <c r="Z345" s="38"/>
      <c r="AA345" s="38"/>
      <c r="AB345" s="38"/>
      <c r="AC345" s="38"/>
      <c r="AD345" s="38"/>
      <c r="AE345" s="38"/>
    </row>
  </sheetData>
  <autoFilter ref="C125:K344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4:H114"/>
    <mergeCell ref="E116:H116"/>
    <mergeCell ref="E118:H11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95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85</v>
      </c>
    </row>
    <row r="4" s="1" customFormat="1" ht="24.96" customHeight="1">
      <c r="B4" s="22"/>
      <c r="D4" s="23" t="s">
        <v>123</v>
      </c>
      <c r="L4" s="22"/>
      <c r="M4" s="128" t="s">
        <v>10</v>
      </c>
      <c r="AT4" s="19" t="s">
        <v>3</v>
      </c>
    </row>
    <row r="5" s="1" customFormat="1" ht="6.96" customHeight="1">
      <c r="B5" s="22"/>
      <c r="L5" s="22"/>
    </row>
    <row r="6" s="1" customFormat="1" ht="12" customHeight="1">
      <c r="B6" s="22"/>
      <c r="D6" s="32" t="s">
        <v>16</v>
      </c>
      <c r="L6" s="22"/>
    </row>
    <row r="7" s="1" customFormat="1" ht="16.5" customHeight="1">
      <c r="B7" s="22"/>
      <c r="E7" s="129" t="str">
        <f>'Rekapitulace stavby'!K6</f>
        <v>Kulturní dům Těšetice</v>
      </c>
      <c r="F7" s="32"/>
      <c r="G7" s="32"/>
      <c r="H7" s="32"/>
      <c r="L7" s="22"/>
    </row>
    <row r="8" s="1" customFormat="1" ht="12" customHeight="1">
      <c r="B8" s="22"/>
      <c r="D8" s="32" t="s">
        <v>124</v>
      </c>
      <c r="L8" s="22"/>
    </row>
    <row r="9" s="2" customFormat="1" ht="16.5" customHeight="1">
      <c r="A9" s="38"/>
      <c r="B9" s="39"/>
      <c r="C9" s="38"/>
      <c r="D9" s="38"/>
      <c r="E9" s="129" t="s">
        <v>841</v>
      </c>
      <c r="F9" s="38"/>
      <c r="G9" s="38"/>
      <c r="H9" s="38"/>
      <c r="I9" s="38"/>
      <c r="J9" s="38"/>
      <c r="K9" s="38"/>
      <c r="L9" s="55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39"/>
      <c r="C10" s="38"/>
      <c r="D10" s="32" t="s">
        <v>842</v>
      </c>
      <c r="E10" s="38"/>
      <c r="F10" s="38"/>
      <c r="G10" s="38"/>
      <c r="H10" s="38"/>
      <c r="I10" s="38"/>
      <c r="J10" s="38"/>
      <c r="K10" s="38"/>
      <c r="L10" s="55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6.5" customHeight="1">
      <c r="A11" s="38"/>
      <c r="B11" s="39"/>
      <c r="C11" s="38"/>
      <c r="D11" s="38"/>
      <c r="E11" s="67" t="s">
        <v>1140</v>
      </c>
      <c r="F11" s="38"/>
      <c r="G11" s="38"/>
      <c r="H11" s="38"/>
      <c r="I11" s="38"/>
      <c r="J11" s="38"/>
      <c r="K11" s="38"/>
      <c r="L11" s="55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>
      <c r="A12" s="38"/>
      <c r="B12" s="39"/>
      <c r="C12" s="38"/>
      <c r="D12" s="38"/>
      <c r="E12" s="38"/>
      <c r="F12" s="38"/>
      <c r="G12" s="38"/>
      <c r="H12" s="38"/>
      <c r="I12" s="38"/>
      <c r="J12" s="38"/>
      <c r="K12" s="38"/>
      <c r="L12" s="55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39"/>
      <c r="C13" s="38"/>
      <c r="D13" s="32" t="s">
        <v>18</v>
      </c>
      <c r="E13" s="38"/>
      <c r="F13" s="27" t="s">
        <v>1</v>
      </c>
      <c r="G13" s="38"/>
      <c r="H13" s="38"/>
      <c r="I13" s="32" t="s">
        <v>19</v>
      </c>
      <c r="J13" s="27" t="s">
        <v>1</v>
      </c>
      <c r="K13" s="38"/>
      <c r="L13" s="55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39"/>
      <c r="C14" s="38"/>
      <c r="D14" s="32" t="s">
        <v>20</v>
      </c>
      <c r="E14" s="38"/>
      <c r="F14" s="27" t="s">
        <v>21</v>
      </c>
      <c r="G14" s="38"/>
      <c r="H14" s="38"/>
      <c r="I14" s="32" t="s">
        <v>22</v>
      </c>
      <c r="J14" s="69" t="str">
        <f>'Rekapitulace stavby'!AN8</f>
        <v>10. 3. 2020</v>
      </c>
      <c r="K14" s="38"/>
      <c r="L14" s="55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39"/>
      <c r="C15" s="38"/>
      <c r="D15" s="38"/>
      <c r="E15" s="38"/>
      <c r="F15" s="38"/>
      <c r="G15" s="38"/>
      <c r="H15" s="38"/>
      <c r="I15" s="38"/>
      <c r="J15" s="38"/>
      <c r="K15" s="38"/>
      <c r="L15" s="55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39"/>
      <c r="C16" s="38"/>
      <c r="D16" s="32" t="s">
        <v>24</v>
      </c>
      <c r="E16" s="38"/>
      <c r="F16" s="38"/>
      <c r="G16" s="38"/>
      <c r="H16" s="38"/>
      <c r="I16" s="32" t="s">
        <v>25</v>
      </c>
      <c r="J16" s="27" t="s">
        <v>1</v>
      </c>
      <c r="K16" s="38"/>
      <c r="L16" s="55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39"/>
      <c r="C17" s="38"/>
      <c r="D17" s="38"/>
      <c r="E17" s="27" t="s">
        <v>26</v>
      </c>
      <c r="F17" s="38"/>
      <c r="G17" s="38"/>
      <c r="H17" s="38"/>
      <c r="I17" s="32" t="s">
        <v>27</v>
      </c>
      <c r="J17" s="27" t="s">
        <v>1</v>
      </c>
      <c r="K17" s="38"/>
      <c r="L17" s="55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39"/>
      <c r="C18" s="38"/>
      <c r="D18" s="38"/>
      <c r="E18" s="38"/>
      <c r="F18" s="38"/>
      <c r="G18" s="38"/>
      <c r="H18" s="38"/>
      <c r="I18" s="38"/>
      <c r="J18" s="38"/>
      <c r="K18" s="38"/>
      <c r="L18" s="55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39"/>
      <c r="C19" s="38"/>
      <c r="D19" s="32" t="s">
        <v>28</v>
      </c>
      <c r="E19" s="38"/>
      <c r="F19" s="38"/>
      <c r="G19" s="38"/>
      <c r="H19" s="38"/>
      <c r="I19" s="32" t="s">
        <v>25</v>
      </c>
      <c r="J19" s="33" t="str">
        <f>'Rekapitulace stavby'!AN13</f>
        <v>Vyplň údaj</v>
      </c>
      <c r="K19" s="38"/>
      <c r="L19" s="55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39"/>
      <c r="C20" s="38"/>
      <c r="D20" s="38"/>
      <c r="E20" s="33" t="str">
        <f>'Rekapitulace stavby'!E14</f>
        <v>Vyplň údaj</v>
      </c>
      <c r="F20" s="27"/>
      <c r="G20" s="27"/>
      <c r="H20" s="27"/>
      <c r="I20" s="32" t="s">
        <v>27</v>
      </c>
      <c r="J20" s="33" t="str">
        <f>'Rekapitulace stavby'!AN14</f>
        <v>Vyplň údaj</v>
      </c>
      <c r="K20" s="38"/>
      <c r="L20" s="55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39"/>
      <c r="C21" s="38"/>
      <c r="D21" s="38"/>
      <c r="E21" s="38"/>
      <c r="F21" s="38"/>
      <c r="G21" s="38"/>
      <c r="H21" s="38"/>
      <c r="I21" s="38"/>
      <c r="J21" s="38"/>
      <c r="K21" s="38"/>
      <c r="L21" s="55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39"/>
      <c r="C22" s="38"/>
      <c r="D22" s="32" t="s">
        <v>30</v>
      </c>
      <c r="E22" s="38"/>
      <c r="F22" s="38"/>
      <c r="G22" s="38"/>
      <c r="H22" s="38"/>
      <c r="I22" s="32" t="s">
        <v>25</v>
      </c>
      <c r="J22" s="27" t="s">
        <v>1</v>
      </c>
      <c r="K22" s="38"/>
      <c r="L22" s="55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39"/>
      <c r="C23" s="38"/>
      <c r="D23" s="38"/>
      <c r="E23" s="27" t="s">
        <v>31</v>
      </c>
      <c r="F23" s="38"/>
      <c r="G23" s="38"/>
      <c r="H23" s="38"/>
      <c r="I23" s="32" t="s">
        <v>27</v>
      </c>
      <c r="J23" s="27" t="s">
        <v>1</v>
      </c>
      <c r="K23" s="38"/>
      <c r="L23" s="55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39"/>
      <c r="C24" s="38"/>
      <c r="D24" s="38"/>
      <c r="E24" s="38"/>
      <c r="F24" s="38"/>
      <c r="G24" s="38"/>
      <c r="H24" s="38"/>
      <c r="I24" s="38"/>
      <c r="J24" s="38"/>
      <c r="K24" s="38"/>
      <c r="L24" s="55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39"/>
      <c r="C25" s="38"/>
      <c r="D25" s="32" t="s">
        <v>33</v>
      </c>
      <c r="E25" s="38"/>
      <c r="F25" s="38"/>
      <c r="G25" s="38"/>
      <c r="H25" s="38"/>
      <c r="I25" s="32" t="s">
        <v>25</v>
      </c>
      <c r="J25" s="27" t="s">
        <v>1</v>
      </c>
      <c r="K25" s="38"/>
      <c r="L25" s="55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39"/>
      <c r="C26" s="38"/>
      <c r="D26" s="38"/>
      <c r="E26" s="27" t="s">
        <v>34</v>
      </c>
      <c r="F26" s="38"/>
      <c r="G26" s="38"/>
      <c r="H26" s="38"/>
      <c r="I26" s="32" t="s">
        <v>27</v>
      </c>
      <c r="J26" s="27" t="s">
        <v>1</v>
      </c>
      <c r="K26" s="38"/>
      <c r="L26" s="55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39"/>
      <c r="C27" s="38"/>
      <c r="D27" s="38"/>
      <c r="E27" s="38"/>
      <c r="F27" s="38"/>
      <c r="G27" s="38"/>
      <c r="H27" s="38"/>
      <c r="I27" s="38"/>
      <c r="J27" s="38"/>
      <c r="K27" s="38"/>
      <c r="L27" s="55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39"/>
      <c r="C28" s="38"/>
      <c r="D28" s="32" t="s">
        <v>35</v>
      </c>
      <c r="E28" s="38"/>
      <c r="F28" s="38"/>
      <c r="G28" s="38"/>
      <c r="H28" s="38"/>
      <c r="I28" s="38"/>
      <c r="J28" s="38"/>
      <c r="K28" s="38"/>
      <c r="L28" s="55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30"/>
      <c r="B29" s="131"/>
      <c r="C29" s="130"/>
      <c r="D29" s="130"/>
      <c r="E29" s="36" t="s">
        <v>1</v>
      </c>
      <c r="F29" s="36"/>
      <c r="G29" s="36"/>
      <c r="H29" s="36"/>
      <c r="I29" s="130"/>
      <c r="J29" s="130"/>
      <c r="K29" s="130"/>
      <c r="L29" s="132"/>
      <c r="S29" s="130"/>
      <c r="T29" s="130"/>
      <c r="U29" s="130"/>
      <c r="V29" s="130"/>
      <c r="W29" s="130"/>
      <c r="X29" s="130"/>
      <c r="Y29" s="130"/>
      <c r="Z29" s="130"/>
      <c r="AA29" s="130"/>
      <c r="AB29" s="130"/>
      <c r="AC29" s="130"/>
      <c r="AD29" s="130"/>
      <c r="AE29" s="130"/>
    </row>
    <row r="30" s="2" customFormat="1" ht="6.96" customHeight="1">
      <c r="A30" s="38"/>
      <c r="B30" s="39"/>
      <c r="C30" s="38"/>
      <c r="D30" s="38"/>
      <c r="E30" s="38"/>
      <c r="F30" s="38"/>
      <c r="G30" s="38"/>
      <c r="H30" s="38"/>
      <c r="I30" s="38"/>
      <c r="J30" s="38"/>
      <c r="K30" s="38"/>
      <c r="L30" s="55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39"/>
      <c r="C31" s="38"/>
      <c r="D31" s="90"/>
      <c r="E31" s="90"/>
      <c r="F31" s="90"/>
      <c r="G31" s="90"/>
      <c r="H31" s="90"/>
      <c r="I31" s="90"/>
      <c r="J31" s="90"/>
      <c r="K31" s="90"/>
      <c r="L31" s="55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39"/>
      <c r="C32" s="38"/>
      <c r="D32" s="133" t="s">
        <v>36</v>
      </c>
      <c r="E32" s="38"/>
      <c r="F32" s="38"/>
      <c r="G32" s="38"/>
      <c r="H32" s="38"/>
      <c r="I32" s="38"/>
      <c r="J32" s="96">
        <f>ROUND(J126, 2)</f>
        <v>0</v>
      </c>
      <c r="K32" s="38"/>
      <c r="L32" s="55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39"/>
      <c r="C33" s="38"/>
      <c r="D33" s="90"/>
      <c r="E33" s="90"/>
      <c r="F33" s="90"/>
      <c r="G33" s="90"/>
      <c r="H33" s="90"/>
      <c r="I33" s="90"/>
      <c r="J33" s="90"/>
      <c r="K33" s="90"/>
      <c r="L33" s="55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39"/>
      <c r="C34" s="38"/>
      <c r="D34" s="38"/>
      <c r="E34" s="38"/>
      <c r="F34" s="43" t="s">
        <v>38</v>
      </c>
      <c r="G34" s="38"/>
      <c r="H34" s="38"/>
      <c r="I34" s="43" t="s">
        <v>37</v>
      </c>
      <c r="J34" s="43" t="s">
        <v>39</v>
      </c>
      <c r="K34" s="38"/>
      <c r="L34" s="55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39"/>
      <c r="C35" s="38"/>
      <c r="D35" s="134" t="s">
        <v>40</v>
      </c>
      <c r="E35" s="32" t="s">
        <v>41</v>
      </c>
      <c r="F35" s="135">
        <f>ROUND((SUM(BE126:BE279)),  2)</f>
        <v>0</v>
      </c>
      <c r="G35" s="38"/>
      <c r="H35" s="38"/>
      <c r="I35" s="136">
        <v>0.20999999999999999</v>
      </c>
      <c r="J35" s="135">
        <f>ROUND(((SUM(BE126:BE279))*I35),  2)</f>
        <v>0</v>
      </c>
      <c r="K35" s="38"/>
      <c r="L35" s="55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39"/>
      <c r="C36" s="38"/>
      <c r="D36" s="38"/>
      <c r="E36" s="32" t="s">
        <v>42</v>
      </c>
      <c r="F36" s="135">
        <f>ROUND((SUM(BF126:BF279)),  2)</f>
        <v>0</v>
      </c>
      <c r="G36" s="38"/>
      <c r="H36" s="38"/>
      <c r="I36" s="136">
        <v>0.14999999999999999</v>
      </c>
      <c r="J36" s="135">
        <f>ROUND(((SUM(BF126:BF279))*I36),  2)</f>
        <v>0</v>
      </c>
      <c r="K36" s="38"/>
      <c r="L36" s="55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39"/>
      <c r="C37" s="38"/>
      <c r="D37" s="38"/>
      <c r="E37" s="32" t="s">
        <v>43</v>
      </c>
      <c r="F37" s="135">
        <f>ROUND((SUM(BG126:BG279)),  2)</f>
        <v>0</v>
      </c>
      <c r="G37" s="38"/>
      <c r="H37" s="38"/>
      <c r="I37" s="136">
        <v>0.20999999999999999</v>
      </c>
      <c r="J37" s="135">
        <f>0</f>
        <v>0</v>
      </c>
      <c r="K37" s="38"/>
      <c r="L37" s="55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39"/>
      <c r="C38" s="38"/>
      <c r="D38" s="38"/>
      <c r="E38" s="32" t="s">
        <v>44</v>
      </c>
      <c r="F38" s="135">
        <f>ROUND((SUM(BH126:BH279)),  2)</f>
        <v>0</v>
      </c>
      <c r="G38" s="38"/>
      <c r="H38" s="38"/>
      <c r="I38" s="136">
        <v>0.14999999999999999</v>
      </c>
      <c r="J38" s="135">
        <f>0</f>
        <v>0</v>
      </c>
      <c r="K38" s="38"/>
      <c r="L38" s="55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39"/>
      <c r="C39" s="38"/>
      <c r="D39" s="38"/>
      <c r="E39" s="32" t="s">
        <v>45</v>
      </c>
      <c r="F39" s="135">
        <f>ROUND((SUM(BI126:BI279)),  2)</f>
        <v>0</v>
      </c>
      <c r="G39" s="38"/>
      <c r="H39" s="38"/>
      <c r="I39" s="136">
        <v>0</v>
      </c>
      <c r="J39" s="135">
        <f>0</f>
        <v>0</v>
      </c>
      <c r="K39" s="38"/>
      <c r="L39" s="55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39"/>
      <c r="C40" s="38"/>
      <c r="D40" s="38"/>
      <c r="E40" s="38"/>
      <c r="F40" s="38"/>
      <c r="G40" s="38"/>
      <c r="H40" s="38"/>
      <c r="I40" s="38"/>
      <c r="J40" s="38"/>
      <c r="K40" s="38"/>
      <c r="L40" s="55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39"/>
      <c r="C41" s="137"/>
      <c r="D41" s="138" t="s">
        <v>46</v>
      </c>
      <c r="E41" s="81"/>
      <c r="F41" s="81"/>
      <c r="G41" s="139" t="s">
        <v>47</v>
      </c>
      <c r="H41" s="140" t="s">
        <v>48</v>
      </c>
      <c r="I41" s="81"/>
      <c r="J41" s="141">
        <f>SUM(J32:J39)</f>
        <v>0</v>
      </c>
      <c r="K41" s="142"/>
      <c r="L41" s="55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39"/>
      <c r="C42" s="38"/>
      <c r="D42" s="38"/>
      <c r="E42" s="38"/>
      <c r="F42" s="38"/>
      <c r="G42" s="38"/>
      <c r="H42" s="38"/>
      <c r="I42" s="38"/>
      <c r="J42" s="38"/>
      <c r="K42" s="38"/>
      <c r="L42" s="55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1" customFormat="1" ht="14.4" customHeight="1">
      <c r="B43" s="22"/>
      <c r="L43" s="22"/>
    </row>
    <row r="44" s="1" customFormat="1" ht="14.4" customHeight="1">
      <c r="B44" s="22"/>
      <c r="L44" s="22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55"/>
      <c r="D50" s="56" t="s">
        <v>49</v>
      </c>
      <c r="E50" s="57"/>
      <c r="F50" s="57"/>
      <c r="G50" s="56" t="s">
        <v>50</v>
      </c>
      <c r="H50" s="57"/>
      <c r="I50" s="57"/>
      <c r="J50" s="57"/>
      <c r="K50" s="57"/>
      <c r="L50" s="55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58" t="s">
        <v>51</v>
      </c>
      <c r="E61" s="41"/>
      <c r="F61" s="143" t="s">
        <v>52</v>
      </c>
      <c r="G61" s="58" t="s">
        <v>51</v>
      </c>
      <c r="H61" s="41"/>
      <c r="I61" s="41"/>
      <c r="J61" s="144" t="s">
        <v>52</v>
      </c>
      <c r="K61" s="41"/>
      <c r="L61" s="55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56" t="s">
        <v>53</v>
      </c>
      <c r="E65" s="59"/>
      <c r="F65" s="59"/>
      <c r="G65" s="56" t="s">
        <v>54</v>
      </c>
      <c r="H65" s="59"/>
      <c r="I65" s="59"/>
      <c r="J65" s="59"/>
      <c r="K65" s="59"/>
      <c r="L65" s="55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58" t="s">
        <v>51</v>
      </c>
      <c r="E76" s="41"/>
      <c r="F76" s="143" t="s">
        <v>52</v>
      </c>
      <c r="G76" s="58" t="s">
        <v>51</v>
      </c>
      <c r="H76" s="41"/>
      <c r="I76" s="41"/>
      <c r="J76" s="144" t="s">
        <v>52</v>
      </c>
      <c r="K76" s="41"/>
      <c r="L76" s="55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0"/>
      <c r="C77" s="61"/>
      <c r="D77" s="61"/>
      <c r="E77" s="61"/>
      <c r="F77" s="61"/>
      <c r="G77" s="61"/>
      <c r="H77" s="61"/>
      <c r="I77" s="61"/>
      <c r="J77" s="61"/>
      <c r="K77" s="61"/>
      <c r="L77" s="55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2"/>
      <c r="C81" s="63"/>
      <c r="D81" s="63"/>
      <c r="E81" s="63"/>
      <c r="F81" s="63"/>
      <c r="G81" s="63"/>
      <c r="H81" s="63"/>
      <c r="I81" s="63"/>
      <c r="J81" s="63"/>
      <c r="K81" s="63"/>
      <c r="L81" s="55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126</v>
      </c>
      <c r="D82" s="38"/>
      <c r="E82" s="38"/>
      <c r="F82" s="38"/>
      <c r="G82" s="38"/>
      <c r="H82" s="38"/>
      <c r="I82" s="38"/>
      <c r="J82" s="38"/>
      <c r="K82" s="38"/>
      <c r="L82" s="55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55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38"/>
      <c r="E84" s="38"/>
      <c r="F84" s="38"/>
      <c r="G84" s="38"/>
      <c r="H84" s="38"/>
      <c r="I84" s="38"/>
      <c r="J84" s="38"/>
      <c r="K84" s="38"/>
      <c r="L84" s="55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29" t="str">
        <f>E7</f>
        <v>Kulturní dům Těšetice</v>
      </c>
      <c r="F85" s="32"/>
      <c r="G85" s="32"/>
      <c r="H85" s="32"/>
      <c r="I85" s="38"/>
      <c r="J85" s="38"/>
      <c r="K85" s="38"/>
      <c r="L85" s="55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2"/>
      <c r="C86" s="32" t="s">
        <v>124</v>
      </c>
      <c r="L86" s="22"/>
    </row>
    <row r="87" s="2" customFormat="1" ht="16.5" customHeight="1">
      <c r="A87" s="38"/>
      <c r="B87" s="39"/>
      <c r="C87" s="38"/>
      <c r="D87" s="38"/>
      <c r="E87" s="129" t="s">
        <v>841</v>
      </c>
      <c r="F87" s="38"/>
      <c r="G87" s="38"/>
      <c r="H87" s="38"/>
      <c r="I87" s="38"/>
      <c r="J87" s="38"/>
      <c r="K87" s="38"/>
      <c r="L87" s="55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12" customHeight="1">
      <c r="A88" s="38"/>
      <c r="B88" s="39"/>
      <c r="C88" s="32" t="s">
        <v>842</v>
      </c>
      <c r="D88" s="38"/>
      <c r="E88" s="38"/>
      <c r="F88" s="38"/>
      <c r="G88" s="38"/>
      <c r="H88" s="38"/>
      <c r="I88" s="38"/>
      <c r="J88" s="38"/>
      <c r="K88" s="38"/>
      <c r="L88" s="55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6.5" customHeight="1">
      <c r="A89" s="38"/>
      <c r="B89" s="39"/>
      <c r="C89" s="38"/>
      <c r="D89" s="38"/>
      <c r="E89" s="67" t="str">
        <f>E11</f>
        <v>SE2 - KD Těšetice-Hlavní sál</v>
      </c>
      <c r="F89" s="38"/>
      <c r="G89" s="38"/>
      <c r="H89" s="38"/>
      <c r="I89" s="38"/>
      <c r="J89" s="38"/>
      <c r="K89" s="38"/>
      <c r="L89" s="55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38"/>
      <c r="D90" s="38"/>
      <c r="E90" s="38"/>
      <c r="F90" s="38"/>
      <c r="G90" s="38"/>
      <c r="H90" s="38"/>
      <c r="I90" s="38"/>
      <c r="J90" s="38"/>
      <c r="K90" s="38"/>
      <c r="L90" s="55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2" customHeight="1">
      <c r="A91" s="38"/>
      <c r="B91" s="39"/>
      <c r="C91" s="32" t="s">
        <v>20</v>
      </c>
      <c r="D91" s="38"/>
      <c r="E91" s="38"/>
      <c r="F91" s="27" t="str">
        <f>F14</f>
        <v>Těšetice</v>
      </c>
      <c r="G91" s="38"/>
      <c r="H91" s="38"/>
      <c r="I91" s="32" t="s">
        <v>22</v>
      </c>
      <c r="J91" s="69" t="str">
        <f>IF(J14="","",J14)</f>
        <v>10. 3. 2020</v>
      </c>
      <c r="K91" s="38"/>
      <c r="L91" s="55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38"/>
      <c r="D92" s="38"/>
      <c r="E92" s="38"/>
      <c r="F92" s="38"/>
      <c r="G92" s="38"/>
      <c r="H92" s="38"/>
      <c r="I92" s="38"/>
      <c r="J92" s="38"/>
      <c r="K92" s="38"/>
      <c r="L92" s="55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5.15" customHeight="1">
      <c r="A93" s="38"/>
      <c r="B93" s="39"/>
      <c r="C93" s="32" t="s">
        <v>24</v>
      </c>
      <c r="D93" s="38"/>
      <c r="E93" s="38"/>
      <c r="F93" s="27" t="str">
        <f>E17</f>
        <v>Obec Těšetice</v>
      </c>
      <c r="G93" s="38"/>
      <c r="H93" s="38"/>
      <c r="I93" s="32" t="s">
        <v>30</v>
      </c>
      <c r="J93" s="36" t="str">
        <f>E23</f>
        <v>Radek Hrbáček</v>
      </c>
      <c r="K93" s="38"/>
      <c r="L93" s="55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15.15" customHeight="1">
      <c r="A94" s="38"/>
      <c r="B94" s="39"/>
      <c r="C94" s="32" t="s">
        <v>28</v>
      </c>
      <c r="D94" s="38"/>
      <c r="E94" s="38"/>
      <c r="F94" s="27" t="str">
        <f>IF(E20="","",E20)</f>
        <v>Vyplň údaj</v>
      </c>
      <c r="G94" s="38"/>
      <c r="H94" s="38"/>
      <c r="I94" s="32" t="s">
        <v>33</v>
      </c>
      <c r="J94" s="36" t="str">
        <f>E26</f>
        <v>Zdeněk Závodník</v>
      </c>
      <c r="K94" s="38"/>
      <c r="L94" s="55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38"/>
      <c r="D95" s="38"/>
      <c r="E95" s="38"/>
      <c r="F95" s="38"/>
      <c r="G95" s="38"/>
      <c r="H95" s="38"/>
      <c r="I95" s="38"/>
      <c r="J95" s="38"/>
      <c r="K95" s="38"/>
      <c r="L95" s="55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9.28" customHeight="1">
      <c r="A96" s="38"/>
      <c r="B96" s="39"/>
      <c r="C96" s="145" t="s">
        <v>127</v>
      </c>
      <c r="D96" s="137"/>
      <c r="E96" s="137"/>
      <c r="F96" s="137"/>
      <c r="G96" s="137"/>
      <c r="H96" s="137"/>
      <c r="I96" s="137"/>
      <c r="J96" s="146" t="s">
        <v>128</v>
      </c>
      <c r="K96" s="137"/>
      <c r="L96" s="55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38"/>
      <c r="D97" s="38"/>
      <c r="E97" s="38"/>
      <c r="F97" s="38"/>
      <c r="G97" s="38"/>
      <c r="H97" s="38"/>
      <c r="I97" s="38"/>
      <c r="J97" s="38"/>
      <c r="K97" s="38"/>
      <c r="L97" s="55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2.8" customHeight="1">
      <c r="A98" s="38"/>
      <c r="B98" s="39"/>
      <c r="C98" s="147" t="s">
        <v>129</v>
      </c>
      <c r="D98" s="38"/>
      <c r="E98" s="38"/>
      <c r="F98" s="38"/>
      <c r="G98" s="38"/>
      <c r="H98" s="38"/>
      <c r="I98" s="38"/>
      <c r="J98" s="96">
        <f>J126</f>
        <v>0</v>
      </c>
      <c r="K98" s="38"/>
      <c r="L98" s="55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U98" s="19" t="s">
        <v>130</v>
      </c>
    </row>
    <row r="99" s="9" customFormat="1" ht="24.96" customHeight="1">
      <c r="A99" s="9"/>
      <c r="B99" s="148"/>
      <c r="C99" s="9"/>
      <c r="D99" s="149" t="s">
        <v>140</v>
      </c>
      <c r="E99" s="150"/>
      <c r="F99" s="150"/>
      <c r="G99" s="150"/>
      <c r="H99" s="150"/>
      <c r="I99" s="150"/>
      <c r="J99" s="151">
        <f>J127</f>
        <v>0</v>
      </c>
      <c r="K99" s="9"/>
      <c r="L99" s="14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52"/>
      <c r="C100" s="10"/>
      <c r="D100" s="153" t="s">
        <v>844</v>
      </c>
      <c r="E100" s="154"/>
      <c r="F100" s="154"/>
      <c r="G100" s="154"/>
      <c r="H100" s="154"/>
      <c r="I100" s="154"/>
      <c r="J100" s="155">
        <f>J128</f>
        <v>0</v>
      </c>
      <c r="K100" s="10"/>
      <c r="L100" s="15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52"/>
      <c r="C101" s="10"/>
      <c r="D101" s="153" t="s">
        <v>845</v>
      </c>
      <c r="E101" s="154"/>
      <c r="F101" s="154"/>
      <c r="G101" s="154"/>
      <c r="H101" s="154"/>
      <c r="I101" s="154"/>
      <c r="J101" s="155">
        <f>J131</f>
        <v>0</v>
      </c>
      <c r="K101" s="10"/>
      <c r="L101" s="15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52"/>
      <c r="C102" s="10"/>
      <c r="D102" s="153" t="s">
        <v>846</v>
      </c>
      <c r="E102" s="154"/>
      <c r="F102" s="154"/>
      <c r="G102" s="154"/>
      <c r="H102" s="154"/>
      <c r="I102" s="154"/>
      <c r="J102" s="155">
        <f>J234</f>
        <v>0</v>
      </c>
      <c r="K102" s="10"/>
      <c r="L102" s="15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48"/>
      <c r="C103" s="9"/>
      <c r="D103" s="149" t="s">
        <v>847</v>
      </c>
      <c r="E103" s="150"/>
      <c r="F103" s="150"/>
      <c r="G103" s="150"/>
      <c r="H103" s="150"/>
      <c r="I103" s="150"/>
      <c r="J103" s="151">
        <f>J250</f>
        <v>0</v>
      </c>
      <c r="K103" s="9"/>
      <c r="L103" s="14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10" customFormat="1" ht="19.92" customHeight="1">
      <c r="A104" s="10"/>
      <c r="B104" s="152"/>
      <c r="C104" s="10"/>
      <c r="D104" s="153" t="s">
        <v>848</v>
      </c>
      <c r="E104" s="154"/>
      <c r="F104" s="154"/>
      <c r="G104" s="154"/>
      <c r="H104" s="154"/>
      <c r="I104" s="154"/>
      <c r="J104" s="155">
        <f>J251</f>
        <v>0</v>
      </c>
      <c r="K104" s="10"/>
      <c r="L104" s="15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2" customFormat="1" ht="21.84" customHeight="1">
      <c r="A105" s="38"/>
      <c r="B105" s="39"/>
      <c r="C105" s="38"/>
      <c r="D105" s="38"/>
      <c r="E105" s="38"/>
      <c r="F105" s="38"/>
      <c r="G105" s="38"/>
      <c r="H105" s="38"/>
      <c r="I105" s="38"/>
      <c r="J105" s="38"/>
      <c r="K105" s="38"/>
      <c r="L105" s="55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</row>
    <row r="106" s="2" customFormat="1" ht="6.96" customHeight="1">
      <c r="A106" s="38"/>
      <c r="B106" s="60"/>
      <c r="C106" s="61"/>
      <c r="D106" s="61"/>
      <c r="E106" s="61"/>
      <c r="F106" s="61"/>
      <c r="G106" s="61"/>
      <c r="H106" s="61"/>
      <c r="I106" s="61"/>
      <c r="J106" s="61"/>
      <c r="K106" s="61"/>
      <c r="L106" s="55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10" s="2" customFormat="1" ht="6.96" customHeight="1">
      <c r="A110" s="38"/>
      <c r="B110" s="62"/>
      <c r="C110" s="63"/>
      <c r="D110" s="63"/>
      <c r="E110" s="63"/>
      <c r="F110" s="63"/>
      <c r="G110" s="63"/>
      <c r="H110" s="63"/>
      <c r="I110" s="63"/>
      <c r="J110" s="63"/>
      <c r="K110" s="63"/>
      <c r="L110" s="55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24.96" customHeight="1">
      <c r="A111" s="38"/>
      <c r="B111" s="39"/>
      <c r="C111" s="23" t="s">
        <v>150</v>
      </c>
      <c r="D111" s="38"/>
      <c r="E111" s="38"/>
      <c r="F111" s="38"/>
      <c r="G111" s="38"/>
      <c r="H111" s="38"/>
      <c r="I111" s="38"/>
      <c r="J111" s="38"/>
      <c r="K111" s="38"/>
      <c r="L111" s="55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6.96" customHeight="1">
      <c r="A112" s="38"/>
      <c r="B112" s="39"/>
      <c r="C112" s="38"/>
      <c r="D112" s="38"/>
      <c r="E112" s="38"/>
      <c r="F112" s="38"/>
      <c r="G112" s="38"/>
      <c r="H112" s="38"/>
      <c r="I112" s="38"/>
      <c r="J112" s="38"/>
      <c r="K112" s="38"/>
      <c r="L112" s="55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2" customHeight="1">
      <c r="A113" s="38"/>
      <c r="B113" s="39"/>
      <c r="C113" s="32" t="s">
        <v>16</v>
      </c>
      <c r="D113" s="38"/>
      <c r="E113" s="38"/>
      <c r="F113" s="38"/>
      <c r="G113" s="38"/>
      <c r="H113" s="38"/>
      <c r="I113" s="38"/>
      <c r="J113" s="38"/>
      <c r="K113" s="38"/>
      <c r="L113" s="55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6.5" customHeight="1">
      <c r="A114" s="38"/>
      <c r="B114" s="39"/>
      <c r="C114" s="38"/>
      <c r="D114" s="38"/>
      <c r="E114" s="129" t="str">
        <f>E7</f>
        <v>Kulturní dům Těšetice</v>
      </c>
      <c r="F114" s="32"/>
      <c r="G114" s="32"/>
      <c r="H114" s="32"/>
      <c r="I114" s="38"/>
      <c r="J114" s="38"/>
      <c r="K114" s="38"/>
      <c r="L114" s="55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1" customFormat="1" ht="12" customHeight="1">
      <c r="B115" s="22"/>
      <c r="C115" s="32" t="s">
        <v>124</v>
      </c>
      <c r="L115" s="22"/>
    </row>
    <row r="116" s="2" customFormat="1" ht="16.5" customHeight="1">
      <c r="A116" s="38"/>
      <c r="B116" s="39"/>
      <c r="C116" s="38"/>
      <c r="D116" s="38"/>
      <c r="E116" s="129" t="s">
        <v>841</v>
      </c>
      <c r="F116" s="38"/>
      <c r="G116" s="38"/>
      <c r="H116" s="38"/>
      <c r="I116" s="38"/>
      <c r="J116" s="38"/>
      <c r="K116" s="38"/>
      <c r="L116" s="55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12" customHeight="1">
      <c r="A117" s="38"/>
      <c r="B117" s="39"/>
      <c r="C117" s="32" t="s">
        <v>842</v>
      </c>
      <c r="D117" s="38"/>
      <c r="E117" s="38"/>
      <c r="F117" s="38"/>
      <c r="G117" s="38"/>
      <c r="H117" s="38"/>
      <c r="I117" s="38"/>
      <c r="J117" s="38"/>
      <c r="K117" s="38"/>
      <c r="L117" s="55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6.5" customHeight="1">
      <c r="A118" s="38"/>
      <c r="B118" s="39"/>
      <c r="C118" s="38"/>
      <c r="D118" s="38"/>
      <c r="E118" s="67" t="str">
        <f>E11</f>
        <v>SE2 - KD Těšetice-Hlavní sál</v>
      </c>
      <c r="F118" s="38"/>
      <c r="G118" s="38"/>
      <c r="H118" s="38"/>
      <c r="I118" s="38"/>
      <c r="J118" s="38"/>
      <c r="K118" s="38"/>
      <c r="L118" s="55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6.96" customHeight="1">
      <c r="A119" s="38"/>
      <c r="B119" s="39"/>
      <c r="C119" s="38"/>
      <c r="D119" s="38"/>
      <c r="E119" s="38"/>
      <c r="F119" s="38"/>
      <c r="G119" s="38"/>
      <c r="H119" s="38"/>
      <c r="I119" s="38"/>
      <c r="J119" s="38"/>
      <c r="K119" s="38"/>
      <c r="L119" s="55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2" customHeight="1">
      <c r="A120" s="38"/>
      <c r="B120" s="39"/>
      <c r="C120" s="32" t="s">
        <v>20</v>
      </c>
      <c r="D120" s="38"/>
      <c r="E120" s="38"/>
      <c r="F120" s="27" t="str">
        <f>F14</f>
        <v>Těšetice</v>
      </c>
      <c r="G120" s="38"/>
      <c r="H120" s="38"/>
      <c r="I120" s="32" t="s">
        <v>22</v>
      </c>
      <c r="J120" s="69" t="str">
        <f>IF(J14="","",J14)</f>
        <v>10. 3. 2020</v>
      </c>
      <c r="K120" s="38"/>
      <c r="L120" s="55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6.96" customHeight="1">
      <c r="A121" s="38"/>
      <c r="B121" s="39"/>
      <c r="C121" s="38"/>
      <c r="D121" s="38"/>
      <c r="E121" s="38"/>
      <c r="F121" s="38"/>
      <c r="G121" s="38"/>
      <c r="H121" s="38"/>
      <c r="I121" s="38"/>
      <c r="J121" s="38"/>
      <c r="K121" s="38"/>
      <c r="L121" s="55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15.15" customHeight="1">
      <c r="A122" s="38"/>
      <c r="B122" s="39"/>
      <c r="C122" s="32" t="s">
        <v>24</v>
      </c>
      <c r="D122" s="38"/>
      <c r="E122" s="38"/>
      <c r="F122" s="27" t="str">
        <f>E17</f>
        <v>Obec Těšetice</v>
      </c>
      <c r="G122" s="38"/>
      <c r="H122" s="38"/>
      <c r="I122" s="32" t="s">
        <v>30</v>
      </c>
      <c r="J122" s="36" t="str">
        <f>E23</f>
        <v>Radek Hrbáček</v>
      </c>
      <c r="K122" s="38"/>
      <c r="L122" s="55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15.15" customHeight="1">
      <c r="A123" s="38"/>
      <c r="B123" s="39"/>
      <c r="C123" s="32" t="s">
        <v>28</v>
      </c>
      <c r="D123" s="38"/>
      <c r="E123" s="38"/>
      <c r="F123" s="27" t="str">
        <f>IF(E20="","",E20)</f>
        <v>Vyplň údaj</v>
      </c>
      <c r="G123" s="38"/>
      <c r="H123" s="38"/>
      <c r="I123" s="32" t="s">
        <v>33</v>
      </c>
      <c r="J123" s="36" t="str">
        <f>E26</f>
        <v>Zdeněk Závodník</v>
      </c>
      <c r="K123" s="38"/>
      <c r="L123" s="55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10.32" customHeight="1">
      <c r="A124" s="38"/>
      <c r="B124" s="39"/>
      <c r="C124" s="38"/>
      <c r="D124" s="38"/>
      <c r="E124" s="38"/>
      <c r="F124" s="38"/>
      <c r="G124" s="38"/>
      <c r="H124" s="38"/>
      <c r="I124" s="38"/>
      <c r="J124" s="38"/>
      <c r="K124" s="38"/>
      <c r="L124" s="55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11" customFormat="1" ht="29.28" customHeight="1">
      <c r="A125" s="156"/>
      <c r="B125" s="157"/>
      <c r="C125" s="158" t="s">
        <v>151</v>
      </c>
      <c r="D125" s="159" t="s">
        <v>61</v>
      </c>
      <c r="E125" s="159" t="s">
        <v>57</v>
      </c>
      <c r="F125" s="159" t="s">
        <v>58</v>
      </c>
      <c r="G125" s="159" t="s">
        <v>152</v>
      </c>
      <c r="H125" s="159" t="s">
        <v>153</v>
      </c>
      <c r="I125" s="159" t="s">
        <v>154</v>
      </c>
      <c r="J125" s="159" t="s">
        <v>128</v>
      </c>
      <c r="K125" s="160" t="s">
        <v>155</v>
      </c>
      <c r="L125" s="161"/>
      <c r="M125" s="86" t="s">
        <v>1</v>
      </c>
      <c r="N125" s="87" t="s">
        <v>40</v>
      </c>
      <c r="O125" s="87" t="s">
        <v>156</v>
      </c>
      <c r="P125" s="87" t="s">
        <v>157</v>
      </c>
      <c r="Q125" s="87" t="s">
        <v>158</v>
      </c>
      <c r="R125" s="87" t="s">
        <v>159</v>
      </c>
      <c r="S125" s="87" t="s">
        <v>160</v>
      </c>
      <c r="T125" s="88" t="s">
        <v>161</v>
      </c>
      <c r="U125" s="156"/>
      <c r="V125" s="156"/>
      <c r="W125" s="156"/>
      <c r="X125" s="156"/>
      <c r="Y125" s="156"/>
      <c r="Z125" s="156"/>
      <c r="AA125" s="156"/>
      <c r="AB125" s="156"/>
      <c r="AC125" s="156"/>
      <c r="AD125" s="156"/>
      <c r="AE125" s="156"/>
    </row>
    <row r="126" s="2" customFormat="1" ht="22.8" customHeight="1">
      <c r="A126" s="38"/>
      <c r="B126" s="39"/>
      <c r="C126" s="93" t="s">
        <v>162</v>
      </c>
      <c r="D126" s="38"/>
      <c r="E126" s="38"/>
      <c r="F126" s="38"/>
      <c r="G126" s="38"/>
      <c r="H126" s="38"/>
      <c r="I126" s="38"/>
      <c r="J126" s="162">
        <f>BK126</f>
        <v>0</v>
      </c>
      <c r="K126" s="38"/>
      <c r="L126" s="39"/>
      <c r="M126" s="89"/>
      <c r="N126" s="73"/>
      <c r="O126" s="90"/>
      <c r="P126" s="163">
        <f>P127+P250</f>
        <v>0</v>
      </c>
      <c r="Q126" s="90"/>
      <c r="R126" s="163">
        <f>R127+R250</f>
        <v>1.0629600000000001</v>
      </c>
      <c r="S126" s="90"/>
      <c r="T126" s="164">
        <f>T127+T250</f>
        <v>1.9573600000000002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T126" s="19" t="s">
        <v>75</v>
      </c>
      <c r="AU126" s="19" t="s">
        <v>130</v>
      </c>
      <c r="BK126" s="165">
        <f>BK127+BK250</f>
        <v>0</v>
      </c>
    </row>
    <row r="127" s="12" customFormat="1" ht="25.92" customHeight="1">
      <c r="A127" s="12"/>
      <c r="B127" s="166"/>
      <c r="C127" s="12"/>
      <c r="D127" s="167" t="s">
        <v>75</v>
      </c>
      <c r="E127" s="168" t="s">
        <v>485</v>
      </c>
      <c r="F127" s="168" t="s">
        <v>486</v>
      </c>
      <c r="G127" s="12"/>
      <c r="H127" s="12"/>
      <c r="I127" s="169"/>
      <c r="J127" s="170">
        <f>BK127</f>
        <v>0</v>
      </c>
      <c r="K127" s="12"/>
      <c r="L127" s="166"/>
      <c r="M127" s="171"/>
      <c r="N127" s="172"/>
      <c r="O127" s="172"/>
      <c r="P127" s="173">
        <f>P128+P131+P234</f>
        <v>0</v>
      </c>
      <c r="Q127" s="172"/>
      <c r="R127" s="173">
        <f>R128+R131+R234</f>
        <v>0.88740000000000008</v>
      </c>
      <c r="S127" s="172"/>
      <c r="T127" s="174">
        <f>T128+T131+T234</f>
        <v>0.13996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167" t="s">
        <v>85</v>
      </c>
      <c r="AT127" s="175" t="s">
        <v>75</v>
      </c>
      <c r="AU127" s="175" t="s">
        <v>76</v>
      </c>
      <c r="AY127" s="167" t="s">
        <v>165</v>
      </c>
      <c r="BK127" s="176">
        <f>BK128+BK131+BK234</f>
        <v>0</v>
      </c>
    </row>
    <row r="128" s="12" customFormat="1" ht="22.8" customHeight="1">
      <c r="A128" s="12"/>
      <c r="B128" s="166"/>
      <c r="C128" s="12"/>
      <c r="D128" s="167" t="s">
        <v>75</v>
      </c>
      <c r="E128" s="177" t="s">
        <v>665</v>
      </c>
      <c r="F128" s="177" t="s">
        <v>849</v>
      </c>
      <c r="G128" s="12"/>
      <c r="H128" s="12"/>
      <c r="I128" s="169"/>
      <c r="J128" s="178">
        <f>BK128</f>
        <v>0</v>
      </c>
      <c r="K128" s="12"/>
      <c r="L128" s="166"/>
      <c r="M128" s="171"/>
      <c r="N128" s="172"/>
      <c r="O128" s="172"/>
      <c r="P128" s="173">
        <f>SUM(P129:P130)</f>
        <v>0</v>
      </c>
      <c r="Q128" s="172"/>
      <c r="R128" s="173">
        <f>SUM(R129:R130)</f>
        <v>0</v>
      </c>
      <c r="S128" s="172"/>
      <c r="T128" s="174">
        <f>SUM(T129:T130)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167" t="s">
        <v>85</v>
      </c>
      <c r="AT128" s="175" t="s">
        <v>75</v>
      </c>
      <c r="AU128" s="175" t="s">
        <v>81</v>
      </c>
      <c r="AY128" s="167" t="s">
        <v>165</v>
      </c>
      <c r="BK128" s="176">
        <f>SUM(BK129:BK130)</f>
        <v>0</v>
      </c>
    </row>
    <row r="129" s="2" customFormat="1" ht="44.25" customHeight="1">
      <c r="A129" s="38"/>
      <c r="B129" s="179"/>
      <c r="C129" s="180" t="s">
        <v>81</v>
      </c>
      <c r="D129" s="180" t="s">
        <v>167</v>
      </c>
      <c r="E129" s="181" t="s">
        <v>850</v>
      </c>
      <c r="F129" s="182" t="s">
        <v>851</v>
      </c>
      <c r="G129" s="183" t="s">
        <v>201</v>
      </c>
      <c r="H129" s="184">
        <v>1.0629999999999999</v>
      </c>
      <c r="I129" s="185"/>
      <c r="J129" s="186">
        <f>ROUND(I129*H129,2)</f>
        <v>0</v>
      </c>
      <c r="K129" s="182" t="s">
        <v>852</v>
      </c>
      <c r="L129" s="39"/>
      <c r="M129" s="187" t="s">
        <v>1</v>
      </c>
      <c r="N129" s="188" t="s">
        <v>41</v>
      </c>
      <c r="O129" s="77"/>
      <c r="P129" s="189">
        <f>O129*H129</f>
        <v>0</v>
      </c>
      <c r="Q129" s="189">
        <v>0</v>
      </c>
      <c r="R129" s="189">
        <f>Q129*H129</f>
        <v>0</v>
      </c>
      <c r="S129" s="189">
        <v>0</v>
      </c>
      <c r="T129" s="190">
        <f>S129*H129</f>
        <v>0</v>
      </c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R129" s="191" t="s">
        <v>273</v>
      </c>
      <c r="AT129" s="191" t="s">
        <v>167</v>
      </c>
      <c r="AU129" s="191" t="s">
        <v>85</v>
      </c>
      <c r="AY129" s="19" t="s">
        <v>165</v>
      </c>
      <c r="BE129" s="192">
        <f>IF(N129="základní",J129,0)</f>
        <v>0</v>
      </c>
      <c r="BF129" s="192">
        <f>IF(N129="snížená",J129,0)</f>
        <v>0</v>
      </c>
      <c r="BG129" s="192">
        <f>IF(N129="zákl. přenesená",J129,0)</f>
        <v>0</v>
      </c>
      <c r="BH129" s="192">
        <f>IF(N129="sníž. přenesená",J129,0)</f>
        <v>0</v>
      </c>
      <c r="BI129" s="192">
        <f>IF(N129="nulová",J129,0)</f>
        <v>0</v>
      </c>
      <c r="BJ129" s="19" t="s">
        <v>81</v>
      </c>
      <c r="BK129" s="192">
        <f>ROUND(I129*H129,2)</f>
        <v>0</v>
      </c>
      <c r="BL129" s="19" t="s">
        <v>273</v>
      </c>
      <c r="BM129" s="191" t="s">
        <v>1141</v>
      </c>
    </row>
    <row r="130" s="2" customFormat="1">
      <c r="A130" s="38"/>
      <c r="B130" s="39"/>
      <c r="C130" s="38"/>
      <c r="D130" s="193" t="s">
        <v>173</v>
      </c>
      <c r="E130" s="38"/>
      <c r="F130" s="194" t="s">
        <v>851</v>
      </c>
      <c r="G130" s="38"/>
      <c r="H130" s="38"/>
      <c r="I130" s="195"/>
      <c r="J130" s="38"/>
      <c r="K130" s="38"/>
      <c r="L130" s="39"/>
      <c r="M130" s="196"/>
      <c r="N130" s="197"/>
      <c r="O130" s="77"/>
      <c r="P130" s="77"/>
      <c r="Q130" s="77"/>
      <c r="R130" s="77"/>
      <c r="S130" s="77"/>
      <c r="T130" s="7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T130" s="19" t="s">
        <v>173</v>
      </c>
      <c r="AU130" s="19" t="s">
        <v>85</v>
      </c>
    </row>
    <row r="131" s="12" customFormat="1" ht="22.8" customHeight="1">
      <c r="A131" s="12"/>
      <c r="B131" s="166"/>
      <c r="C131" s="12"/>
      <c r="D131" s="167" t="s">
        <v>75</v>
      </c>
      <c r="E131" s="177" t="s">
        <v>854</v>
      </c>
      <c r="F131" s="177" t="s">
        <v>855</v>
      </c>
      <c r="G131" s="12"/>
      <c r="H131" s="12"/>
      <c r="I131" s="169"/>
      <c r="J131" s="178">
        <f>BK131</f>
        <v>0</v>
      </c>
      <c r="K131" s="12"/>
      <c r="L131" s="166"/>
      <c r="M131" s="171"/>
      <c r="N131" s="172"/>
      <c r="O131" s="172"/>
      <c r="P131" s="173">
        <f>SUM(P132:P233)</f>
        <v>0</v>
      </c>
      <c r="Q131" s="172"/>
      <c r="R131" s="173">
        <f>SUM(R132:R233)</f>
        <v>0.88740000000000008</v>
      </c>
      <c r="S131" s="172"/>
      <c r="T131" s="174">
        <f>SUM(T132:T233)</f>
        <v>0</v>
      </c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R131" s="167" t="s">
        <v>85</v>
      </c>
      <c r="AT131" s="175" t="s">
        <v>75</v>
      </c>
      <c r="AU131" s="175" t="s">
        <v>81</v>
      </c>
      <c r="AY131" s="167" t="s">
        <v>165</v>
      </c>
      <c r="BK131" s="176">
        <f>SUM(BK132:BK233)</f>
        <v>0</v>
      </c>
    </row>
    <row r="132" s="2" customFormat="1" ht="44.25" customHeight="1">
      <c r="A132" s="38"/>
      <c r="B132" s="179"/>
      <c r="C132" s="180" t="s">
        <v>85</v>
      </c>
      <c r="D132" s="180" t="s">
        <v>167</v>
      </c>
      <c r="E132" s="181" t="s">
        <v>1142</v>
      </c>
      <c r="F132" s="182" t="s">
        <v>1143</v>
      </c>
      <c r="G132" s="183" t="s">
        <v>305</v>
      </c>
      <c r="H132" s="184">
        <v>45</v>
      </c>
      <c r="I132" s="185"/>
      <c r="J132" s="186">
        <f>ROUND(I132*H132,2)</f>
        <v>0</v>
      </c>
      <c r="K132" s="182" t="s">
        <v>852</v>
      </c>
      <c r="L132" s="39"/>
      <c r="M132" s="187" t="s">
        <v>1</v>
      </c>
      <c r="N132" s="188" t="s">
        <v>41</v>
      </c>
      <c r="O132" s="77"/>
      <c r="P132" s="189">
        <f>O132*H132</f>
        <v>0</v>
      </c>
      <c r="Q132" s="189">
        <v>0</v>
      </c>
      <c r="R132" s="189">
        <f>Q132*H132</f>
        <v>0</v>
      </c>
      <c r="S132" s="189">
        <v>0</v>
      </c>
      <c r="T132" s="190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191" t="s">
        <v>273</v>
      </c>
      <c r="AT132" s="191" t="s">
        <v>167</v>
      </c>
      <c r="AU132" s="191" t="s">
        <v>85</v>
      </c>
      <c r="AY132" s="19" t="s">
        <v>165</v>
      </c>
      <c r="BE132" s="192">
        <f>IF(N132="základní",J132,0)</f>
        <v>0</v>
      </c>
      <c r="BF132" s="192">
        <f>IF(N132="snížená",J132,0)</f>
        <v>0</v>
      </c>
      <c r="BG132" s="192">
        <f>IF(N132="zákl. přenesená",J132,0)</f>
        <v>0</v>
      </c>
      <c r="BH132" s="192">
        <f>IF(N132="sníž. přenesená",J132,0)</f>
        <v>0</v>
      </c>
      <c r="BI132" s="192">
        <f>IF(N132="nulová",J132,0)</f>
        <v>0</v>
      </c>
      <c r="BJ132" s="19" t="s">
        <v>81</v>
      </c>
      <c r="BK132" s="192">
        <f>ROUND(I132*H132,2)</f>
        <v>0</v>
      </c>
      <c r="BL132" s="19" t="s">
        <v>273</v>
      </c>
      <c r="BM132" s="191" t="s">
        <v>1144</v>
      </c>
    </row>
    <row r="133" s="2" customFormat="1">
      <c r="A133" s="38"/>
      <c r="B133" s="39"/>
      <c r="C133" s="38"/>
      <c r="D133" s="193" t="s">
        <v>173</v>
      </c>
      <c r="E133" s="38"/>
      <c r="F133" s="194" t="s">
        <v>1143</v>
      </c>
      <c r="G133" s="38"/>
      <c r="H133" s="38"/>
      <c r="I133" s="195"/>
      <c r="J133" s="38"/>
      <c r="K133" s="38"/>
      <c r="L133" s="39"/>
      <c r="M133" s="196"/>
      <c r="N133" s="197"/>
      <c r="O133" s="77"/>
      <c r="P133" s="77"/>
      <c r="Q133" s="77"/>
      <c r="R133" s="77"/>
      <c r="S133" s="77"/>
      <c r="T133" s="7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T133" s="19" t="s">
        <v>173</v>
      </c>
      <c r="AU133" s="19" t="s">
        <v>85</v>
      </c>
    </row>
    <row r="134" s="2" customFormat="1" ht="21.75" customHeight="1">
      <c r="A134" s="38"/>
      <c r="B134" s="179"/>
      <c r="C134" s="229" t="s">
        <v>86</v>
      </c>
      <c r="D134" s="229" t="s">
        <v>221</v>
      </c>
      <c r="E134" s="230" t="s">
        <v>1145</v>
      </c>
      <c r="F134" s="231" t="s">
        <v>1146</v>
      </c>
      <c r="G134" s="232" t="s">
        <v>305</v>
      </c>
      <c r="H134" s="233">
        <v>45</v>
      </c>
      <c r="I134" s="234"/>
      <c r="J134" s="235">
        <f>ROUND(I134*H134,2)</f>
        <v>0</v>
      </c>
      <c r="K134" s="231" t="s">
        <v>852</v>
      </c>
      <c r="L134" s="236"/>
      <c r="M134" s="237" t="s">
        <v>1</v>
      </c>
      <c r="N134" s="238" t="s">
        <v>41</v>
      </c>
      <c r="O134" s="77"/>
      <c r="P134" s="189">
        <f>O134*H134</f>
        <v>0</v>
      </c>
      <c r="Q134" s="189">
        <v>4.0000000000000003E-05</v>
      </c>
      <c r="R134" s="189">
        <f>Q134*H134</f>
        <v>0.0018000000000000002</v>
      </c>
      <c r="S134" s="189">
        <v>0</v>
      </c>
      <c r="T134" s="190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191" t="s">
        <v>272</v>
      </c>
      <c r="AT134" s="191" t="s">
        <v>221</v>
      </c>
      <c r="AU134" s="191" t="s">
        <v>85</v>
      </c>
      <c r="AY134" s="19" t="s">
        <v>165</v>
      </c>
      <c r="BE134" s="192">
        <f>IF(N134="základní",J134,0)</f>
        <v>0</v>
      </c>
      <c r="BF134" s="192">
        <f>IF(N134="snížená",J134,0)</f>
        <v>0</v>
      </c>
      <c r="BG134" s="192">
        <f>IF(N134="zákl. přenesená",J134,0)</f>
        <v>0</v>
      </c>
      <c r="BH134" s="192">
        <f>IF(N134="sníž. přenesená",J134,0)</f>
        <v>0</v>
      </c>
      <c r="BI134" s="192">
        <f>IF(N134="nulová",J134,0)</f>
        <v>0</v>
      </c>
      <c r="BJ134" s="19" t="s">
        <v>81</v>
      </c>
      <c r="BK134" s="192">
        <f>ROUND(I134*H134,2)</f>
        <v>0</v>
      </c>
      <c r="BL134" s="19" t="s">
        <v>273</v>
      </c>
      <c r="BM134" s="191" t="s">
        <v>1147</v>
      </c>
    </row>
    <row r="135" s="2" customFormat="1">
      <c r="A135" s="38"/>
      <c r="B135" s="39"/>
      <c r="C135" s="38"/>
      <c r="D135" s="193" t="s">
        <v>173</v>
      </c>
      <c r="E135" s="38"/>
      <c r="F135" s="194" t="s">
        <v>1146</v>
      </c>
      <c r="G135" s="38"/>
      <c r="H135" s="38"/>
      <c r="I135" s="195"/>
      <c r="J135" s="38"/>
      <c r="K135" s="38"/>
      <c r="L135" s="39"/>
      <c r="M135" s="196"/>
      <c r="N135" s="197"/>
      <c r="O135" s="77"/>
      <c r="P135" s="77"/>
      <c r="Q135" s="77"/>
      <c r="R135" s="77"/>
      <c r="S135" s="77"/>
      <c r="T135" s="7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T135" s="19" t="s">
        <v>173</v>
      </c>
      <c r="AU135" s="19" t="s">
        <v>85</v>
      </c>
    </row>
    <row r="136" s="2" customFormat="1">
      <c r="A136" s="38"/>
      <c r="B136" s="179"/>
      <c r="C136" s="180" t="s">
        <v>114</v>
      </c>
      <c r="D136" s="180" t="s">
        <v>167</v>
      </c>
      <c r="E136" s="181" t="s">
        <v>1148</v>
      </c>
      <c r="F136" s="182" t="s">
        <v>1149</v>
      </c>
      <c r="G136" s="183" t="s">
        <v>378</v>
      </c>
      <c r="H136" s="184">
        <v>2</v>
      </c>
      <c r="I136" s="185"/>
      <c r="J136" s="186">
        <f>ROUND(I136*H136,2)</f>
        <v>0</v>
      </c>
      <c r="K136" s="182" t="s">
        <v>852</v>
      </c>
      <c r="L136" s="39"/>
      <c r="M136" s="187" t="s">
        <v>1</v>
      </c>
      <c r="N136" s="188" t="s">
        <v>41</v>
      </c>
      <c r="O136" s="77"/>
      <c r="P136" s="189">
        <f>O136*H136</f>
        <v>0</v>
      </c>
      <c r="Q136" s="189">
        <v>0</v>
      </c>
      <c r="R136" s="189">
        <f>Q136*H136</f>
        <v>0</v>
      </c>
      <c r="S136" s="189">
        <v>0</v>
      </c>
      <c r="T136" s="190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191" t="s">
        <v>273</v>
      </c>
      <c r="AT136" s="191" t="s">
        <v>167</v>
      </c>
      <c r="AU136" s="191" t="s">
        <v>85</v>
      </c>
      <c r="AY136" s="19" t="s">
        <v>165</v>
      </c>
      <c r="BE136" s="192">
        <f>IF(N136="základní",J136,0)</f>
        <v>0</v>
      </c>
      <c r="BF136" s="192">
        <f>IF(N136="snížená",J136,0)</f>
        <v>0</v>
      </c>
      <c r="BG136" s="192">
        <f>IF(N136="zákl. přenesená",J136,0)</f>
        <v>0</v>
      </c>
      <c r="BH136" s="192">
        <f>IF(N136="sníž. přenesená",J136,0)</f>
        <v>0</v>
      </c>
      <c r="BI136" s="192">
        <f>IF(N136="nulová",J136,0)</f>
        <v>0</v>
      </c>
      <c r="BJ136" s="19" t="s">
        <v>81</v>
      </c>
      <c r="BK136" s="192">
        <f>ROUND(I136*H136,2)</f>
        <v>0</v>
      </c>
      <c r="BL136" s="19" t="s">
        <v>273</v>
      </c>
      <c r="BM136" s="191" t="s">
        <v>1150</v>
      </c>
    </row>
    <row r="137" s="2" customFormat="1">
      <c r="A137" s="38"/>
      <c r="B137" s="39"/>
      <c r="C137" s="38"/>
      <c r="D137" s="193" t="s">
        <v>173</v>
      </c>
      <c r="E137" s="38"/>
      <c r="F137" s="194" t="s">
        <v>1149</v>
      </c>
      <c r="G137" s="38"/>
      <c r="H137" s="38"/>
      <c r="I137" s="195"/>
      <c r="J137" s="38"/>
      <c r="K137" s="38"/>
      <c r="L137" s="39"/>
      <c r="M137" s="196"/>
      <c r="N137" s="197"/>
      <c r="O137" s="77"/>
      <c r="P137" s="77"/>
      <c r="Q137" s="77"/>
      <c r="R137" s="77"/>
      <c r="S137" s="77"/>
      <c r="T137" s="7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T137" s="19" t="s">
        <v>173</v>
      </c>
      <c r="AU137" s="19" t="s">
        <v>85</v>
      </c>
    </row>
    <row r="138" s="2" customFormat="1">
      <c r="A138" s="38"/>
      <c r="B138" s="179"/>
      <c r="C138" s="229" t="s">
        <v>198</v>
      </c>
      <c r="D138" s="229" t="s">
        <v>221</v>
      </c>
      <c r="E138" s="230" t="s">
        <v>1151</v>
      </c>
      <c r="F138" s="231" t="s">
        <v>1152</v>
      </c>
      <c r="G138" s="232" t="s">
        <v>378</v>
      </c>
      <c r="H138" s="233">
        <v>2</v>
      </c>
      <c r="I138" s="234"/>
      <c r="J138" s="235">
        <f>ROUND(I138*H138,2)</f>
        <v>0</v>
      </c>
      <c r="K138" s="231" t="s">
        <v>852</v>
      </c>
      <c r="L138" s="236"/>
      <c r="M138" s="237" t="s">
        <v>1</v>
      </c>
      <c r="N138" s="238" t="s">
        <v>41</v>
      </c>
      <c r="O138" s="77"/>
      <c r="P138" s="189">
        <f>O138*H138</f>
        <v>0</v>
      </c>
      <c r="Q138" s="189">
        <v>0.00019000000000000001</v>
      </c>
      <c r="R138" s="189">
        <f>Q138*H138</f>
        <v>0.00038000000000000002</v>
      </c>
      <c r="S138" s="189">
        <v>0</v>
      </c>
      <c r="T138" s="190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191" t="s">
        <v>272</v>
      </c>
      <c r="AT138" s="191" t="s">
        <v>221</v>
      </c>
      <c r="AU138" s="191" t="s">
        <v>85</v>
      </c>
      <c r="AY138" s="19" t="s">
        <v>165</v>
      </c>
      <c r="BE138" s="192">
        <f>IF(N138="základní",J138,0)</f>
        <v>0</v>
      </c>
      <c r="BF138" s="192">
        <f>IF(N138="snížená",J138,0)</f>
        <v>0</v>
      </c>
      <c r="BG138" s="192">
        <f>IF(N138="zákl. přenesená",J138,0)</f>
        <v>0</v>
      </c>
      <c r="BH138" s="192">
        <f>IF(N138="sníž. přenesená",J138,0)</f>
        <v>0</v>
      </c>
      <c r="BI138" s="192">
        <f>IF(N138="nulová",J138,0)</f>
        <v>0</v>
      </c>
      <c r="BJ138" s="19" t="s">
        <v>81</v>
      </c>
      <c r="BK138" s="192">
        <f>ROUND(I138*H138,2)</f>
        <v>0</v>
      </c>
      <c r="BL138" s="19" t="s">
        <v>273</v>
      </c>
      <c r="BM138" s="191" t="s">
        <v>1153</v>
      </c>
    </row>
    <row r="139" s="2" customFormat="1">
      <c r="A139" s="38"/>
      <c r="B139" s="39"/>
      <c r="C139" s="38"/>
      <c r="D139" s="193" t="s">
        <v>173</v>
      </c>
      <c r="E139" s="38"/>
      <c r="F139" s="194" t="s">
        <v>1152</v>
      </c>
      <c r="G139" s="38"/>
      <c r="H139" s="38"/>
      <c r="I139" s="195"/>
      <c r="J139" s="38"/>
      <c r="K139" s="38"/>
      <c r="L139" s="39"/>
      <c r="M139" s="196"/>
      <c r="N139" s="197"/>
      <c r="O139" s="77"/>
      <c r="P139" s="77"/>
      <c r="Q139" s="77"/>
      <c r="R139" s="77"/>
      <c r="S139" s="77"/>
      <c r="T139" s="7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T139" s="19" t="s">
        <v>173</v>
      </c>
      <c r="AU139" s="19" t="s">
        <v>85</v>
      </c>
    </row>
    <row r="140" s="2" customFormat="1" ht="44.25" customHeight="1">
      <c r="A140" s="38"/>
      <c r="B140" s="179"/>
      <c r="C140" s="180" t="s">
        <v>117</v>
      </c>
      <c r="D140" s="180" t="s">
        <v>167</v>
      </c>
      <c r="E140" s="181" t="s">
        <v>856</v>
      </c>
      <c r="F140" s="182" t="s">
        <v>857</v>
      </c>
      <c r="G140" s="183" t="s">
        <v>378</v>
      </c>
      <c r="H140" s="184">
        <v>40</v>
      </c>
      <c r="I140" s="185"/>
      <c r="J140" s="186">
        <f>ROUND(I140*H140,2)</f>
        <v>0</v>
      </c>
      <c r="K140" s="182" t="s">
        <v>852</v>
      </c>
      <c r="L140" s="39"/>
      <c r="M140" s="187" t="s">
        <v>1</v>
      </c>
      <c r="N140" s="188" t="s">
        <v>41</v>
      </c>
      <c r="O140" s="77"/>
      <c r="P140" s="189">
        <f>O140*H140</f>
        <v>0</v>
      </c>
      <c r="Q140" s="189">
        <v>0</v>
      </c>
      <c r="R140" s="189">
        <f>Q140*H140</f>
        <v>0</v>
      </c>
      <c r="S140" s="189">
        <v>0</v>
      </c>
      <c r="T140" s="190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191" t="s">
        <v>273</v>
      </c>
      <c r="AT140" s="191" t="s">
        <v>167</v>
      </c>
      <c r="AU140" s="191" t="s">
        <v>85</v>
      </c>
      <c r="AY140" s="19" t="s">
        <v>165</v>
      </c>
      <c r="BE140" s="192">
        <f>IF(N140="základní",J140,0)</f>
        <v>0</v>
      </c>
      <c r="BF140" s="192">
        <f>IF(N140="snížená",J140,0)</f>
        <v>0</v>
      </c>
      <c r="BG140" s="192">
        <f>IF(N140="zákl. přenesená",J140,0)</f>
        <v>0</v>
      </c>
      <c r="BH140" s="192">
        <f>IF(N140="sníž. přenesená",J140,0)</f>
        <v>0</v>
      </c>
      <c r="BI140" s="192">
        <f>IF(N140="nulová",J140,0)</f>
        <v>0</v>
      </c>
      <c r="BJ140" s="19" t="s">
        <v>81</v>
      </c>
      <c r="BK140" s="192">
        <f>ROUND(I140*H140,2)</f>
        <v>0</v>
      </c>
      <c r="BL140" s="19" t="s">
        <v>273</v>
      </c>
      <c r="BM140" s="191" t="s">
        <v>1154</v>
      </c>
    </row>
    <row r="141" s="2" customFormat="1">
      <c r="A141" s="38"/>
      <c r="B141" s="39"/>
      <c r="C141" s="38"/>
      <c r="D141" s="193" t="s">
        <v>173</v>
      </c>
      <c r="E141" s="38"/>
      <c r="F141" s="194" t="s">
        <v>857</v>
      </c>
      <c r="G141" s="38"/>
      <c r="H141" s="38"/>
      <c r="I141" s="195"/>
      <c r="J141" s="38"/>
      <c r="K141" s="38"/>
      <c r="L141" s="39"/>
      <c r="M141" s="196"/>
      <c r="N141" s="197"/>
      <c r="O141" s="77"/>
      <c r="P141" s="77"/>
      <c r="Q141" s="77"/>
      <c r="R141" s="77"/>
      <c r="S141" s="77"/>
      <c r="T141" s="7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T141" s="19" t="s">
        <v>173</v>
      </c>
      <c r="AU141" s="19" t="s">
        <v>85</v>
      </c>
    </row>
    <row r="142" s="2" customFormat="1">
      <c r="A142" s="38"/>
      <c r="B142" s="179"/>
      <c r="C142" s="229" t="s">
        <v>120</v>
      </c>
      <c r="D142" s="229" t="s">
        <v>221</v>
      </c>
      <c r="E142" s="230" t="s">
        <v>859</v>
      </c>
      <c r="F142" s="231" t="s">
        <v>860</v>
      </c>
      <c r="G142" s="232" t="s">
        <v>378</v>
      </c>
      <c r="H142" s="233">
        <v>40</v>
      </c>
      <c r="I142" s="234"/>
      <c r="J142" s="235">
        <f>ROUND(I142*H142,2)</f>
        <v>0</v>
      </c>
      <c r="K142" s="231" t="s">
        <v>852</v>
      </c>
      <c r="L142" s="236"/>
      <c r="M142" s="237" t="s">
        <v>1</v>
      </c>
      <c r="N142" s="238" t="s">
        <v>41</v>
      </c>
      <c r="O142" s="77"/>
      <c r="P142" s="189">
        <f>O142*H142</f>
        <v>0</v>
      </c>
      <c r="Q142" s="189">
        <v>5.0000000000000002E-05</v>
      </c>
      <c r="R142" s="189">
        <f>Q142*H142</f>
        <v>0.002</v>
      </c>
      <c r="S142" s="189">
        <v>0</v>
      </c>
      <c r="T142" s="190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191" t="s">
        <v>272</v>
      </c>
      <c r="AT142" s="191" t="s">
        <v>221</v>
      </c>
      <c r="AU142" s="191" t="s">
        <v>85</v>
      </c>
      <c r="AY142" s="19" t="s">
        <v>165</v>
      </c>
      <c r="BE142" s="192">
        <f>IF(N142="základní",J142,0)</f>
        <v>0</v>
      </c>
      <c r="BF142" s="192">
        <f>IF(N142="snížená",J142,0)</f>
        <v>0</v>
      </c>
      <c r="BG142" s="192">
        <f>IF(N142="zákl. přenesená",J142,0)</f>
        <v>0</v>
      </c>
      <c r="BH142" s="192">
        <f>IF(N142="sníž. přenesená",J142,0)</f>
        <v>0</v>
      </c>
      <c r="BI142" s="192">
        <f>IF(N142="nulová",J142,0)</f>
        <v>0</v>
      </c>
      <c r="BJ142" s="19" t="s">
        <v>81</v>
      </c>
      <c r="BK142" s="192">
        <f>ROUND(I142*H142,2)</f>
        <v>0</v>
      </c>
      <c r="BL142" s="19" t="s">
        <v>273</v>
      </c>
      <c r="BM142" s="191" t="s">
        <v>1155</v>
      </c>
    </row>
    <row r="143" s="2" customFormat="1">
      <c r="A143" s="38"/>
      <c r="B143" s="39"/>
      <c r="C143" s="38"/>
      <c r="D143" s="193" t="s">
        <v>173</v>
      </c>
      <c r="E143" s="38"/>
      <c r="F143" s="194" t="s">
        <v>860</v>
      </c>
      <c r="G143" s="38"/>
      <c r="H143" s="38"/>
      <c r="I143" s="195"/>
      <c r="J143" s="38"/>
      <c r="K143" s="38"/>
      <c r="L143" s="39"/>
      <c r="M143" s="196"/>
      <c r="N143" s="197"/>
      <c r="O143" s="77"/>
      <c r="P143" s="77"/>
      <c r="Q143" s="77"/>
      <c r="R143" s="77"/>
      <c r="S143" s="77"/>
      <c r="T143" s="7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T143" s="19" t="s">
        <v>173</v>
      </c>
      <c r="AU143" s="19" t="s">
        <v>85</v>
      </c>
    </row>
    <row r="144" s="2" customFormat="1">
      <c r="A144" s="38"/>
      <c r="B144" s="179"/>
      <c r="C144" s="180" t="s">
        <v>220</v>
      </c>
      <c r="D144" s="180" t="s">
        <v>167</v>
      </c>
      <c r="E144" s="181" t="s">
        <v>862</v>
      </c>
      <c r="F144" s="182" t="s">
        <v>863</v>
      </c>
      <c r="G144" s="183" t="s">
        <v>378</v>
      </c>
      <c r="H144" s="184">
        <v>35</v>
      </c>
      <c r="I144" s="185"/>
      <c r="J144" s="186">
        <f>ROUND(I144*H144,2)</f>
        <v>0</v>
      </c>
      <c r="K144" s="182" t="s">
        <v>852</v>
      </c>
      <c r="L144" s="39"/>
      <c r="M144" s="187" t="s">
        <v>1</v>
      </c>
      <c r="N144" s="188" t="s">
        <v>41</v>
      </c>
      <c r="O144" s="77"/>
      <c r="P144" s="189">
        <f>O144*H144</f>
        <v>0</v>
      </c>
      <c r="Q144" s="189">
        <v>0</v>
      </c>
      <c r="R144" s="189">
        <f>Q144*H144</f>
        <v>0</v>
      </c>
      <c r="S144" s="189">
        <v>0</v>
      </c>
      <c r="T144" s="190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191" t="s">
        <v>273</v>
      </c>
      <c r="AT144" s="191" t="s">
        <v>167</v>
      </c>
      <c r="AU144" s="191" t="s">
        <v>85</v>
      </c>
      <c r="AY144" s="19" t="s">
        <v>165</v>
      </c>
      <c r="BE144" s="192">
        <f>IF(N144="základní",J144,0)</f>
        <v>0</v>
      </c>
      <c r="BF144" s="192">
        <f>IF(N144="snížená",J144,0)</f>
        <v>0</v>
      </c>
      <c r="BG144" s="192">
        <f>IF(N144="zákl. přenesená",J144,0)</f>
        <v>0</v>
      </c>
      <c r="BH144" s="192">
        <f>IF(N144="sníž. přenesená",J144,0)</f>
        <v>0</v>
      </c>
      <c r="BI144" s="192">
        <f>IF(N144="nulová",J144,0)</f>
        <v>0</v>
      </c>
      <c r="BJ144" s="19" t="s">
        <v>81</v>
      </c>
      <c r="BK144" s="192">
        <f>ROUND(I144*H144,2)</f>
        <v>0</v>
      </c>
      <c r="BL144" s="19" t="s">
        <v>273</v>
      </c>
      <c r="BM144" s="191" t="s">
        <v>1156</v>
      </c>
    </row>
    <row r="145" s="2" customFormat="1">
      <c r="A145" s="38"/>
      <c r="B145" s="39"/>
      <c r="C145" s="38"/>
      <c r="D145" s="193" t="s">
        <v>173</v>
      </c>
      <c r="E145" s="38"/>
      <c r="F145" s="194" t="s">
        <v>863</v>
      </c>
      <c r="G145" s="38"/>
      <c r="H145" s="38"/>
      <c r="I145" s="195"/>
      <c r="J145" s="38"/>
      <c r="K145" s="38"/>
      <c r="L145" s="39"/>
      <c r="M145" s="196"/>
      <c r="N145" s="197"/>
      <c r="O145" s="77"/>
      <c r="P145" s="77"/>
      <c r="Q145" s="77"/>
      <c r="R145" s="77"/>
      <c r="S145" s="77"/>
      <c r="T145" s="7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T145" s="19" t="s">
        <v>173</v>
      </c>
      <c r="AU145" s="19" t="s">
        <v>85</v>
      </c>
    </row>
    <row r="146" s="2" customFormat="1">
      <c r="A146" s="38"/>
      <c r="B146" s="179"/>
      <c r="C146" s="229" t="s">
        <v>226</v>
      </c>
      <c r="D146" s="229" t="s">
        <v>221</v>
      </c>
      <c r="E146" s="230" t="s">
        <v>1157</v>
      </c>
      <c r="F146" s="231" t="s">
        <v>1158</v>
      </c>
      <c r="G146" s="232" t="s">
        <v>378</v>
      </c>
      <c r="H146" s="233">
        <v>35</v>
      </c>
      <c r="I146" s="234"/>
      <c r="J146" s="235">
        <f>ROUND(I146*H146,2)</f>
        <v>0</v>
      </c>
      <c r="K146" s="231" t="s">
        <v>852</v>
      </c>
      <c r="L146" s="236"/>
      <c r="M146" s="237" t="s">
        <v>1</v>
      </c>
      <c r="N146" s="238" t="s">
        <v>41</v>
      </c>
      <c r="O146" s="77"/>
      <c r="P146" s="189">
        <f>O146*H146</f>
        <v>0</v>
      </c>
      <c r="Q146" s="189">
        <v>9.0000000000000006E-05</v>
      </c>
      <c r="R146" s="189">
        <f>Q146*H146</f>
        <v>0.00315</v>
      </c>
      <c r="S146" s="189">
        <v>0</v>
      </c>
      <c r="T146" s="190">
        <f>S146*H146</f>
        <v>0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191" t="s">
        <v>272</v>
      </c>
      <c r="AT146" s="191" t="s">
        <v>221</v>
      </c>
      <c r="AU146" s="191" t="s">
        <v>85</v>
      </c>
      <c r="AY146" s="19" t="s">
        <v>165</v>
      </c>
      <c r="BE146" s="192">
        <f>IF(N146="základní",J146,0)</f>
        <v>0</v>
      </c>
      <c r="BF146" s="192">
        <f>IF(N146="snížená",J146,0)</f>
        <v>0</v>
      </c>
      <c r="BG146" s="192">
        <f>IF(N146="zákl. přenesená",J146,0)</f>
        <v>0</v>
      </c>
      <c r="BH146" s="192">
        <f>IF(N146="sníž. přenesená",J146,0)</f>
        <v>0</v>
      </c>
      <c r="BI146" s="192">
        <f>IF(N146="nulová",J146,0)</f>
        <v>0</v>
      </c>
      <c r="BJ146" s="19" t="s">
        <v>81</v>
      </c>
      <c r="BK146" s="192">
        <f>ROUND(I146*H146,2)</f>
        <v>0</v>
      </c>
      <c r="BL146" s="19" t="s">
        <v>273</v>
      </c>
      <c r="BM146" s="191" t="s">
        <v>1159</v>
      </c>
    </row>
    <row r="147" s="2" customFormat="1">
      <c r="A147" s="38"/>
      <c r="B147" s="39"/>
      <c r="C147" s="38"/>
      <c r="D147" s="193" t="s">
        <v>173</v>
      </c>
      <c r="E147" s="38"/>
      <c r="F147" s="194" t="s">
        <v>1158</v>
      </c>
      <c r="G147" s="38"/>
      <c r="H147" s="38"/>
      <c r="I147" s="195"/>
      <c r="J147" s="38"/>
      <c r="K147" s="38"/>
      <c r="L147" s="39"/>
      <c r="M147" s="196"/>
      <c r="N147" s="197"/>
      <c r="O147" s="77"/>
      <c r="P147" s="77"/>
      <c r="Q147" s="77"/>
      <c r="R147" s="77"/>
      <c r="S147" s="77"/>
      <c r="T147" s="7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T147" s="19" t="s">
        <v>173</v>
      </c>
      <c r="AU147" s="19" t="s">
        <v>85</v>
      </c>
    </row>
    <row r="148" s="2" customFormat="1">
      <c r="A148" s="38"/>
      <c r="B148" s="179"/>
      <c r="C148" s="180" t="s">
        <v>233</v>
      </c>
      <c r="D148" s="180" t="s">
        <v>167</v>
      </c>
      <c r="E148" s="181" t="s">
        <v>1160</v>
      </c>
      <c r="F148" s="182" t="s">
        <v>1161</v>
      </c>
      <c r="G148" s="183" t="s">
        <v>378</v>
      </c>
      <c r="H148" s="184">
        <v>18</v>
      </c>
      <c r="I148" s="185"/>
      <c r="J148" s="186">
        <f>ROUND(I148*H148,2)</f>
        <v>0</v>
      </c>
      <c r="K148" s="182" t="s">
        <v>852</v>
      </c>
      <c r="L148" s="39"/>
      <c r="M148" s="187" t="s">
        <v>1</v>
      </c>
      <c r="N148" s="188" t="s">
        <v>41</v>
      </c>
      <c r="O148" s="77"/>
      <c r="P148" s="189">
        <f>O148*H148</f>
        <v>0</v>
      </c>
      <c r="Q148" s="189">
        <v>0</v>
      </c>
      <c r="R148" s="189">
        <f>Q148*H148</f>
        <v>0</v>
      </c>
      <c r="S148" s="189">
        <v>0</v>
      </c>
      <c r="T148" s="190">
        <f>S148*H148</f>
        <v>0</v>
      </c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R148" s="191" t="s">
        <v>273</v>
      </c>
      <c r="AT148" s="191" t="s">
        <v>167</v>
      </c>
      <c r="AU148" s="191" t="s">
        <v>85</v>
      </c>
      <c r="AY148" s="19" t="s">
        <v>165</v>
      </c>
      <c r="BE148" s="192">
        <f>IF(N148="základní",J148,0)</f>
        <v>0</v>
      </c>
      <c r="BF148" s="192">
        <f>IF(N148="snížená",J148,0)</f>
        <v>0</v>
      </c>
      <c r="BG148" s="192">
        <f>IF(N148="zákl. přenesená",J148,0)</f>
        <v>0</v>
      </c>
      <c r="BH148" s="192">
        <f>IF(N148="sníž. přenesená",J148,0)</f>
        <v>0</v>
      </c>
      <c r="BI148" s="192">
        <f>IF(N148="nulová",J148,0)</f>
        <v>0</v>
      </c>
      <c r="BJ148" s="19" t="s">
        <v>81</v>
      </c>
      <c r="BK148" s="192">
        <f>ROUND(I148*H148,2)</f>
        <v>0</v>
      </c>
      <c r="BL148" s="19" t="s">
        <v>273</v>
      </c>
      <c r="BM148" s="191" t="s">
        <v>1162</v>
      </c>
    </row>
    <row r="149" s="2" customFormat="1">
      <c r="A149" s="38"/>
      <c r="B149" s="39"/>
      <c r="C149" s="38"/>
      <c r="D149" s="193" t="s">
        <v>173</v>
      </c>
      <c r="E149" s="38"/>
      <c r="F149" s="194" t="s">
        <v>1161</v>
      </c>
      <c r="G149" s="38"/>
      <c r="H149" s="38"/>
      <c r="I149" s="195"/>
      <c r="J149" s="38"/>
      <c r="K149" s="38"/>
      <c r="L149" s="39"/>
      <c r="M149" s="196"/>
      <c r="N149" s="197"/>
      <c r="O149" s="77"/>
      <c r="P149" s="77"/>
      <c r="Q149" s="77"/>
      <c r="R149" s="77"/>
      <c r="S149" s="77"/>
      <c r="T149" s="78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T149" s="19" t="s">
        <v>173</v>
      </c>
      <c r="AU149" s="19" t="s">
        <v>85</v>
      </c>
    </row>
    <row r="150" s="2" customFormat="1">
      <c r="A150" s="38"/>
      <c r="B150" s="179"/>
      <c r="C150" s="229" t="s">
        <v>240</v>
      </c>
      <c r="D150" s="229" t="s">
        <v>221</v>
      </c>
      <c r="E150" s="230" t="s">
        <v>1163</v>
      </c>
      <c r="F150" s="231" t="s">
        <v>1164</v>
      </c>
      <c r="G150" s="232" t="s">
        <v>378</v>
      </c>
      <c r="H150" s="233">
        <v>18</v>
      </c>
      <c r="I150" s="234"/>
      <c r="J150" s="235">
        <f>ROUND(I150*H150,2)</f>
        <v>0</v>
      </c>
      <c r="K150" s="231" t="s">
        <v>852</v>
      </c>
      <c r="L150" s="236"/>
      <c r="M150" s="237" t="s">
        <v>1</v>
      </c>
      <c r="N150" s="238" t="s">
        <v>41</v>
      </c>
      <c r="O150" s="77"/>
      <c r="P150" s="189">
        <f>O150*H150</f>
        <v>0</v>
      </c>
      <c r="Q150" s="189">
        <v>0.00014999999999999999</v>
      </c>
      <c r="R150" s="189">
        <f>Q150*H150</f>
        <v>0.0026999999999999997</v>
      </c>
      <c r="S150" s="189">
        <v>0</v>
      </c>
      <c r="T150" s="190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191" t="s">
        <v>272</v>
      </c>
      <c r="AT150" s="191" t="s">
        <v>221</v>
      </c>
      <c r="AU150" s="191" t="s">
        <v>85</v>
      </c>
      <c r="AY150" s="19" t="s">
        <v>165</v>
      </c>
      <c r="BE150" s="192">
        <f>IF(N150="základní",J150,0)</f>
        <v>0</v>
      </c>
      <c r="BF150" s="192">
        <f>IF(N150="snížená",J150,0)</f>
        <v>0</v>
      </c>
      <c r="BG150" s="192">
        <f>IF(N150="zákl. přenesená",J150,0)</f>
        <v>0</v>
      </c>
      <c r="BH150" s="192">
        <f>IF(N150="sníž. přenesená",J150,0)</f>
        <v>0</v>
      </c>
      <c r="BI150" s="192">
        <f>IF(N150="nulová",J150,0)</f>
        <v>0</v>
      </c>
      <c r="BJ150" s="19" t="s">
        <v>81</v>
      </c>
      <c r="BK150" s="192">
        <f>ROUND(I150*H150,2)</f>
        <v>0</v>
      </c>
      <c r="BL150" s="19" t="s">
        <v>273</v>
      </c>
      <c r="BM150" s="191" t="s">
        <v>1165</v>
      </c>
    </row>
    <row r="151" s="2" customFormat="1">
      <c r="A151" s="38"/>
      <c r="B151" s="39"/>
      <c r="C151" s="38"/>
      <c r="D151" s="193" t="s">
        <v>173</v>
      </c>
      <c r="E151" s="38"/>
      <c r="F151" s="194" t="s">
        <v>1164</v>
      </c>
      <c r="G151" s="38"/>
      <c r="H151" s="38"/>
      <c r="I151" s="195"/>
      <c r="J151" s="38"/>
      <c r="K151" s="38"/>
      <c r="L151" s="39"/>
      <c r="M151" s="196"/>
      <c r="N151" s="197"/>
      <c r="O151" s="77"/>
      <c r="P151" s="77"/>
      <c r="Q151" s="77"/>
      <c r="R151" s="77"/>
      <c r="S151" s="77"/>
      <c r="T151" s="78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T151" s="19" t="s">
        <v>173</v>
      </c>
      <c r="AU151" s="19" t="s">
        <v>85</v>
      </c>
    </row>
    <row r="152" s="2" customFormat="1">
      <c r="A152" s="38"/>
      <c r="B152" s="179"/>
      <c r="C152" s="180" t="s">
        <v>247</v>
      </c>
      <c r="D152" s="180" t="s">
        <v>167</v>
      </c>
      <c r="E152" s="181" t="s">
        <v>865</v>
      </c>
      <c r="F152" s="182" t="s">
        <v>866</v>
      </c>
      <c r="G152" s="183" t="s">
        <v>305</v>
      </c>
      <c r="H152" s="184">
        <v>463</v>
      </c>
      <c r="I152" s="185"/>
      <c r="J152" s="186">
        <f>ROUND(I152*H152,2)</f>
        <v>0</v>
      </c>
      <c r="K152" s="182" t="s">
        <v>852</v>
      </c>
      <c r="L152" s="39"/>
      <c r="M152" s="187" t="s">
        <v>1</v>
      </c>
      <c r="N152" s="188" t="s">
        <v>41</v>
      </c>
      <c r="O152" s="77"/>
      <c r="P152" s="189">
        <f>O152*H152</f>
        <v>0</v>
      </c>
      <c r="Q152" s="189">
        <v>0</v>
      </c>
      <c r="R152" s="189">
        <f>Q152*H152</f>
        <v>0</v>
      </c>
      <c r="S152" s="189">
        <v>0</v>
      </c>
      <c r="T152" s="190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191" t="s">
        <v>273</v>
      </c>
      <c r="AT152" s="191" t="s">
        <v>167</v>
      </c>
      <c r="AU152" s="191" t="s">
        <v>85</v>
      </c>
      <c r="AY152" s="19" t="s">
        <v>165</v>
      </c>
      <c r="BE152" s="192">
        <f>IF(N152="základní",J152,0)</f>
        <v>0</v>
      </c>
      <c r="BF152" s="192">
        <f>IF(N152="snížená",J152,0)</f>
        <v>0</v>
      </c>
      <c r="BG152" s="192">
        <f>IF(N152="zákl. přenesená",J152,0)</f>
        <v>0</v>
      </c>
      <c r="BH152" s="192">
        <f>IF(N152="sníž. přenesená",J152,0)</f>
        <v>0</v>
      </c>
      <c r="BI152" s="192">
        <f>IF(N152="nulová",J152,0)</f>
        <v>0</v>
      </c>
      <c r="BJ152" s="19" t="s">
        <v>81</v>
      </c>
      <c r="BK152" s="192">
        <f>ROUND(I152*H152,2)</f>
        <v>0</v>
      </c>
      <c r="BL152" s="19" t="s">
        <v>273</v>
      </c>
      <c r="BM152" s="191" t="s">
        <v>1166</v>
      </c>
    </row>
    <row r="153" s="2" customFormat="1">
      <c r="A153" s="38"/>
      <c r="B153" s="39"/>
      <c r="C153" s="38"/>
      <c r="D153" s="193" t="s">
        <v>173</v>
      </c>
      <c r="E153" s="38"/>
      <c r="F153" s="194" t="s">
        <v>866</v>
      </c>
      <c r="G153" s="38"/>
      <c r="H153" s="38"/>
      <c r="I153" s="195"/>
      <c r="J153" s="38"/>
      <c r="K153" s="38"/>
      <c r="L153" s="39"/>
      <c r="M153" s="196"/>
      <c r="N153" s="197"/>
      <c r="O153" s="77"/>
      <c r="P153" s="77"/>
      <c r="Q153" s="77"/>
      <c r="R153" s="77"/>
      <c r="S153" s="77"/>
      <c r="T153" s="78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T153" s="19" t="s">
        <v>173</v>
      </c>
      <c r="AU153" s="19" t="s">
        <v>85</v>
      </c>
    </row>
    <row r="154" s="2" customFormat="1">
      <c r="A154" s="38"/>
      <c r="B154" s="179"/>
      <c r="C154" s="229" t="s">
        <v>253</v>
      </c>
      <c r="D154" s="229" t="s">
        <v>221</v>
      </c>
      <c r="E154" s="230" t="s">
        <v>868</v>
      </c>
      <c r="F154" s="231" t="s">
        <v>869</v>
      </c>
      <c r="G154" s="232" t="s">
        <v>305</v>
      </c>
      <c r="H154" s="233">
        <v>555.60000000000002</v>
      </c>
      <c r="I154" s="234"/>
      <c r="J154" s="235">
        <f>ROUND(I154*H154,2)</f>
        <v>0</v>
      </c>
      <c r="K154" s="231" t="s">
        <v>852</v>
      </c>
      <c r="L154" s="236"/>
      <c r="M154" s="237" t="s">
        <v>1</v>
      </c>
      <c r="N154" s="238" t="s">
        <v>41</v>
      </c>
      <c r="O154" s="77"/>
      <c r="P154" s="189">
        <f>O154*H154</f>
        <v>0</v>
      </c>
      <c r="Q154" s="189">
        <v>0.00010000000000000001</v>
      </c>
      <c r="R154" s="189">
        <f>Q154*H154</f>
        <v>0.055560000000000005</v>
      </c>
      <c r="S154" s="189">
        <v>0</v>
      </c>
      <c r="T154" s="190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191" t="s">
        <v>272</v>
      </c>
      <c r="AT154" s="191" t="s">
        <v>221</v>
      </c>
      <c r="AU154" s="191" t="s">
        <v>85</v>
      </c>
      <c r="AY154" s="19" t="s">
        <v>165</v>
      </c>
      <c r="BE154" s="192">
        <f>IF(N154="základní",J154,0)</f>
        <v>0</v>
      </c>
      <c r="BF154" s="192">
        <f>IF(N154="snížená",J154,0)</f>
        <v>0</v>
      </c>
      <c r="BG154" s="192">
        <f>IF(N154="zákl. přenesená",J154,0)</f>
        <v>0</v>
      </c>
      <c r="BH154" s="192">
        <f>IF(N154="sníž. přenesená",J154,0)</f>
        <v>0</v>
      </c>
      <c r="BI154" s="192">
        <f>IF(N154="nulová",J154,0)</f>
        <v>0</v>
      </c>
      <c r="BJ154" s="19" t="s">
        <v>81</v>
      </c>
      <c r="BK154" s="192">
        <f>ROUND(I154*H154,2)</f>
        <v>0</v>
      </c>
      <c r="BL154" s="19" t="s">
        <v>273</v>
      </c>
      <c r="BM154" s="191" t="s">
        <v>1167</v>
      </c>
    </row>
    <row r="155" s="2" customFormat="1">
      <c r="A155" s="38"/>
      <c r="B155" s="39"/>
      <c r="C155" s="38"/>
      <c r="D155" s="193" t="s">
        <v>173</v>
      </c>
      <c r="E155" s="38"/>
      <c r="F155" s="194" t="s">
        <v>869</v>
      </c>
      <c r="G155" s="38"/>
      <c r="H155" s="38"/>
      <c r="I155" s="195"/>
      <c r="J155" s="38"/>
      <c r="K155" s="38"/>
      <c r="L155" s="39"/>
      <c r="M155" s="196"/>
      <c r="N155" s="197"/>
      <c r="O155" s="77"/>
      <c r="P155" s="77"/>
      <c r="Q155" s="77"/>
      <c r="R155" s="77"/>
      <c r="S155" s="77"/>
      <c r="T155" s="7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T155" s="19" t="s">
        <v>173</v>
      </c>
      <c r="AU155" s="19" t="s">
        <v>85</v>
      </c>
    </row>
    <row r="156" s="2" customFormat="1">
      <c r="A156" s="38"/>
      <c r="B156" s="179"/>
      <c r="C156" s="180" t="s">
        <v>261</v>
      </c>
      <c r="D156" s="180" t="s">
        <v>167</v>
      </c>
      <c r="E156" s="181" t="s">
        <v>871</v>
      </c>
      <c r="F156" s="182" t="s">
        <v>872</v>
      </c>
      <c r="G156" s="183" t="s">
        <v>305</v>
      </c>
      <c r="H156" s="184">
        <v>720</v>
      </c>
      <c r="I156" s="185"/>
      <c r="J156" s="186">
        <f>ROUND(I156*H156,2)</f>
        <v>0</v>
      </c>
      <c r="K156" s="182" t="s">
        <v>852</v>
      </c>
      <c r="L156" s="39"/>
      <c r="M156" s="187" t="s">
        <v>1</v>
      </c>
      <c r="N156" s="188" t="s">
        <v>41</v>
      </c>
      <c r="O156" s="77"/>
      <c r="P156" s="189">
        <f>O156*H156</f>
        <v>0</v>
      </c>
      <c r="Q156" s="189">
        <v>0</v>
      </c>
      <c r="R156" s="189">
        <f>Q156*H156</f>
        <v>0</v>
      </c>
      <c r="S156" s="189">
        <v>0</v>
      </c>
      <c r="T156" s="190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191" t="s">
        <v>273</v>
      </c>
      <c r="AT156" s="191" t="s">
        <v>167</v>
      </c>
      <c r="AU156" s="191" t="s">
        <v>85</v>
      </c>
      <c r="AY156" s="19" t="s">
        <v>165</v>
      </c>
      <c r="BE156" s="192">
        <f>IF(N156="základní",J156,0)</f>
        <v>0</v>
      </c>
      <c r="BF156" s="192">
        <f>IF(N156="snížená",J156,0)</f>
        <v>0</v>
      </c>
      <c r="BG156" s="192">
        <f>IF(N156="zákl. přenesená",J156,0)</f>
        <v>0</v>
      </c>
      <c r="BH156" s="192">
        <f>IF(N156="sníž. přenesená",J156,0)</f>
        <v>0</v>
      </c>
      <c r="BI156" s="192">
        <f>IF(N156="nulová",J156,0)</f>
        <v>0</v>
      </c>
      <c r="BJ156" s="19" t="s">
        <v>81</v>
      </c>
      <c r="BK156" s="192">
        <f>ROUND(I156*H156,2)</f>
        <v>0</v>
      </c>
      <c r="BL156" s="19" t="s">
        <v>273</v>
      </c>
      <c r="BM156" s="191" t="s">
        <v>1168</v>
      </c>
    </row>
    <row r="157" s="2" customFormat="1">
      <c r="A157" s="38"/>
      <c r="B157" s="39"/>
      <c r="C157" s="38"/>
      <c r="D157" s="193" t="s">
        <v>173</v>
      </c>
      <c r="E157" s="38"/>
      <c r="F157" s="194" t="s">
        <v>872</v>
      </c>
      <c r="G157" s="38"/>
      <c r="H157" s="38"/>
      <c r="I157" s="195"/>
      <c r="J157" s="38"/>
      <c r="K157" s="38"/>
      <c r="L157" s="39"/>
      <c r="M157" s="196"/>
      <c r="N157" s="197"/>
      <c r="O157" s="77"/>
      <c r="P157" s="77"/>
      <c r="Q157" s="77"/>
      <c r="R157" s="77"/>
      <c r="S157" s="77"/>
      <c r="T157" s="78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T157" s="19" t="s">
        <v>173</v>
      </c>
      <c r="AU157" s="19" t="s">
        <v>85</v>
      </c>
    </row>
    <row r="158" s="2" customFormat="1">
      <c r="A158" s="38"/>
      <c r="B158" s="179"/>
      <c r="C158" s="229" t="s">
        <v>8</v>
      </c>
      <c r="D158" s="229" t="s">
        <v>221</v>
      </c>
      <c r="E158" s="230" t="s">
        <v>874</v>
      </c>
      <c r="F158" s="231" t="s">
        <v>875</v>
      </c>
      <c r="G158" s="232" t="s">
        <v>305</v>
      </c>
      <c r="H158" s="233">
        <v>864</v>
      </c>
      <c r="I158" s="234"/>
      <c r="J158" s="235">
        <f>ROUND(I158*H158,2)</f>
        <v>0</v>
      </c>
      <c r="K158" s="231" t="s">
        <v>852</v>
      </c>
      <c r="L158" s="236"/>
      <c r="M158" s="237" t="s">
        <v>1</v>
      </c>
      <c r="N158" s="238" t="s">
        <v>41</v>
      </c>
      <c r="O158" s="77"/>
      <c r="P158" s="189">
        <f>O158*H158</f>
        <v>0</v>
      </c>
      <c r="Q158" s="189">
        <v>0.00012</v>
      </c>
      <c r="R158" s="189">
        <f>Q158*H158</f>
        <v>0.10368000000000001</v>
      </c>
      <c r="S158" s="189">
        <v>0</v>
      </c>
      <c r="T158" s="190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191" t="s">
        <v>272</v>
      </c>
      <c r="AT158" s="191" t="s">
        <v>221</v>
      </c>
      <c r="AU158" s="191" t="s">
        <v>85</v>
      </c>
      <c r="AY158" s="19" t="s">
        <v>165</v>
      </c>
      <c r="BE158" s="192">
        <f>IF(N158="základní",J158,0)</f>
        <v>0</v>
      </c>
      <c r="BF158" s="192">
        <f>IF(N158="snížená",J158,0)</f>
        <v>0</v>
      </c>
      <c r="BG158" s="192">
        <f>IF(N158="zákl. přenesená",J158,0)</f>
        <v>0</v>
      </c>
      <c r="BH158" s="192">
        <f>IF(N158="sníž. přenesená",J158,0)</f>
        <v>0</v>
      </c>
      <c r="BI158" s="192">
        <f>IF(N158="nulová",J158,0)</f>
        <v>0</v>
      </c>
      <c r="BJ158" s="19" t="s">
        <v>81</v>
      </c>
      <c r="BK158" s="192">
        <f>ROUND(I158*H158,2)</f>
        <v>0</v>
      </c>
      <c r="BL158" s="19" t="s">
        <v>273</v>
      </c>
      <c r="BM158" s="191" t="s">
        <v>1169</v>
      </c>
    </row>
    <row r="159" s="2" customFormat="1">
      <c r="A159" s="38"/>
      <c r="B159" s="39"/>
      <c r="C159" s="38"/>
      <c r="D159" s="193" t="s">
        <v>173</v>
      </c>
      <c r="E159" s="38"/>
      <c r="F159" s="194" t="s">
        <v>875</v>
      </c>
      <c r="G159" s="38"/>
      <c r="H159" s="38"/>
      <c r="I159" s="195"/>
      <c r="J159" s="38"/>
      <c r="K159" s="38"/>
      <c r="L159" s="39"/>
      <c r="M159" s="196"/>
      <c r="N159" s="197"/>
      <c r="O159" s="77"/>
      <c r="P159" s="77"/>
      <c r="Q159" s="77"/>
      <c r="R159" s="77"/>
      <c r="S159" s="77"/>
      <c r="T159" s="78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T159" s="19" t="s">
        <v>173</v>
      </c>
      <c r="AU159" s="19" t="s">
        <v>85</v>
      </c>
    </row>
    <row r="160" s="2" customFormat="1">
      <c r="A160" s="38"/>
      <c r="B160" s="179"/>
      <c r="C160" s="180" t="s">
        <v>273</v>
      </c>
      <c r="D160" s="180" t="s">
        <v>167</v>
      </c>
      <c r="E160" s="181" t="s">
        <v>880</v>
      </c>
      <c r="F160" s="182" t="s">
        <v>881</v>
      </c>
      <c r="G160" s="183" t="s">
        <v>305</v>
      </c>
      <c r="H160" s="184">
        <v>426</v>
      </c>
      <c r="I160" s="185"/>
      <c r="J160" s="186">
        <f>ROUND(I160*H160,2)</f>
        <v>0</v>
      </c>
      <c r="K160" s="182" t="s">
        <v>852</v>
      </c>
      <c r="L160" s="39"/>
      <c r="M160" s="187" t="s">
        <v>1</v>
      </c>
      <c r="N160" s="188" t="s">
        <v>41</v>
      </c>
      <c r="O160" s="77"/>
      <c r="P160" s="189">
        <f>O160*H160</f>
        <v>0</v>
      </c>
      <c r="Q160" s="189">
        <v>0</v>
      </c>
      <c r="R160" s="189">
        <f>Q160*H160</f>
        <v>0</v>
      </c>
      <c r="S160" s="189">
        <v>0</v>
      </c>
      <c r="T160" s="190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191" t="s">
        <v>273</v>
      </c>
      <c r="AT160" s="191" t="s">
        <v>167</v>
      </c>
      <c r="AU160" s="191" t="s">
        <v>85</v>
      </c>
      <c r="AY160" s="19" t="s">
        <v>165</v>
      </c>
      <c r="BE160" s="192">
        <f>IF(N160="základní",J160,0)</f>
        <v>0</v>
      </c>
      <c r="BF160" s="192">
        <f>IF(N160="snížená",J160,0)</f>
        <v>0</v>
      </c>
      <c r="BG160" s="192">
        <f>IF(N160="zákl. přenesená",J160,0)</f>
        <v>0</v>
      </c>
      <c r="BH160" s="192">
        <f>IF(N160="sníž. přenesená",J160,0)</f>
        <v>0</v>
      </c>
      <c r="BI160" s="192">
        <f>IF(N160="nulová",J160,0)</f>
        <v>0</v>
      </c>
      <c r="BJ160" s="19" t="s">
        <v>81</v>
      </c>
      <c r="BK160" s="192">
        <f>ROUND(I160*H160,2)</f>
        <v>0</v>
      </c>
      <c r="BL160" s="19" t="s">
        <v>273</v>
      </c>
      <c r="BM160" s="191" t="s">
        <v>1170</v>
      </c>
    </row>
    <row r="161" s="2" customFormat="1">
      <c r="A161" s="38"/>
      <c r="B161" s="39"/>
      <c r="C161" s="38"/>
      <c r="D161" s="193" t="s">
        <v>173</v>
      </c>
      <c r="E161" s="38"/>
      <c r="F161" s="194" t="s">
        <v>881</v>
      </c>
      <c r="G161" s="38"/>
      <c r="H161" s="38"/>
      <c r="I161" s="195"/>
      <c r="J161" s="38"/>
      <c r="K161" s="38"/>
      <c r="L161" s="39"/>
      <c r="M161" s="196"/>
      <c r="N161" s="197"/>
      <c r="O161" s="77"/>
      <c r="P161" s="77"/>
      <c r="Q161" s="77"/>
      <c r="R161" s="77"/>
      <c r="S161" s="77"/>
      <c r="T161" s="78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T161" s="19" t="s">
        <v>173</v>
      </c>
      <c r="AU161" s="19" t="s">
        <v>85</v>
      </c>
    </row>
    <row r="162" s="2" customFormat="1">
      <c r="A162" s="38"/>
      <c r="B162" s="179"/>
      <c r="C162" s="229" t="s">
        <v>284</v>
      </c>
      <c r="D162" s="229" t="s">
        <v>221</v>
      </c>
      <c r="E162" s="230" t="s">
        <v>883</v>
      </c>
      <c r="F162" s="231" t="s">
        <v>884</v>
      </c>
      <c r="G162" s="232" t="s">
        <v>305</v>
      </c>
      <c r="H162" s="233">
        <v>511.19999999999999</v>
      </c>
      <c r="I162" s="234"/>
      <c r="J162" s="235">
        <f>ROUND(I162*H162,2)</f>
        <v>0</v>
      </c>
      <c r="K162" s="231" t="s">
        <v>852</v>
      </c>
      <c r="L162" s="236"/>
      <c r="M162" s="237" t="s">
        <v>1</v>
      </c>
      <c r="N162" s="238" t="s">
        <v>41</v>
      </c>
      <c r="O162" s="77"/>
      <c r="P162" s="189">
        <f>O162*H162</f>
        <v>0</v>
      </c>
      <c r="Q162" s="189">
        <v>0.00017000000000000001</v>
      </c>
      <c r="R162" s="189">
        <f>Q162*H162</f>
        <v>0.086904000000000009</v>
      </c>
      <c r="S162" s="189">
        <v>0</v>
      </c>
      <c r="T162" s="190">
        <f>S162*H162</f>
        <v>0</v>
      </c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R162" s="191" t="s">
        <v>272</v>
      </c>
      <c r="AT162" s="191" t="s">
        <v>221</v>
      </c>
      <c r="AU162" s="191" t="s">
        <v>85</v>
      </c>
      <c r="AY162" s="19" t="s">
        <v>165</v>
      </c>
      <c r="BE162" s="192">
        <f>IF(N162="základní",J162,0)</f>
        <v>0</v>
      </c>
      <c r="BF162" s="192">
        <f>IF(N162="snížená",J162,0)</f>
        <v>0</v>
      </c>
      <c r="BG162" s="192">
        <f>IF(N162="zákl. přenesená",J162,0)</f>
        <v>0</v>
      </c>
      <c r="BH162" s="192">
        <f>IF(N162="sníž. přenesená",J162,0)</f>
        <v>0</v>
      </c>
      <c r="BI162" s="192">
        <f>IF(N162="nulová",J162,0)</f>
        <v>0</v>
      </c>
      <c r="BJ162" s="19" t="s">
        <v>81</v>
      </c>
      <c r="BK162" s="192">
        <f>ROUND(I162*H162,2)</f>
        <v>0</v>
      </c>
      <c r="BL162" s="19" t="s">
        <v>273</v>
      </c>
      <c r="BM162" s="191" t="s">
        <v>1171</v>
      </c>
    </row>
    <row r="163" s="2" customFormat="1">
      <c r="A163" s="38"/>
      <c r="B163" s="39"/>
      <c r="C163" s="38"/>
      <c r="D163" s="193" t="s">
        <v>173</v>
      </c>
      <c r="E163" s="38"/>
      <c r="F163" s="194" t="s">
        <v>884</v>
      </c>
      <c r="G163" s="38"/>
      <c r="H163" s="38"/>
      <c r="I163" s="195"/>
      <c r="J163" s="38"/>
      <c r="K163" s="38"/>
      <c r="L163" s="39"/>
      <c r="M163" s="196"/>
      <c r="N163" s="197"/>
      <c r="O163" s="77"/>
      <c r="P163" s="77"/>
      <c r="Q163" s="77"/>
      <c r="R163" s="77"/>
      <c r="S163" s="77"/>
      <c r="T163" s="78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T163" s="19" t="s">
        <v>173</v>
      </c>
      <c r="AU163" s="19" t="s">
        <v>85</v>
      </c>
    </row>
    <row r="164" s="2" customFormat="1">
      <c r="A164" s="38"/>
      <c r="B164" s="179"/>
      <c r="C164" s="180" t="s">
        <v>289</v>
      </c>
      <c r="D164" s="180" t="s">
        <v>167</v>
      </c>
      <c r="E164" s="181" t="s">
        <v>892</v>
      </c>
      <c r="F164" s="182" t="s">
        <v>1172</v>
      </c>
      <c r="G164" s="183" t="s">
        <v>305</v>
      </c>
      <c r="H164" s="184">
        <v>103</v>
      </c>
      <c r="I164" s="185"/>
      <c r="J164" s="186">
        <f>ROUND(I164*H164,2)</f>
        <v>0</v>
      </c>
      <c r="K164" s="182" t="s">
        <v>1173</v>
      </c>
      <c r="L164" s="39"/>
      <c r="M164" s="187" t="s">
        <v>1</v>
      </c>
      <c r="N164" s="188" t="s">
        <v>41</v>
      </c>
      <c r="O164" s="77"/>
      <c r="P164" s="189">
        <f>O164*H164</f>
        <v>0</v>
      </c>
      <c r="Q164" s="189">
        <v>0</v>
      </c>
      <c r="R164" s="189">
        <f>Q164*H164</f>
        <v>0</v>
      </c>
      <c r="S164" s="189">
        <v>0</v>
      </c>
      <c r="T164" s="190">
        <f>S164*H164</f>
        <v>0</v>
      </c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R164" s="191" t="s">
        <v>273</v>
      </c>
      <c r="AT164" s="191" t="s">
        <v>167</v>
      </c>
      <c r="AU164" s="191" t="s">
        <v>85</v>
      </c>
      <c r="AY164" s="19" t="s">
        <v>165</v>
      </c>
      <c r="BE164" s="192">
        <f>IF(N164="základní",J164,0)</f>
        <v>0</v>
      </c>
      <c r="BF164" s="192">
        <f>IF(N164="snížená",J164,0)</f>
        <v>0</v>
      </c>
      <c r="BG164" s="192">
        <f>IF(N164="zákl. přenesená",J164,0)</f>
        <v>0</v>
      </c>
      <c r="BH164" s="192">
        <f>IF(N164="sníž. přenesená",J164,0)</f>
        <v>0</v>
      </c>
      <c r="BI164" s="192">
        <f>IF(N164="nulová",J164,0)</f>
        <v>0</v>
      </c>
      <c r="BJ164" s="19" t="s">
        <v>81</v>
      </c>
      <c r="BK164" s="192">
        <f>ROUND(I164*H164,2)</f>
        <v>0</v>
      </c>
      <c r="BL164" s="19" t="s">
        <v>273</v>
      </c>
      <c r="BM164" s="191" t="s">
        <v>1174</v>
      </c>
    </row>
    <row r="165" s="2" customFormat="1">
      <c r="A165" s="38"/>
      <c r="B165" s="39"/>
      <c r="C165" s="38"/>
      <c r="D165" s="193" t="s">
        <v>173</v>
      </c>
      <c r="E165" s="38"/>
      <c r="F165" s="194" t="s">
        <v>1172</v>
      </c>
      <c r="G165" s="38"/>
      <c r="H165" s="38"/>
      <c r="I165" s="195"/>
      <c r="J165" s="38"/>
      <c r="K165" s="38"/>
      <c r="L165" s="39"/>
      <c r="M165" s="196"/>
      <c r="N165" s="197"/>
      <c r="O165" s="77"/>
      <c r="P165" s="77"/>
      <c r="Q165" s="77"/>
      <c r="R165" s="77"/>
      <c r="S165" s="77"/>
      <c r="T165" s="78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T165" s="19" t="s">
        <v>173</v>
      </c>
      <c r="AU165" s="19" t="s">
        <v>85</v>
      </c>
    </row>
    <row r="166" s="14" customFormat="1">
      <c r="A166" s="14"/>
      <c r="B166" s="205"/>
      <c r="C166" s="14"/>
      <c r="D166" s="193" t="s">
        <v>175</v>
      </c>
      <c r="E166" s="206" t="s">
        <v>1</v>
      </c>
      <c r="F166" s="207" t="s">
        <v>1175</v>
      </c>
      <c r="G166" s="14"/>
      <c r="H166" s="208">
        <v>103</v>
      </c>
      <c r="I166" s="209"/>
      <c r="J166" s="14"/>
      <c r="K166" s="14"/>
      <c r="L166" s="205"/>
      <c r="M166" s="210"/>
      <c r="N166" s="211"/>
      <c r="O166" s="211"/>
      <c r="P166" s="211"/>
      <c r="Q166" s="211"/>
      <c r="R166" s="211"/>
      <c r="S166" s="211"/>
      <c r="T166" s="212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T166" s="206" t="s">
        <v>175</v>
      </c>
      <c r="AU166" s="206" t="s">
        <v>85</v>
      </c>
      <c r="AV166" s="14" t="s">
        <v>85</v>
      </c>
      <c r="AW166" s="14" t="s">
        <v>32</v>
      </c>
      <c r="AX166" s="14" t="s">
        <v>81</v>
      </c>
      <c r="AY166" s="206" t="s">
        <v>165</v>
      </c>
    </row>
    <row r="167" s="2" customFormat="1">
      <c r="A167" s="38"/>
      <c r="B167" s="179"/>
      <c r="C167" s="229" t="s">
        <v>302</v>
      </c>
      <c r="D167" s="229" t="s">
        <v>221</v>
      </c>
      <c r="E167" s="230" t="s">
        <v>895</v>
      </c>
      <c r="F167" s="231" t="s">
        <v>896</v>
      </c>
      <c r="G167" s="232" t="s">
        <v>305</v>
      </c>
      <c r="H167" s="233">
        <v>123.59999999999999</v>
      </c>
      <c r="I167" s="234"/>
      <c r="J167" s="235">
        <f>ROUND(I167*H167,2)</f>
        <v>0</v>
      </c>
      <c r="K167" s="231" t="s">
        <v>852</v>
      </c>
      <c r="L167" s="236"/>
      <c r="M167" s="237" t="s">
        <v>1</v>
      </c>
      <c r="N167" s="238" t="s">
        <v>41</v>
      </c>
      <c r="O167" s="77"/>
      <c r="P167" s="189">
        <f>O167*H167</f>
        <v>0</v>
      </c>
      <c r="Q167" s="189">
        <v>0.00016000000000000001</v>
      </c>
      <c r="R167" s="189">
        <f>Q167*H167</f>
        <v>0.019776000000000002</v>
      </c>
      <c r="S167" s="189">
        <v>0</v>
      </c>
      <c r="T167" s="190">
        <f>S167*H167</f>
        <v>0</v>
      </c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R167" s="191" t="s">
        <v>272</v>
      </c>
      <c r="AT167" s="191" t="s">
        <v>221</v>
      </c>
      <c r="AU167" s="191" t="s">
        <v>85</v>
      </c>
      <c r="AY167" s="19" t="s">
        <v>165</v>
      </c>
      <c r="BE167" s="192">
        <f>IF(N167="základní",J167,0)</f>
        <v>0</v>
      </c>
      <c r="BF167" s="192">
        <f>IF(N167="snížená",J167,0)</f>
        <v>0</v>
      </c>
      <c r="BG167" s="192">
        <f>IF(N167="zákl. přenesená",J167,0)</f>
        <v>0</v>
      </c>
      <c r="BH167" s="192">
        <f>IF(N167="sníž. přenesená",J167,0)</f>
        <v>0</v>
      </c>
      <c r="BI167" s="192">
        <f>IF(N167="nulová",J167,0)</f>
        <v>0</v>
      </c>
      <c r="BJ167" s="19" t="s">
        <v>81</v>
      </c>
      <c r="BK167" s="192">
        <f>ROUND(I167*H167,2)</f>
        <v>0</v>
      </c>
      <c r="BL167" s="19" t="s">
        <v>273</v>
      </c>
      <c r="BM167" s="191" t="s">
        <v>1176</v>
      </c>
    </row>
    <row r="168" s="2" customFormat="1">
      <c r="A168" s="38"/>
      <c r="B168" s="39"/>
      <c r="C168" s="38"/>
      <c r="D168" s="193" t="s">
        <v>173</v>
      </c>
      <c r="E168" s="38"/>
      <c r="F168" s="194" t="s">
        <v>896</v>
      </c>
      <c r="G168" s="38"/>
      <c r="H168" s="38"/>
      <c r="I168" s="195"/>
      <c r="J168" s="38"/>
      <c r="K168" s="38"/>
      <c r="L168" s="39"/>
      <c r="M168" s="196"/>
      <c r="N168" s="197"/>
      <c r="O168" s="77"/>
      <c r="P168" s="77"/>
      <c r="Q168" s="77"/>
      <c r="R168" s="77"/>
      <c r="S168" s="77"/>
      <c r="T168" s="78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T168" s="19" t="s">
        <v>173</v>
      </c>
      <c r="AU168" s="19" t="s">
        <v>85</v>
      </c>
    </row>
    <row r="169" s="2" customFormat="1" ht="44.25" customHeight="1">
      <c r="A169" s="38"/>
      <c r="B169" s="179"/>
      <c r="C169" s="180" t="s">
        <v>307</v>
      </c>
      <c r="D169" s="180" t="s">
        <v>167</v>
      </c>
      <c r="E169" s="181" t="s">
        <v>1177</v>
      </c>
      <c r="F169" s="182" t="s">
        <v>1178</v>
      </c>
      <c r="G169" s="183" t="s">
        <v>305</v>
      </c>
      <c r="H169" s="184">
        <v>45</v>
      </c>
      <c r="I169" s="185"/>
      <c r="J169" s="186">
        <f>ROUND(I169*H169,2)</f>
        <v>0</v>
      </c>
      <c r="K169" s="182" t="s">
        <v>852</v>
      </c>
      <c r="L169" s="39"/>
      <c r="M169" s="187" t="s">
        <v>1</v>
      </c>
      <c r="N169" s="188" t="s">
        <v>41</v>
      </c>
      <c r="O169" s="77"/>
      <c r="P169" s="189">
        <f>O169*H169</f>
        <v>0</v>
      </c>
      <c r="Q169" s="189">
        <v>0</v>
      </c>
      <c r="R169" s="189">
        <f>Q169*H169</f>
        <v>0</v>
      </c>
      <c r="S169" s="189">
        <v>0</v>
      </c>
      <c r="T169" s="190">
        <f>S169*H169</f>
        <v>0</v>
      </c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R169" s="191" t="s">
        <v>273</v>
      </c>
      <c r="AT169" s="191" t="s">
        <v>167</v>
      </c>
      <c r="AU169" s="191" t="s">
        <v>85</v>
      </c>
      <c r="AY169" s="19" t="s">
        <v>165</v>
      </c>
      <c r="BE169" s="192">
        <f>IF(N169="základní",J169,0)</f>
        <v>0</v>
      </c>
      <c r="BF169" s="192">
        <f>IF(N169="snížená",J169,0)</f>
        <v>0</v>
      </c>
      <c r="BG169" s="192">
        <f>IF(N169="zákl. přenesená",J169,0)</f>
        <v>0</v>
      </c>
      <c r="BH169" s="192">
        <f>IF(N169="sníž. přenesená",J169,0)</f>
        <v>0</v>
      </c>
      <c r="BI169" s="192">
        <f>IF(N169="nulová",J169,0)</f>
        <v>0</v>
      </c>
      <c r="BJ169" s="19" t="s">
        <v>81</v>
      </c>
      <c r="BK169" s="192">
        <f>ROUND(I169*H169,2)</f>
        <v>0</v>
      </c>
      <c r="BL169" s="19" t="s">
        <v>273</v>
      </c>
      <c r="BM169" s="191" t="s">
        <v>1179</v>
      </c>
    </row>
    <row r="170" s="2" customFormat="1">
      <c r="A170" s="38"/>
      <c r="B170" s="39"/>
      <c r="C170" s="38"/>
      <c r="D170" s="193" t="s">
        <v>173</v>
      </c>
      <c r="E170" s="38"/>
      <c r="F170" s="194" t="s">
        <v>1178</v>
      </c>
      <c r="G170" s="38"/>
      <c r="H170" s="38"/>
      <c r="I170" s="195"/>
      <c r="J170" s="38"/>
      <c r="K170" s="38"/>
      <c r="L170" s="39"/>
      <c r="M170" s="196"/>
      <c r="N170" s="197"/>
      <c r="O170" s="77"/>
      <c r="P170" s="77"/>
      <c r="Q170" s="77"/>
      <c r="R170" s="77"/>
      <c r="S170" s="77"/>
      <c r="T170" s="78"/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T170" s="19" t="s">
        <v>173</v>
      </c>
      <c r="AU170" s="19" t="s">
        <v>85</v>
      </c>
    </row>
    <row r="171" s="2" customFormat="1" ht="16.5" customHeight="1">
      <c r="A171" s="38"/>
      <c r="B171" s="179"/>
      <c r="C171" s="229" t="s">
        <v>7</v>
      </c>
      <c r="D171" s="229" t="s">
        <v>221</v>
      </c>
      <c r="E171" s="230" t="s">
        <v>1180</v>
      </c>
      <c r="F171" s="231" t="s">
        <v>1181</v>
      </c>
      <c r="G171" s="232" t="s">
        <v>305</v>
      </c>
      <c r="H171" s="233">
        <v>45</v>
      </c>
      <c r="I171" s="234"/>
      <c r="J171" s="235">
        <f>ROUND(I171*H171,2)</f>
        <v>0</v>
      </c>
      <c r="K171" s="231" t="s">
        <v>1</v>
      </c>
      <c r="L171" s="236"/>
      <c r="M171" s="237" t="s">
        <v>1</v>
      </c>
      <c r="N171" s="238" t="s">
        <v>41</v>
      </c>
      <c r="O171" s="77"/>
      <c r="P171" s="189">
        <f>O171*H171</f>
        <v>0</v>
      </c>
      <c r="Q171" s="189">
        <v>5.0000000000000002E-05</v>
      </c>
      <c r="R171" s="189">
        <f>Q171*H171</f>
        <v>0.0022500000000000003</v>
      </c>
      <c r="S171" s="189">
        <v>0</v>
      </c>
      <c r="T171" s="190">
        <f>S171*H171</f>
        <v>0</v>
      </c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R171" s="191" t="s">
        <v>272</v>
      </c>
      <c r="AT171" s="191" t="s">
        <v>221</v>
      </c>
      <c r="AU171" s="191" t="s">
        <v>85</v>
      </c>
      <c r="AY171" s="19" t="s">
        <v>165</v>
      </c>
      <c r="BE171" s="192">
        <f>IF(N171="základní",J171,0)</f>
        <v>0</v>
      </c>
      <c r="BF171" s="192">
        <f>IF(N171="snížená",J171,0)</f>
        <v>0</v>
      </c>
      <c r="BG171" s="192">
        <f>IF(N171="zákl. přenesená",J171,0)</f>
        <v>0</v>
      </c>
      <c r="BH171" s="192">
        <f>IF(N171="sníž. přenesená",J171,0)</f>
        <v>0</v>
      </c>
      <c r="BI171" s="192">
        <f>IF(N171="nulová",J171,0)</f>
        <v>0</v>
      </c>
      <c r="BJ171" s="19" t="s">
        <v>81</v>
      </c>
      <c r="BK171" s="192">
        <f>ROUND(I171*H171,2)</f>
        <v>0</v>
      </c>
      <c r="BL171" s="19" t="s">
        <v>273</v>
      </c>
      <c r="BM171" s="191" t="s">
        <v>1182</v>
      </c>
    </row>
    <row r="172" s="2" customFormat="1">
      <c r="A172" s="38"/>
      <c r="B172" s="39"/>
      <c r="C172" s="38"/>
      <c r="D172" s="193" t="s">
        <v>173</v>
      </c>
      <c r="E172" s="38"/>
      <c r="F172" s="194" t="s">
        <v>1181</v>
      </c>
      <c r="G172" s="38"/>
      <c r="H172" s="38"/>
      <c r="I172" s="195"/>
      <c r="J172" s="38"/>
      <c r="K172" s="38"/>
      <c r="L172" s="39"/>
      <c r="M172" s="196"/>
      <c r="N172" s="197"/>
      <c r="O172" s="77"/>
      <c r="P172" s="77"/>
      <c r="Q172" s="77"/>
      <c r="R172" s="77"/>
      <c r="S172" s="77"/>
      <c r="T172" s="78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T172" s="19" t="s">
        <v>173</v>
      </c>
      <c r="AU172" s="19" t="s">
        <v>85</v>
      </c>
    </row>
    <row r="173" s="14" customFormat="1">
      <c r="A173" s="14"/>
      <c r="B173" s="205"/>
      <c r="C173" s="14"/>
      <c r="D173" s="193" t="s">
        <v>175</v>
      </c>
      <c r="E173" s="206" t="s">
        <v>1</v>
      </c>
      <c r="F173" s="207" t="s">
        <v>462</v>
      </c>
      <c r="G173" s="14"/>
      <c r="H173" s="208">
        <v>45</v>
      </c>
      <c r="I173" s="209"/>
      <c r="J173" s="14"/>
      <c r="K173" s="14"/>
      <c r="L173" s="205"/>
      <c r="M173" s="210"/>
      <c r="N173" s="211"/>
      <c r="O173" s="211"/>
      <c r="P173" s="211"/>
      <c r="Q173" s="211"/>
      <c r="R173" s="211"/>
      <c r="S173" s="211"/>
      <c r="T173" s="212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T173" s="206" t="s">
        <v>175</v>
      </c>
      <c r="AU173" s="206" t="s">
        <v>85</v>
      </c>
      <c r="AV173" s="14" t="s">
        <v>85</v>
      </c>
      <c r="AW173" s="14" t="s">
        <v>32</v>
      </c>
      <c r="AX173" s="14" t="s">
        <v>81</v>
      </c>
      <c r="AY173" s="206" t="s">
        <v>165</v>
      </c>
    </row>
    <row r="174" s="2" customFormat="1" ht="33" customHeight="1">
      <c r="A174" s="38"/>
      <c r="B174" s="179"/>
      <c r="C174" s="180" t="s">
        <v>318</v>
      </c>
      <c r="D174" s="180" t="s">
        <v>167</v>
      </c>
      <c r="E174" s="181" t="s">
        <v>924</v>
      </c>
      <c r="F174" s="182" t="s">
        <v>925</v>
      </c>
      <c r="G174" s="183" t="s">
        <v>378</v>
      </c>
      <c r="H174" s="184">
        <v>74</v>
      </c>
      <c r="I174" s="185"/>
      <c r="J174" s="186">
        <f>ROUND(I174*H174,2)</f>
        <v>0</v>
      </c>
      <c r="K174" s="182" t="s">
        <v>852</v>
      </c>
      <c r="L174" s="39"/>
      <c r="M174" s="187" t="s">
        <v>1</v>
      </c>
      <c r="N174" s="188" t="s">
        <v>41</v>
      </c>
      <c r="O174" s="77"/>
      <c r="P174" s="189">
        <f>O174*H174</f>
        <v>0</v>
      </c>
      <c r="Q174" s="189">
        <v>0</v>
      </c>
      <c r="R174" s="189">
        <f>Q174*H174</f>
        <v>0</v>
      </c>
      <c r="S174" s="189">
        <v>0</v>
      </c>
      <c r="T174" s="190">
        <f>S174*H174</f>
        <v>0</v>
      </c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R174" s="191" t="s">
        <v>273</v>
      </c>
      <c r="AT174" s="191" t="s">
        <v>167</v>
      </c>
      <c r="AU174" s="191" t="s">
        <v>85</v>
      </c>
      <c r="AY174" s="19" t="s">
        <v>165</v>
      </c>
      <c r="BE174" s="192">
        <f>IF(N174="základní",J174,0)</f>
        <v>0</v>
      </c>
      <c r="BF174" s="192">
        <f>IF(N174="snížená",J174,0)</f>
        <v>0</v>
      </c>
      <c r="BG174" s="192">
        <f>IF(N174="zákl. přenesená",J174,0)</f>
        <v>0</v>
      </c>
      <c r="BH174" s="192">
        <f>IF(N174="sníž. přenesená",J174,0)</f>
        <v>0</v>
      </c>
      <c r="BI174" s="192">
        <f>IF(N174="nulová",J174,0)</f>
        <v>0</v>
      </c>
      <c r="BJ174" s="19" t="s">
        <v>81</v>
      </c>
      <c r="BK174" s="192">
        <f>ROUND(I174*H174,2)</f>
        <v>0</v>
      </c>
      <c r="BL174" s="19" t="s">
        <v>273</v>
      </c>
      <c r="BM174" s="191" t="s">
        <v>1183</v>
      </c>
    </row>
    <row r="175" s="2" customFormat="1">
      <c r="A175" s="38"/>
      <c r="B175" s="39"/>
      <c r="C175" s="38"/>
      <c r="D175" s="193" t="s">
        <v>173</v>
      </c>
      <c r="E175" s="38"/>
      <c r="F175" s="194" t="s">
        <v>925</v>
      </c>
      <c r="G175" s="38"/>
      <c r="H175" s="38"/>
      <c r="I175" s="195"/>
      <c r="J175" s="38"/>
      <c r="K175" s="38"/>
      <c r="L175" s="39"/>
      <c r="M175" s="196"/>
      <c r="N175" s="197"/>
      <c r="O175" s="77"/>
      <c r="P175" s="77"/>
      <c r="Q175" s="77"/>
      <c r="R175" s="77"/>
      <c r="S175" s="77"/>
      <c r="T175" s="78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T175" s="19" t="s">
        <v>173</v>
      </c>
      <c r="AU175" s="19" t="s">
        <v>85</v>
      </c>
    </row>
    <row r="176" s="2" customFormat="1">
      <c r="A176" s="38"/>
      <c r="B176" s="179"/>
      <c r="C176" s="180" t="s">
        <v>323</v>
      </c>
      <c r="D176" s="180" t="s">
        <v>167</v>
      </c>
      <c r="E176" s="181" t="s">
        <v>979</v>
      </c>
      <c r="F176" s="182" t="s">
        <v>980</v>
      </c>
      <c r="G176" s="183" t="s">
        <v>378</v>
      </c>
      <c r="H176" s="184">
        <v>12</v>
      </c>
      <c r="I176" s="185"/>
      <c r="J176" s="186">
        <f>ROUND(I176*H176,2)</f>
        <v>0</v>
      </c>
      <c r="K176" s="182" t="s">
        <v>852</v>
      </c>
      <c r="L176" s="39"/>
      <c r="M176" s="187" t="s">
        <v>1</v>
      </c>
      <c r="N176" s="188" t="s">
        <v>41</v>
      </c>
      <c r="O176" s="77"/>
      <c r="P176" s="189">
        <f>O176*H176</f>
        <v>0</v>
      </c>
      <c r="Q176" s="189">
        <v>0</v>
      </c>
      <c r="R176" s="189">
        <f>Q176*H176</f>
        <v>0</v>
      </c>
      <c r="S176" s="189">
        <v>0</v>
      </c>
      <c r="T176" s="190">
        <f>S176*H176</f>
        <v>0</v>
      </c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R176" s="191" t="s">
        <v>273</v>
      </c>
      <c r="AT176" s="191" t="s">
        <v>167</v>
      </c>
      <c r="AU176" s="191" t="s">
        <v>85</v>
      </c>
      <c r="AY176" s="19" t="s">
        <v>165</v>
      </c>
      <c r="BE176" s="192">
        <f>IF(N176="základní",J176,0)</f>
        <v>0</v>
      </c>
      <c r="BF176" s="192">
        <f>IF(N176="snížená",J176,0)</f>
        <v>0</v>
      </c>
      <c r="BG176" s="192">
        <f>IF(N176="zákl. přenesená",J176,0)</f>
        <v>0</v>
      </c>
      <c r="BH176" s="192">
        <f>IF(N176="sníž. přenesená",J176,0)</f>
        <v>0</v>
      </c>
      <c r="BI176" s="192">
        <f>IF(N176="nulová",J176,0)</f>
        <v>0</v>
      </c>
      <c r="BJ176" s="19" t="s">
        <v>81</v>
      </c>
      <c r="BK176" s="192">
        <f>ROUND(I176*H176,2)</f>
        <v>0</v>
      </c>
      <c r="BL176" s="19" t="s">
        <v>273</v>
      </c>
      <c r="BM176" s="191" t="s">
        <v>1184</v>
      </c>
    </row>
    <row r="177" s="2" customFormat="1">
      <c r="A177" s="38"/>
      <c r="B177" s="39"/>
      <c r="C177" s="38"/>
      <c r="D177" s="193" t="s">
        <v>173</v>
      </c>
      <c r="E177" s="38"/>
      <c r="F177" s="194" t="s">
        <v>980</v>
      </c>
      <c r="G177" s="38"/>
      <c r="H177" s="38"/>
      <c r="I177" s="195"/>
      <c r="J177" s="38"/>
      <c r="K177" s="38"/>
      <c r="L177" s="39"/>
      <c r="M177" s="196"/>
      <c r="N177" s="197"/>
      <c r="O177" s="77"/>
      <c r="P177" s="77"/>
      <c r="Q177" s="77"/>
      <c r="R177" s="77"/>
      <c r="S177" s="77"/>
      <c r="T177" s="78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T177" s="19" t="s">
        <v>173</v>
      </c>
      <c r="AU177" s="19" t="s">
        <v>85</v>
      </c>
    </row>
    <row r="178" s="2" customFormat="1">
      <c r="A178" s="38"/>
      <c r="B178" s="179"/>
      <c r="C178" s="180" t="s">
        <v>328</v>
      </c>
      <c r="D178" s="180" t="s">
        <v>167</v>
      </c>
      <c r="E178" s="181" t="s">
        <v>1185</v>
      </c>
      <c r="F178" s="182" t="s">
        <v>1186</v>
      </c>
      <c r="G178" s="183" t="s">
        <v>378</v>
      </c>
      <c r="H178" s="184">
        <v>2</v>
      </c>
      <c r="I178" s="185"/>
      <c r="J178" s="186">
        <f>ROUND(I178*H178,2)</f>
        <v>0</v>
      </c>
      <c r="K178" s="182" t="s">
        <v>852</v>
      </c>
      <c r="L178" s="39"/>
      <c r="M178" s="187" t="s">
        <v>1</v>
      </c>
      <c r="N178" s="188" t="s">
        <v>41</v>
      </c>
      <c r="O178" s="77"/>
      <c r="P178" s="189">
        <f>O178*H178</f>
        <v>0</v>
      </c>
      <c r="Q178" s="189">
        <v>0</v>
      </c>
      <c r="R178" s="189">
        <f>Q178*H178</f>
        <v>0</v>
      </c>
      <c r="S178" s="189">
        <v>0</v>
      </c>
      <c r="T178" s="190">
        <f>S178*H178</f>
        <v>0</v>
      </c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R178" s="191" t="s">
        <v>273</v>
      </c>
      <c r="AT178" s="191" t="s">
        <v>167</v>
      </c>
      <c r="AU178" s="191" t="s">
        <v>85</v>
      </c>
      <c r="AY178" s="19" t="s">
        <v>165</v>
      </c>
      <c r="BE178" s="192">
        <f>IF(N178="základní",J178,0)</f>
        <v>0</v>
      </c>
      <c r="BF178" s="192">
        <f>IF(N178="snížená",J178,0)</f>
        <v>0</v>
      </c>
      <c r="BG178" s="192">
        <f>IF(N178="zákl. přenesená",J178,0)</f>
        <v>0</v>
      </c>
      <c r="BH178" s="192">
        <f>IF(N178="sníž. přenesená",J178,0)</f>
        <v>0</v>
      </c>
      <c r="BI178" s="192">
        <f>IF(N178="nulová",J178,0)</f>
        <v>0</v>
      </c>
      <c r="BJ178" s="19" t="s">
        <v>81</v>
      </c>
      <c r="BK178" s="192">
        <f>ROUND(I178*H178,2)</f>
        <v>0</v>
      </c>
      <c r="BL178" s="19" t="s">
        <v>273</v>
      </c>
      <c r="BM178" s="191" t="s">
        <v>1187</v>
      </c>
    </row>
    <row r="179" s="2" customFormat="1">
      <c r="A179" s="38"/>
      <c r="B179" s="39"/>
      <c r="C179" s="38"/>
      <c r="D179" s="193" t="s">
        <v>173</v>
      </c>
      <c r="E179" s="38"/>
      <c r="F179" s="194" t="s">
        <v>1186</v>
      </c>
      <c r="G179" s="38"/>
      <c r="H179" s="38"/>
      <c r="I179" s="195"/>
      <c r="J179" s="38"/>
      <c r="K179" s="38"/>
      <c r="L179" s="39"/>
      <c r="M179" s="196"/>
      <c r="N179" s="197"/>
      <c r="O179" s="77"/>
      <c r="P179" s="77"/>
      <c r="Q179" s="77"/>
      <c r="R179" s="77"/>
      <c r="S179" s="77"/>
      <c r="T179" s="78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T179" s="19" t="s">
        <v>173</v>
      </c>
      <c r="AU179" s="19" t="s">
        <v>85</v>
      </c>
    </row>
    <row r="180" s="2" customFormat="1" ht="21.75" customHeight="1">
      <c r="A180" s="38"/>
      <c r="B180" s="179"/>
      <c r="C180" s="229" t="s">
        <v>333</v>
      </c>
      <c r="D180" s="229" t="s">
        <v>221</v>
      </c>
      <c r="E180" s="230" t="s">
        <v>1188</v>
      </c>
      <c r="F180" s="231" t="s">
        <v>1189</v>
      </c>
      <c r="G180" s="232" t="s">
        <v>378</v>
      </c>
      <c r="H180" s="233">
        <v>2</v>
      </c>
      <c r="I180" s="234"/>
      <c r="J180" s="235">
        <f>ROUND(I180*H180,2)</f>
        <v>0</v>
      </c>
      <c r="K180" s="231" t="s">
        <v>1</v>
      </c>
      <c r="L180" s="236"/>
      <c r="M180" s="237" t="s">
        <v>1</v>
      </c>
      <c r="N180" s="238" t="s">
        <v>41</v>
      </c>
      <c r="O180" s="77"/>
      <c r="P180" s="189">
        <f>O180*H180</f>
        <v>0</v>
      </c>
      <c r="Q180" s="189">
        <v>5.0000000000000002E-05</v>
      </c>
      <c r="R180" s="189">
        <f>Q180*H180</f>
        <v>0.00010000000000000001</v>
      </c>
      <c r="S180" s="189">
        <v>0</v>
      </c>
      <c r="T180" s="190">
        <f>S180*H180</f>
        <v>0</v>
      </c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R180" s="191" t="s">
        <v>272</v>
      </c>
      <c r="AT180" s="191" t="s">
        <v>221</v>
      </c>
      <c r="AU180" s="191" t="s">
        <v>85</v>
      </c>
      <c r="AY180" s="19" t="s">
        <v>165</v>
      </c>
      <c r="BE180" s="192">
        <f>IF(N180="základní",J180,0)</f>
        <v>0</v>
      </c>
      <c r="BF180" s="192">
        <f>IF(N180="snížená",J180,0)</f>
        <v>0</v>
      </c>
      <c r="BG180" s="192">
        <f>IF(N180="zákl. přenesená",J180,0)</f>
        <v>0</v>
      </c>
      <c r="BH180" s="192">
        <f>IF(N180="sníž. přenesená",J180,0)</f>
        <v>0</v>
      </c>
      <c r="BI180" s="192">
        <f>IF(N180="nulová",J180,0)</f>
        <v>0</v>
      </c>
      <c r="BJ180" s="19" t="s">
        <v>81</v>
      </c>
      <c r="BK180" s="192">
        <f>ROUND(I180*H180,2)</f>
        <v>0</v>
      </c>
      <c r="BL180" s="19" t="s">
        <v>273</v>
      </c>
      <c r="BM180" s="191" t="s">
        <v>1190</v>
      </c>
    </row>
    <row r="181" s="2" customFormat="1">
      <c r="A181" s="38"/>
      <c r="B181" s="39"/>
      <c r="C181" s="38"/>
      <c r="D181" s="193" t="s">
        <v>173</v>
      </c>
      <c r="E181" s="38"/>
      <c r="F181" s="194" t="s">
        <v>1189</v>
      </c>
      <c r="G181" s="38"/>
      <c r="H181" s="38"/>
      <c r="I181" s="195"/>
      <c r="J181" s="38"/>
      <c r="K181" s="38"/>
      <c r="L181" s="39"/>
      <c r="M181" s="196"/>
      <c r="N181" s="197"/>
      <c r="O181" s="77"/>
      <c r="P181" s="77"/>
      <c r="Q181" s="77"/>
      <c r="R181" s="77"/>
      <c r="S181" s="77"/>
      <c r="T181" s="78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T181" s="19" t="s">
        <v>173</v>
      </c>
      <c r="AU181" s="19" t="s">
        <v>85</v>
      </c>
    </row>
    <row r="182" s="14" customFormat="1">
      <c r="A182" s="14"/>
      <c r="B182" s="205"/>
      <c r="C182" s="14"/>
      <c r="D182" s="193" t="s">
        <v>175</v>
      </c>
      <c r="E182" s="206" t="s">
        <v>1</v>
      </c>
      <c r="F182" s="207" t="s">
        <v>85</v>
      </c>
      <c r="G182" s="14"/>
      <c r="H182" s="208">
        <v>2</v>
      </c>
      <c r="I182" s="209"/>
      <c r="J182" s="14"/>
      <c r="K182" s="14"/>
      <c r="L182" s="205"/>
      <c r="M182" s="210"/>
      <c r="N182" s="211"/>
      <c r="O182" s="211"/>
      <c r="P182" s="211"/>
      <c r="Q182" s="211"/>
      <c r="R182" s="211"/>
      <c r="S182" s="211"/>
      <c r="T182" s="212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T182" s="206" t="s">
        <v>175</v>
      </c>
      <c r="AU182" s="206" t="s">
        <v>85</v>
      </c>
      <c r="AV182" s="14" t="s">
        <v>85</v>
      </c>
      <c r="AW182" s="14" t="s">
        <v>32</v>
      </c>
      <c r="AX182" s="14" t="s">
        <v>81</v>
      </c>
      <c r="AY182" s="206" t="s">
        <v>165</v>
      </c>
    </row>
    <row r="183" s="2" customFormat="1">
      <c r="A183" s="38"/>
      <c r="B183" s="179"/>
      <c r="C183" s="180" t="s">
        <v>338</v>
      </c>
      <c r="D183" s="180" t="s">
        <v>167</v>
      </c>
      <c r="E183" s="181" t="s">
        <v>1191</v>
      </c>
      <c r="F183" s="182" t="s">
        <v>1192</v>
      </c>
      <c r="G183" s="183" t="s">
        <v>378</v>
      </c>
      <c r="H183" s="184">
        <v>6</v>
      </c>
      <c r="I183" s="185"/>
      <c r="J183" s="186">
        <f>ROUND(I183*H183,2)</f>
        <v>0</v>
      </c>
      <c r="K183" s="182" t="s">
        <v>852</v>
      </c>
      <c r="L183" s="39"/>
      <c r="M183" s="187" t="s">
        <v>1</v>
      </c>
      <c r="N183" s="188" t="s">
        <v>41</v>
      </c>
      <c r="O183" s="77"/>
      <c r="P183" s="189">
        <f>O183*H183</f>
        <v>0</v>
      </c>
      <c r="Q183" s="189">
        <v>0</v>
      </c>
      <c r="R183" s="189">
        <f>Q183*H183</f>
        <v>0</v>
      </c>
      <c r="S183" s="189">
        <v>0</v>
      </c>
      <c r="T183" s="190">
        <f>S183*H183</f>
        <v>0</v>
      </c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R183" s="191" t="s">
        <v>273</v>
      </c>
      <c r="AT183" s="191" t="s">
        <v>167</v>
      </c>
      <c r="AU183" s="191" t="s">
        <v>85</v>
      </c>
      <c r="AY183" s="19" t="s">
        <v>165</v>
      </c>
      <c r="BE183" s="192">
        <f>IF(N183="základní",J183,0)</f>
        <v>0</v>
      </c>
      <c r="BF183" s="192">
        <f>IF(N183="snížená",J183,0)</f>
        <v>0</v>
      </c>
      <c r="BG183" s="192">
        <f>IF(N183="zákl. přenesená",J183,0)</f>
        <v>0</v>
      </c>
      <c r="BH183" s="192">
        <f>IF(N183="sníž. přenesená",J183,0)</f>
        <v>0</v>
      </c>
      <c r="BI183" s="192">
        <f>IF(N183="nulová",J183,0)</f>
        <v>0</v>
      </c>
      <c r="BJ183" s="19" t="s">
        <v>81</v>
      </c>
      <c r="BK183" s="192">
        <f>ROUND(I183*H183,2)</f>
        <v>0</v>
      </c>
      <c r="BL183" s="19" t="s">
        <v>273</v>
      </c>
      <c r="BM183" s="191" t="s">
        <v>1193</v>
      </c>
    </row>
    <row r="184" s="2" customFormat="1">
      <c r="A184" s="38"/>
      <c r="B184" s="39"/>
      <c r="C184" s="38"/>
      <c r="D184" s="193" t="s">
        <v>173</v>
      </c>
      <c r="E184" s="38"/>
      <c r="F184" s="194" t="s">
        <v>1192</v>
      </c>
      <c r="G184" s="38"/>
      <c r="H184" s="38"/>
      <c r="I184" s="195"/>
      <c r="J184" s="38"/>
      <c r="K184" s="38"/>
      <c r="L184" s="39"/>
      <c r="M184" s="196"/>
      <c r="N184" s="197"/>
      <c r="O184" s="77"/>
      <c r="P184" s="77"/>
      <c r="Q184" s="77"/>
      <c r="R184" s="77"/>
      <c r="S184" s="77"/>
      <c r="T184" s="78"/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T184" s="19" t="s">
        <v>173</v>
      </c>
      <c r="AU184" s="19" t="s">
        <v>85</v>
      </c>
    </row>
    <row r="185" s="2" customFormat="1">
      <c r="A185" s="38"/>
      <c r="B185" s="179"/>
      <c r="C185" s="229" t="s">
        <v>343</v>
      </c>
      <c r="D185" s="229" t="s">
        <v>221</v>
      </c>
      <c r="E185" s="230" t="s">
        <v>1194</v>
      </c>
      <c r="F185" s="231" t="s">
        <v>1195</v>
      </c>
      <c r="G185" s="232" t="s">
        <v>378</v>
      </c>
      <c r="H185" s="233">
        <v>6</v>
      </c>
      <c r="I185" s="234"/>
      <c r="J185" s="235">
        <f>ROUND(I185*H185,2)</f>
        <v>0</v>
      </c>
      <c r="K185" s="231" t="s">
        <v>1</v>
      </c>
      <c r="L185" s="236"/>
      <c r="M185" s="237" t="s">
        <v>1</v>
      </c>
      <c r="N185" s="238" t="s">
        <v>41</v>
      </c>
      <c r="O185" s="77"/>
      <c r="P185" s="189">
        <f>O185*H185</f>
        <v>0</v>
      </c>
      <c r="Q185" s="189">
        <v>0.00010000000000000001</v>
      </c>
      <c r="R185" s="189">
        <f>Q185*H185</f>
        <v>0.00060000000000000006</v>
      </c>
      <c r="S185" s="189">
        <v>0</v>
      </c>
      <c r="T185" s="190">
        <f>S185*H185</f>
        <v>0</v>
      </c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R185" s="191" t="s">
        <v>272</v>
      </c>
      <c r="AT185" s="191" t="s">
        <v>221</v>
      </c>
      <c r="AU185" s="191" t="s">
        <v>85</v>
      </c>
      <c r="AY185" s="19" t="s">
        <v>165</v>
      </c>
      <c r="BE185" s="192">
        <f>IF(N185="základní",J185,0)</f>
        <v>0</v>
      </c>
      <c r="BF185" s="192">
        <f>IF(N185="snížená",J185,0)</f>
        <v>0</v>
      </c>
      <c r="BG185" s="192">
        <f>IF(N185="zákl. přenesená",J185,0)</f>
        <v>0</v>
      </c>
      <c r="BH185" s="192">
        <f>IF(N185="sníž. přenesená",J185,0)</f>
        <v>0</v>
      </c>
      <c r="BI185" s="192">
        <f>IF(N185="nulová",J185,0)</f>
        <v>0</v>
      </c>
      <c r="BJ185" s="19" t="s">
        <v>81</v>
      </c>
      <c r="BK185" s="192">
        <f>ROUND(I185*H185,2)</f>
        <v>0</v>
      </c>
      <c r="BL185" s="19" t="s">
        <v>273</v>
      </c>
      <c r="BM185" s="191" t="s">
        <v>1196</v>
      </c>
    </row>
    <row r="186" s="2" customFormat="1">
      <c r="A186" s="38"/>
      <c r="B186" s="39"/>
      <c r="C186" s="38"/>
      <c r="D186" s="193" t="s">
        <v>173</v>
      </c>
      <c r="E186" s="38"/>
      <c r="F186" s="194" t="s">
        <v>1195</v>
      </c>
      <c r="G186" s="38"/>
      <c r="H186" s="38"/>
      <c r="I186" s="195"/>
      <c r="J186" s="38"/>
      <c r="K186" s="38"/>
      <c r="L186" s="39"/>
      <c r="M186" s="196"/>
      <c r="N186" s="197"/>
      <c r="O186" s="77"/>
      <c r="P186" s="77"/>
      <c r="Q186" s="77"/>
      <c r="R186" s="77"/>
      <c r="S186" s="77"/>
      <c r="T186" s="78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T186" s="19" t="s">
        <v>173</v>
      </c>
      <c r="AU186" s="19" t="s">
        <v>85</v>
      </c>
    </row>
    <row r="187" s="14" customFormat="1">
      <c r="A187" s="14"/>
      <c r="B187" s="205"/>
      <c r="C187" s="14"/>
      <c r="D187" s="193" t="s">
        <v>175</v>
      </c>
      <c r="E187" s="206" t="s">
        <v>1</v>
      </c>
      <c r="F187" s="207" t="s">
        <v>117</v>
      </c>
      <c r="G187" s="14"/>
      <c r="H187" s="208">
        <v>6</v>
      </c>
      <c r="I187" s="209"/>
      <c r="J187" s="14"/>
      <c r="K187" s="14"/>
      <c r="L187" s="205"/>
      <c r="M187" s="210"/>
      <c r="N187" s="211"/>
      <c r="O187" s="211"/>
      <c r="P187" s="211"/>
      <c r="Q187" s="211"/>
      <c r="R187" s="211"/>
      <c r="S187" s="211"/>
      <c r="T187" s="212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T187" s="206" t="s">
        <v>175</v>
      </c>
      <c r="AU187" s="206" t="s">
        <v>85</v>
      </c>
      <c r="AV187" s="14" t="s">
        <v>85</v>
      </c>
      <c r="AW187" s="14" t="s">
        <v>32</v>
      </c>
      <c r="AX187" s="14" t="s">
        <v>81</v>
      </c>
      <c r="AY187" s="206" t="s">
        <v>165</v>
      </c>
    </row>
    <row r="188" s="2" customFormat="1">
      <c r="A188" s="38"/>
      <c r="B188" s="179"/>
      <c r="C188" s="180" t="s">
        <v>349</v>
      </c>
      <c r="D188" s="180" t="s">
        <v>167</v>
      </c>
      <c r="E188" s="181" t="s">
        <v>1003</v>
      </c>
      <c r="F188" s="182" t="s">
        <v>1004</v>
      </c>
      <c r="G188" s="183" t="s">
        <v>378</v>
      </c>
      <c r="H188" s="184">
        <v>20</v>
      </c>
      <c r="I188" s="185"/>
      <c r="J188" s="186">
        <f>ROUND(I188*H188,2)</f>
        <v>0</v>
      </c>
      <c r="K188" s="182" t="s">
        <v>852</v>
      </c>
      <c r="L188" s="39"/>
      <c r="M188" s="187" t="s">
        <v>1</v>
      </c>
      <c r="N188" s="188" t="s">
        <v>41</v>
      </c>
      <c r="O188" s="77"/>
      <c r="P188" s="189">
        <f>O188*H188</f>
        <v>0</v>
      </c>
      <c r="Q188" s="189">
        <v>0</v>
      </c>
      <c r="R188" s="189">
        <f>Q188*H188</f>
        <v>0</v>
      </c>
      <c r="S188" s="189">
        <v>0</v>
      </c>
      <c r="T188" s="190">
        <f>S188*H188</f>
        <v>0</v>
      </c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R188" s="191" t="s">
        <v>273</v>
      </c>
      <c r="AT188" s="191" t="s">
        <v>167</v>
      </c>
      <c r="AU188" s="191" t="s">
        <v>85</v>
      </c>
      <c r="AY188" s="19" t="s">
        <v>165</v>
      </c>
      <c r="BE188" s="192">
        <f>IF(N188="základní",J188,0)</f>
        <v>0</v>
      </c>
      <c r="BF188" s="192">
        <f>IF(N188="snížená",J188,0)</f>
        <v>0</v>
      </c>
      <c r="BG188" s="192">
        <f>IF(N188="zákl. přenesená",J188,0)</f>
        <v>0</v>
      </c>
      <c r="BH188" s="192">
        <f>IF(N188="sníž. přenesená",J188,0)</f>
        <v>0</v>
      </c>
      <c r="BI188" s="192">
        <f>IF(N188="nulová",J188,0)</f>
        <v>0</v>
      </c>
      <c r="BJ188" s="19" t="s">
        <v>81</v>
      </c>
      <c r="BK188" s="192">
        <f>ROUND(I188*H188,2)</f>
        <v>0</v>
      </c>
      <c r="BL188" s="19" t="s">
        <v>273</v>
      </c>
      <c r="BM188" s="191" t="s">
        <v>1197</v>
      </c>
    </row>
    <row r="189" s="2" customFormat="1">
      <c r="A189" s="38"/>
      <c r="B189" s="39"/>
      <c r="C189" s="38"/>
      <c r="D189" s="193" t="s">
        <v>173</v>
      </c>
      <c r="E189" s="38"/>
      <c r="F189" s="194" t="s">
        <v>1004</v>
      </c>
      <c r="G189" s="38"/>
      <c r="H189" s="38"/>
      <c r="I189" s="195"/>
      <c r="J189" s="38"/>
      <c r="K189" s="38"/>
      <c r="L189" s="39"/>
      <c r="M189" s="196"/>
      <c r="N189" s="197"/>
      <c r="O189" s="77"/>
      <c r="P189" s="77"/>
      <c r="Q189" s="77"/>
      <c r="R189" s="77"/>
      <c r="S189" s="77"/>
      <c r="T189" s="78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T189" s="19" t="s">
        <v>173</v>
      </c>
      <c r="AU189" s="19" t="s">
        <v>85</v>
      </c>
    </row>
    <row r="190" s="2" customFormat="1" ht="16.5" customHeight="1">
      <c r="A190" s="38"/>
      <c r="B190" s="179"/>
      <c r="C190" s="229" t="s">
        <v>357</v>
      </c>
      <c r="D190" s="229" t="s">
        <v>221</v>
      </c>
      <c r="E190" s="230" t="s">
        <v>1198</v>
      </c>
      <c r="F190" s="231" t="s">
        <v>1007</v>
      </c>
      <c r="G190" s="232" t="s">
        <v>378</v>
      </c>
      <c r="H190" s="233">
        <v>20</v>
      </c>
      <c r="I190" s="234"/>
      <c r="J190" s="235">
        <f>ROUND(I190*H190,2)</f>
        <v>0</v>
      </c>
      <c r="K190" s="231" t="s">
        <v>1</v>
      </c>
      <c r="L190" s="236"/>
      <c r="M190" s="237" t="s">
        <v>1</v>
      </c>
      <c r="N190" s="238" t="s">
        <v>41</v>
      </c>
      <c r="O190" s="77"/>
      <c r="P190" s="189">
        <f>O190*H190</f>
        <v>0</v>
      </c>
      <c r="Q190" s="189">
        <v>6.0000000000000002E-05</v>
      </c>
      <c r="R190" s="189">
        <f>Q190*H190</f>
        <v>0.0012000000000000001</v>
      </c>
      <c r="S190" s="189">
        <v>0</v>
      </c>
      <c r="T190" s="190">
        <f>S190*H190</f>
        <v>0</v>
      </c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R190" s="191" t="s">
        <v>272</v>
      </c>
      <c r="AT190" s="191" t="s">
        <v>221</v>
      </c>
      <c r="AU190" s="191" t="s">
        <v>85</v>
      </c>
      <c r="AY190" s="19" t="s">
        <v>165</v>
      </c>
      <c r="BE190" s="192">
        <f>IF(N190="základní",J190,0)</f>
        <v>0</v>
      </c>
      <c r="BF190" s="192">
        <f>IF(N190="snížená",J190,0)</f>
        <v>0</v>
      </c>
      <c r="BG190" s="192">
        <f>IF(N190="zákl. přenesená",J190,0)</f>
        <v>0</v>
      </c>
      <c r="BH190" s="192">
        <f>IF(N190="sníž. přenesená",J190,0)</f>
        <v>0</v>
      </c>
      <c r="BI190" s="192">
        <f>IF(N190="nulová",J190,0)</f>
        <v>0</v>
      </c>
      <c r="BJ190" s="19" t="s">
        <v>81</v>
      </c>
      <c r="BK190" s="192">
        <f>ROUND(I190*H190,2)</f>
        <v>0</v>
      </c>
      <c r="BL190" s="19" t="s">
        <v>273</v>
      </c>
      <c r="BM190" s="191" t="s">
        <v>1199</v>
      </c>
    </row>
    <row r="191" s="2" customFormat="1">
      <c r="A191" s="38"/>
      <c r="B191" s="39"/>
      <c r="C191" s="38"/>
      <c r="D191" s="193" t="s">
        <v>173</v>
      </c>
      <c r="E191" s="38"/>
      <c r="F191" s="194" t="s">
        <v>1007</v>
      </c>
      <c r="G191" s="38"/>
      <c r="H191" s="38"/>
      <c r="I191" s="195"/>
      <c r="J191" s="38"/>
      <c r="K191" s="38"/>
      <c r="L191" s="39"/>
      <c r="M191" s="196"/>
      <c r="N191" s="197"/>
      <c r="O191" s="77"/>
      <c r="P191" s="77"/>
      <c r="Q191" s="77"/>
      <c r="R191" s="77"/>
      <c r="S191" s="77"/>
      <c r="T191" s="78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T191" s="19" t="s">
        <v>173</v>
      </c>
      <c r="AU191" s="19" t="s">
        <v>85</v>
      </c>
    </row>
    <row r="192" s="14" customFormat="1">
      <c r="A192" s="14"/>
      <c r="B192" s="205"/>
      <c r="C192" s="14"/>
      <c r="D192" s="193" t="s">
        <v>175</v>
      </c>
      <c r="E192" s="206" t="s">
        <v>1</v>
      </c>
      <c r="F192" s="207" t="s">
        <v>307</v>
      </c>
      <c r="G192" s="14"/>
      <c r="H192" s="208">
        <v>20</v>
      </c>
      <c r="I192" s="209"/>
      <c r="J192" s="14"/>
      <c r="K192" s="14"/>
      <c r="L192" s="205"/>
      <c r="M192" s="210"/>
      <c r="N192" s="211"/>
      <c r="O192" s="211"/>
      <c r="P192" s="211"/>
      <c r="Q192" s="211"/>
      <c r="R192" s="211"/>
      <c r="S192" s="211"/>
      <c r="T192" s="212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T192" s="206" t="s">
        <v>175</v>
      </c>
      <c r="AU192" s="206" t="s">
        <v>85</v>
      </c>
      <c r="AV192" s="14" t="s">
        <v>85</v>
      </c>
      <c r="AW192" s="14" t="s">
        <v>32</v>
      </c>
      <c r="AX192" s="14" t="s">
        <v>81</v>
      </c>
      <c r="AY192" s="206" t="s">
        <v>165</v>
      </c>
    </row>
    <row r="193" s="2" customFormat="1">
      <c r="A193" s="38"/>
      <c r="B193" s="179"/>
      <c r="C193" s="180" t="s">
        <v>364</v>
      </c>
      <c r="D193" s="180" t="s">
        <v>167</v>
      </c>
      <c r="E193" s="181" t="s">
        <v>1200</v>
      </c>
      <c r="F193" s="182" t="s">
        <v>1201</v>
      </c>
      <c r="G193" s="183" t="s">
        <v>378</v>
      </c>
      <c r="H193" s="184">
        <v>36</v>
      </c>
      <c r="I193" s="185"/>
      <c r="J193" s="186">
        <f>ROUND(I193*H193,2)</f>
        <v>0</v>
      </c>
      <c r="K193" s="182" t="s">
        <v>852</v>
      </c>
      <c r="L193" s="39"/>
      <c r="M193" s="187" t="s">
        <v>1</v>
      </c>
      <c r="N193" s="188" t="s">
        <v>41</v>
      </c>
      <c r="O193" s="77"/>
      <c r="P193" s="189">
        <f>O193*H193</f>
        <v>0</v>
      </c>
      <c r="Q193" s="189">
        <v>0</v>
      </c>
      <c r="R193" s="189">
        <f>Q193*H193</f>
        <v>0</v>
      </c>
      <c r="S193" s="189">
        <v>0</v>
      </c>
      <c r="T193" s="190">
        <f>S193*H193</f>
        <v>0</v>
      </c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R193" s="191" t="s">
        <v>273</v>
      </c>
      <c r="AT193" s="191" t="s">
        <v>167</v>
      </c>
      <c r="AU193" s="191" t="s">
        <v>85</v>
      </c>
      <c r="AY193" s="19" t="s">
        <v>165</v>
      </c>
      <c r="BE193" s="192">
        <f>IF(N193="základní",J193,0)</f>
        <v>0</v>
      </c>
      <c r="BF193" s="192">
        <f>IF(N193="snížená",J193,0)</f>
        <v>0</v>
      </c>
      <c r="BG193" s="192">
        <f>IF(N193="zákl. přenesená",J193,0)</f>
        <v>0</v>
      </c>
      <c r="BH193" s="192">
        <f>IF(N193="sníž. přenesená",J193,0)</f>
        <v>0</v>
      </c>
      <c r="BI193" s="192">
        <f>IF(N193="nulová",J193,0)</f>
        <v>0</v>
      </c>
      <c r="BJ193" s="19" t="s">
        <v>81</v>
      </c>
      <c r="BK193" s="192">
        <f>ROUND(I193*H193,2)</f>
        <v>0</v>
      </c>
      <c r="BL193" s="19" t="s">
        <v>273</v>
      </c>
      <c r="BM193" s="191" t="s">
        <v>1202</v>
      </c>
    </row>
    <row r="194" s="2" customFormat="1">
      <c r="A194" s="38"/>
      <c r="B194" s="39"/>
      <c r="C194" s="38"/>
      <c r="D194" s="193" t="s">
        <v>173</v>
      </c>
      <c r="E194" s="38"/>
      <c r="F194" s="194" t="s">
        <v>1201</v>
      </c>
      <c r="G194" s="38"/>
      <c r="H194" s="38"/>
      <c r="I194" s="195"/>
      <c r="J194" s="38"/>
      <c r="K194" s="38"/>
      <c r="L194" s="39"/>
      <c r="M194" s="196"/>
      <c r="N194" s="197"/>
      <c r="O194" s="77"/>
      <c r="P194" s="77"/>
      <c r="Q194" s="77"/>
      <c r="R194" s="77"/>
      <c r="S194" s="77"/>
      <c r="T194" s="78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T194" s="19" t="s">
        <v>173</v>
      </c>
      <c r="AU194" s="19" t="s">
        <v>85</v>
      </c>
    </row>
    <row r="195" s="2" customFormat="1">
      <c r="A195" s="38"/>
      <c r="B195" s="179"/>
      <c r="C195" s="229" t="s">
        <v>371</v>
      </c>
      <c r="D195" s="229" t="s">
        <v>221</v>
      </c>
      <c r="E195" s="230" t="s">
        <v>1203</v>
      </c>
      <c r="F195" s="231" t="s">
        <v>1204</v>
      </c>
      <c r="G195" s="232" t="s">
        <v>378</v>
      </c>
      <c r="H195" s="233">
        <v>12</v>
      </c>
      <c r="I195" s="234"/>
      <c r="J195" s="235">
        <f>ROUND(I195*H195,2)</f>
        <v>0</v>
      </c>
      <c r="K195" s="231" t="s">
        <v>1</v>
      </c>
      <c r="L195" s="236"/>
      <c r="M195" s="237" t="s">
        <v>1</v>
      </c>
      <c r="N195" s="238" t="s">
        <v>41</v>
      </c>
      <c r="O195" s="77"/>
      <c r="P195" s="189">
        <f>O195*H195</f>
        <v>0</v>
      </c>
      <c r="Q195" s="189">
        <v>0.0016000000000000001</v>
      </c>
      <c r="R195" s="189">
        <f>Q195*H195</f>
        <v>0.019200000000000002</v>
      </c>
      <c r="S195" s="189">
        <v>0</v>
      </c>
      <c r="T195" s="190">
        <f>S195*H195</f>
        <v>0</v>
      </c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R195" s="191" t="s">
        <v>272</v>
      </c>
      <c r="AT195" s="191" t="s">
        <v>221</v>
      </c>
      <c r="AU195" s="191" t="s">
        <v>85</v>
      </c>
      <c r="AY195" s="19" t="s">
        <v>165</v>
      </c>
      <c r="BE195" s="192">
        <f>IF(N195="základní",J195,0)</f>
        <v>0</v>
      </c>
      <c r="BF195" s="192">
        <f>IF(N195="snížená",J195,0)</f>
        <v>0</v>
      </c>
      <c r="BG195" s="192">
        <f>IF(N195="zákl. přenesená",J195,0)</f>
        <v>0</v>
      </c>
      <c r="BH195" s="192">
        <f>IF(N195="sníž. přenesená",J195,0)</f>
        <v>0</v>
      </c>
      <c r="BI195" s="192">
        <f>IF(N195="nulová",J195,0)</f>
        <v>0</v>
      </c>
      <c r="BJ195" s="19" t="s">
        <v>81</v>
      </c>
      <c r="BK195" s="192">
        <f>ROUND(I195*H195,2)</f>
        <v>0</v>
      </c>
      <c r="BL195" s="19" t="s">
        <v>273</v>
      </c>
      <c r="BM195" s="191" t="s">
        <v>1205</v>
      </c>
    </row>
    <row r="196" s="2" customFormat="1">
      <c r="A196" s="38"/>
      <c r="B196" s="39"/>
      <c r="C196" s="38"/>
      <c r="D196" s="193" t="s">
        <v>173</v>
      </c>
      <c r="E196" s="38"/>
      <c r="F196" s="194" t="s">
        <v>1204</v>
      </c>
      <c r="G196" s="38"/>
      <c r="H196" s="38"/>
      <c r="I196" s="195"/>
      <c r="J196" s="38"/>
      <c r="K196" s="38"/>
      <c r="L196" s="39"/>
      <c r="M196" s="196"/>
      <c r="N196" s="197"/>
      <c r="O196" s="77"/>
      <c r="P196" s="77"/>
      <c r="Q196" s="77"/>
      <c r="R196" s="77"/>
      <c r="S196" s="77"/>
      <c r="T196" s="78"/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T196" s="19" t="s">
        <v>173</v>
      </c>
      <c r="AU196" s="19" t="s">
        <v>85</v>
      </c>
    </row>
    <row r="197" s="14" customFormat="1">
      <c r="A197" s="14"/>
      <c r="B197" s="205"/>
      <c r="C197" s="14"/>
      <c r="D197" s="193" t="s">
        <v>175</v>
      </c>
      <c r="E197" s="206" t="s">
        <v>1</v>
      </c>
      <c r="F197" s="207" t="s">
        <v>247</v>
      </c>
      <c r="G197" s="14"/>
      <c r="H197" s="208">
        <v>12</v>
      </c>
      <c r="I197" s="209"/>
      <c r="J197" s="14"/>
      <c r="K197" s="14"/>
      <c r="L197" s="205"/>
      <c r="M197" s="210"/>
      <c r="N197" s="211"/>
      <c r="O197" s="211"/>
      <c r="P197" s="211"/>
      <c r="Q197" s="211"/>
      <c r="R197" s="211"/>
      <c r="S197" s="211"/>
      <c r="T197" s="212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T197" s="206" t="s">
        <v>175</v>
      </c>
      <c r="AU197" s="206" t="s">
        <v>85</v>
      </c>
      <c r="AV197" s="14" t="s">
        <v>85</v>
      </c>
      <c r="AW197" s="14" t="s">
        <v>32</v>
      </c>
      <c r="AX197" s="14" t="s">
        <v>81</v>
      </c>
      <c r="AY197" s="206" t="s">
        <v>165</v>
      </c>
    </row>
    <row r="198" s="2" customFormat="1">
      <c r="A198" s="38"/>
      <c r="B198" s="179"/>
      <c r="C198" s="180" t="s">
        <v>272</v>
      </c>
      <c r="D198" s="180" t="s">
        <v>167</v>
      </c>
      <c r="E198" s="181" t="s">
        <v>1015</v>
      </c>
      <c r="F198" s="182" t="s">
        <v>1016</v>
      </c>
      <c r="G198" s="183" t="s">
        <v>378</v>
      </c>
      <c r="H198" s="184">
        <v>12</v>
      </c>
      <c r="I198" s="185"/>
      <c r="J198" s="186">
        <f>ROUND(I198*H198,2)</f>
        <v>0</v>
      </c>
      <c r="K198" s="182" t="s">
        <v>852</v>
      </c>
      <c r="L198" s="39"/>
      <c r="M198" s="187" t="s">
        <v>1</v>
      </c>
      <c r="N198" s="188" t="s">
        <v>41</v>
      </c>
      <c r="O198" s="77"/>
      <c r="P198" s="189">
        <f>O198*H198</f>
        <v>0</v>
      </c>
      <c r="Q198" s="189">
        <v>0</v>
      </c>
      <c r="R198" s="189">
        <f>Q198*H198</f>
        <v>0</v>
      </c>
      <c r="S198" s="189">
        <v>0</v>
      </c>
      <c r="T198" s="190">
        <f>S198*H198</f>
        <v>0</v>
      </c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R198" s="191" t="s">
        <v>273</v>
      </c>
      <c r="AT198" s="191" t="s">
        <v>167</v>
      </c>
      <c r="AU198" s="191" t="s">
        <v>85</v>
      </c>
      <c r="AY198" s="19" t="s">
        <v>165</v>
      </c>
      <c r="BE198" s="192">
        <f>IF(N198="základní",J198,0)</f>
        <v>0</v>
      </c>
      <c r="BF198" s="192">
        <f>IF(N198="snížená",J198,0)</f>
        <v>0</v>
      </c>
      <c r="BG198" s="192">
        <f>IF(N198="zákl. přenesená",J198,0)</f>
        <v>0</v>
      </c>
      <c r="BH198" s="192">
        <f>IF(N198="sníž. přenesená",J198,0)</f>
        <v>0</v>
      </c>
      <c r="BI198" s="192">
        <f>IF(N198="nulová",J198,0)</f>
        <v>0</v>
      </c>
      <c r="BJ198" s="19" t="s">
        <v>81</v>
      </c>
      <c r="BK198" s="192">
        <f>ROUND(I198*H198,2)</f>
        <v>0</v>
      </c>
      <c r="BL198" s="19" t="s">
        <v>273</v>
      </c>
      <c r="BM198" s="191" t="s">
        <v>1206</v>
      </c>
    </row>
    <row r="199" s="2" customFormat="1">
      <c r="A199" s="38"/>
      <c r="B199" s="39"/>
      <c r="C199" s="38"/>
      <c r="D199" s="193" t="s">
        <v>173</v>
      </c>
      <c r="E199" s="38"/>
      <c r="F199" s="194" t="s">
        <v>1016</v>
      </c>
      <c r="G199" s="38"/>
      <c r="H199" s="38"/>
      <c r="I199" s="195"/>
      <c r="J199" s="38"/>
      <c r="K199" s="38"/>
      <c r="L199" s="39"/>
      <c r="M199" s="196"/>
      <c r="N199" s="197"/>
      <c r="O199" s="77"/>
      <c r="P199" s="77"/>
      <c r="Q199" s="77"/>
      <c r="R199" s="77"/>
      <c r="S199" s="77"/>
      <c r="T199" s="78"/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T199" s="19" t="s">
        <v>173</v>
      </c>
      <c r="AU199" s="19" t="s">
        <v>85</v>
      </c>
    </row>
    <row r="200" s="2" customFormat="1">
      <c r="A200" s="38"/>
      <c r="B200" s="179"/>
      <c r="C200" s="229" t="s">
        <v>381</v>
      </c>
      <c r="D200" s="229" t="s">
        <v>221</v>
      </c>
      <c r="E200" s="230" t="s">
        <v>1018</v>
      </c>
      <c r="F200" s="231" t="s">
        <v>1019</v>
      </c>
      <c r="G200" s="232" t="s">
        <v>378</v>
      </c>
      <c r="H200" s="233">
        <v>12</v>
      </c>
      <c r="I200" s="234"/>
      <c r="J200" s="235">
        <f>ROUND(I200*H200,2)</f>
        <v>0</v>
      </c>
      <c r="K200" s="231" t="s">
        <v>1</v>
      </c>
      <c r="L200" s="236"/>
      <c r="M200" s="237" t="s">
        <v>1</v>
      </c>
      <c r="N200" s="238" t="s">
        <v>41</v>
      </c>
      <c r="O200" s="77"/>
      <c r="P200" s="189">
        <f>O200*H200</f>
        <v>0</v>
      </c>
      <c r="Q200" s="189">
        <v>0.0016000000000000001</v>
      </c>
      <c r="R200" s="189">
        <f>Q200*H200</f>
        <v>0.019200000000000002</v>
      </c>
      <c r="S200" s="189">
        <v>0</v>
      </c>
      <c r="T200" s="190">
        <f>S200*H200</f>
        <v>0</v>
      </c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R200" s="191" t="s">
        <v>272</v>
      </c>
      <c r="AT200" s="191" t="s">
        <v>221</v>
      </c>
      <c r="AU200" s="191" t="s">
        <v>85</v>
      </c>
      <c r="AY200" s="19" t="s">
        <v>165</v>
      </c>
      <c r="BE200" s="192">
        <f>IF(N200="základní",J200,0)</f>
        <v>0</v>
      </c>
      <c r="BF200" s="192">
        <f>IF(N200="snížená",J200,0)</f>
        <v>0</v>
      </c>
      <c r="BG200" s="192">
        <f>IF(N200="zákl. přenesená",J200,0)</f>
        <v>0</v>
      </c>
      <c r="BH200" s="192">
        <f>IF(N200="sníž. přenesená",J200,0)</f>
        <v>0</v>
      </c>
      <c r="BI200" s="192">
        <f>IF(N200="nulová",J200,0)</f>
        <v>0</v>
      </c>
      <c r="BJ200" s="19" t="s">
        <v>81</v>
      </c>
      <c r="BK200" s="192">
        <f>ROUND(I200*H200,2)</f>
        <v>0</v>
      </c>
      <c r="BL200" s="19" t="s">
        <v>273</v>
      </c>
      <c r="BM200" s="191" t="s">
        <v>1207</v>
      </c>
    </row>
    <row r="201" s="2" customFormat="1">
      <c r="A201" s="38"/>
      <c r="B201" s="39"/>
      <c r="C201" s="38"/>
      <c r="D201" s="193" t="s">
        <v>173</v>
      </c>
      <c r="E201" s="38"/>
      <c r="F201" s="194" t="s">
        <v>1019</v>
      </c>
      <c r="G201" s="38"/>
      <c r="H201" s="38"/>
      <c r="I201" s="195"/>
      <c r="J201" s="38"/>
      <c r="K201" s="38"/>
      <c r="L201" s="39"/>
      <c r="M201" s="196"/>
      <c r="N201" s="197"/>
      <c r="O201" s="77"/>
      <c r="P201" s="77"/>
      <c r="Q201" s="77"/>
      <c r="R201" s="77"/>
      <c r="S201" s="77"/>
      <c r="T201" s="78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T201" s="19" t="s">
        <v>173</v>
      </c>
      <c r="AU201" s="19" t="s">
        <v>85</v>
      </c>
    </row>
    <row r="202" s="14" customFormat="1">
      <c r="A202" s="14"/>
      <c r="B202" s="205"/>
      <c r="C202" s="14"/>
      <c r="D202" s="193" t="s">
        <v>175</v>
      </c>
      <c r="E202" s="206" t="s">
        <v>1</v>
      </c>
      <c r="F202" s="207" t="s">
        <v>247</v>
      </c>
      <c r="G202" s="14"/>
      <c r="H202" s="208">
        <v>12</v>
      </c>
      <c r="I202" s="209"/>
      <c r="J202" s="14"/>
      <c r="K202" s="14"/>
      <c r="L202" s="205"/>
      <c r="M202" s="210"/>
      <c r="N202" s="211"/>
      <c r="O202" s="211"/>
      <c r="P202" s="211"/>
      <c r="Q202" s="211"/>
      <c r="R202" s="211"/>
      <c r="S202" s="211"/>
      <c r="T202" s="212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T202" s="206" t="s">
        <v>175</v>
      </c>
      <c r="AU202" s="206" t="s">
        <v>85</v>
      </c>
      <c r="AV202" s="14" t="s">
        <v>85</v>
      </c>
      <c r="AW202" s="14" t="s">
        <v>32</v>
      </c>
      <c r="AX202" s="14" t="s">
        <v>81</v>
      </c>
      <c r="AY202" s="206" t="s">
        <v>165</v>
      </c>
    </row>
    <row r="203" s="2" customFormat="1" ht="44.25" customHeight="1">
      <c r="A203" s="38"/>
      <c r="B203" s="179"/>
      <c r="C203" s="180" t="s">
        <v>388</v>
      </c>
      <c r="D203" s="180" t="s">
        <v>167</v>
      </c>
      <c r="E203" s="181" t="s">
        <v>1021</v>
      </c>
      <c r="F203" s="182" t="s">
        <v>1022</v>
      </c>
      <c r="G203" s="183" t="s">
        <v>378</v>
      </c>
      <c r="H203" s="184">
        <v>19</v>
      </c>
      <c r="I203" s="185"/>
      <c r="J203" s="186">
        <f>ROUND(I203*H203,2)</f>
        <v>0</v>
      </c>
      <c r="K203" s="182" t="s">
        <v>852</v>
      </c>
      <c r="L203" s="39"/>
      <c r="M203" s="187" t="s">
        <v>1</v>
      </c>
      <c r="N203" s="188" t="s">
        <v>41</v>
      </c>
      <c r="O203" s="77"/>
      <c r="P203" s="189">
        <f>O203*H203</f>
        <v>0</v>
      </c>
      <c r="Q203" s="189">
        <v>0</v>
      </c>
      <c r="R203" s="189">
        <f>Q203*H203</f>
        <v>0</v>
      </c>
      <c r="S203" s="189">
        <v>0</v>
      </c>
      <c r="T203" s="190">
        <f>S203*H203</f>
        <v>0</v>
      </c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R203" s="191" t="s">
        <v>273</v>
      </c>
      <c r="AT203" s="191" t="s">
        <v>167</v>
      </c>
      <c r="AU203" s="191" t="s">
        <v>85</v>
      </c>
      <c r="AY203" s="19" t="s">
        <v>165</v>
      </c>
      <c r="BE203" s="192">
        <f>IF(N203="základní",J203,0)</f>
        <v>0</v>
      </c>
      <c r="BF203" s="192">
        <f>IF(N203="snížená",J203,0)</f>
        <v>0</v>
      </c>
      <c r="BG203" s="192">
        <f>IF(N203="zákl. přenesená",J203,0)</f>
        <v>0</v>
      </c>
      <c r="BH203" s="192">
        <f>IF(N203="sníž. přenesená",J203,0)</f>
        <v>0</v>
      </c>
      <c r="BI203" s="192">
        <f>IF(N203="nulová",J203,0)</f>
        <v>0</v>
      </c>
      <c r="BJ203" s="19" t="s">
        <v>81</v>
      </c>
      <c r="BK203" s="192">
        <f>ROUND(I203*H203,2)</f>
        <v>0</v>
      </c>
      <c r="BL203" s="19" t="s">
        <v>273</v>
      </c>
      <c r="BM203" s="191" t="s">
        <v>1208</v>
      </c>
    </row>
    <row r="204" s="2" customFormat="1">
      <c r="A204" s="38"/>
      <c r="B204" s="39"/>
      <c r="C204" s="38"/>
      <c r="D204" s="193" t="s">
        <v>173</v>
      </c>
      <c r="E204" s="38"/>
      <c r="F204" s="194" t="s">
        <v>1022</v>
      </c>
      <c r="G204" s="38"/>
      <c r="H204" s="38"/>
      <c r="I204" s="195"/>
      <c r="J204" s="38"/>
      <c r="K204" s="38"/>
      <c r="L204" s="39"/>
      <c r="M204" s="196"/>
      <c r="N204" s="197"/>
      <c r="O204" s="77"/>
      <c r="P204" s="77"/>
      <c r="Q204" s="77"/>
      <c r="R204" s="77"/>
      <c r="S204" s="77"/>
      <c r="T204" s="78"/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T204" s="19" t="s">
        <v>173</v>
      </c>
      <c r="AU204" s="19" t="s">
        <v>85</v>
      </c>
    </row>
    <row r="205" s="2" customFormat="1">
      <c r="A205" s="38"/>
      <c r="B205" s="179"/>
      <c r="C205" s="229" t="s">
        <v>393</v>
      </c>
      <c r="D205" s="229" t="s">
        <v>221</v>
      </c>
      <c r="E205" s="230" t="s">
        <v>1209</v>
      </c>
      <c r="F205" s="231" t="s">
        <v>1210</v>
      </c>
      <c r="G205" s="232" t="s">
        <v>378</v>
      </c>
      <c r="H205" s="233">
        <v>6</v>
      </c>
      <c r="I205" s="234"/>
      <c r="J205" s="235">
        <f>ROUND(I205*H205,2)</f>
        <v>0</v>
      </c>
      <c r="K205" s="231" t="s">
        <v>1</v>
      </c>
      <c r="L205" s="236"/>
      <c r="M205" s="237" t="s">
        <v>1</v>
      </c>
      <c r="N205" s="238" t="s">
        <v>41</v>
      </c>
      <c r="O205" s="77"/>
      <c r="P205" s="189">
        <f>O205*H205</f>
        <v>0</v>
      </c>
      <c r="Q205" s="189">
        <v>0.0016000000000000001</v>
      </c>
      <c r="R205" s="189">
        <f>Q205*H205</f>
        <v>0.0096000000000000009</v>
      </c>
      <c r="S205" s="189">
        <v>0</v>
      </c>
      <c r="T205" s="190">
        <f>S205*H205</f>
        <v>0</v>
      </c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R205" s="191" t="s">
        <v>272</v>
      </c>
      <c r="AT205" s="191" t="s">
        <v>221</v>
      </c>
      <c r="AU205" s="191" t="s">
        <v>85</v>
      </c>
      <c r="AY205" s="19" t="s">
        <v>165</v>
      </c>
      <c r="BE205" s="192">
        <f>IF(N205="základní",J205,0)</f>
        <v>0</v>
      </c>
      <c r="BF205" s="192">
        <f>IF(N205="snížená",J205,0)</f>
        <v>0</v>
      </c>
      <c r="BG205" s="192">
        <f>IF(N205="zákl. přenesená",J205,0)</f>
        <v>0</v>
      </c>
      <c r="BH205" s="192">
        <f>IF(N205="sníž. přenesená",J205,0)</f>
        <v>0</v>
      </c>
      <c r="BI205" s="192">
        <f>IF(N205="nulová",J205,0)</f>
        <v>0</v>
      </c>
      <c r="BJ205" s="19" t="s">
        <v>81</v>
      </c>
      <c r="BK205" s="192">
        <f>ROUND(I205*H205,2)</f>
        <v>0</v>
      </c>
      <c r="BL205" s="19" t="s">
        <v>273</v>
      </c>
      <c r="BM205" s="191" t="s">
        <v>1211</v>
      </c>
    </row>
    <row r="206" s="2" customFormat="1">
      <c r="A206" s="38"/>
      <c r="B206" s="39"/>
      <c r="C206" s="38"/>
      <c r="D206" s="193" t="s">
        <v>173</v>
      </c>
      <c r="E206" s="38"/>
      <c r="F206" s="194" t="s">
        <v>1210</v>
      </c>
      <c r="G206" s="38"/>
      <c r="H206" s="38"/>
      <c r="I206" s="195"/>
      <c r="J206" s="38"/>
      <c r="K206" s="38"/>
      <c r="L206" s="39"/>
      <c r="M206" s="196"/>
      <c r="N206" s="197"/>
      <c r="O206" s="77"/>
      <c r="P206" s="77"/>
      <c r="Q206" s="77"/>
      <c r="R206" s="77"/>
      <c r="S206" s="77"/>
      <c r="T206" s="78"/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T206" s="19" t="s">
        <v>173</v>
      </c>
      <c r="AU206" s="19" t="s">
        <v>85</v>
      </c>
    </row>
    <row r="207" s="14" customFormat="1">
      <c r="A207" s="14"/>
      <c r="B207" s="205"/>
      <c r="C207" s="14"/>
      <c r="D207" s="193" t="s">
        <v>175</v>
      </c>
      <c r="E207" s="206" t="s">
        <v>1</v>
      </c>
      <c r="F207" s="207" t="s">
        <v>117</v>
      </c>
      <c r="G207" s="14"/>
      <c r="H207" s="208">
        <v>6</v>
      </c>
      <c r="I207" s="209"/>
      <c r="J207" s="14"/>
      <c r="K207" s="14"/>
      <c r="L207" s="205"/>
      <c r="M207" s="210"/>
      <c r="N207" s="211"/>
      <c r="O207" s="211"/>
      <c r="P207" s="211"/>
      <c r="Q207" s="211"/>
      <c r="R207" s="211"/>
      <c r="S207" s="211"/>
      <c r="T207" s="212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T207" s="206" t="s">
        <v>175</v>
      </c>
      <c r="AU207" s="206" t="s">
        <v>85</v>
      </c>
      <c r="AV207" s="14" t="s">
        <v>85</v>
      </c>
      <c r="AW207" s="14" t="s">
        <v>32</v>
      </c>
      <c r="AX207" s="14" t="s">
        <v>81</v>
      </c>
      <c r="AY207" s="206" t="s">
        <v>165</v>
      </c>
    </row>
    <row r="208" s="2" customFormat="1">
      <c r="A208" s="38"/>
      <c r="B208" s="179"/>
      <c r="C208" s="229" t="s">
        <v>400</v>
      </c>
      <c r="D208" s="229" t="s">
        <v>221</v>
      </c>
      <c r="E208" s="230" t="s">
        <v>1212</v>
      </c>
      <c r="F208" s="231" t="s">
        <v>1213</v>
      </c>
      <c r="G208" s="232" t="s">
        <v>378</v>
      </c>
      <c r="H208" s="233">
        <v>5</v>
      </c>
      <c r="I208" s="234"/>
      <c r="J208" s="235">
        <f>ROUND(I208*H208,2)</f>
        <v>0</v>
      </c>
      <c r="K208" s="231" t="s">
        <v>1</v>
      </c>
      <c r="L208" s="236"/>
      <c r="M208" s="237" t="s">
        <v>1</v>
      </c>
      <c r="N208" s="238" t="s">
        <v>41</v>
      </c>
      <c r="O208" s="77"/>
      <c r="P208" s="189">
        <f>O208*H208</f>
        <v>0</v>
      </c>
      <c r="Q208" s="189">
        <v>0.0016000000000000001</v>
      </c>
      <c r="R208" s="189">
        <f>Q208*H208</f>
        <v>0.0080000000000000002</v>
      </c>
      <c r="S208" s="189">
        <v>0</v>
      </c>
      <c r="T208" s="190">
        <f>S208*H208</f>
        <v>0</v>
      </c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R208" s="191" t="s">
        <v>272</v>
      </c>
      <c r="AT208" s="191" t="s">
        <v>221</v>
      </c>
      <c r="AU208" s="191" t="s">
        <v>85</v>
      </c>
      <c r="AY208" s="19" t="s">
        <v>165</v>
      </c>
      <c r="BE208" s="192">
        <f>IF(N208="základní",J208,0)</f>
        <v>0</v>
      </c>
      <c r="BF208" s="192">
        <f>IF(N208="snížená",J208,0)</f>
        <v>0</v>
      </c>
      <c r="BG208" s="192">
        <f>IF(N208="zákl. přenesená",J208,0)</f>
        <v>0</v>
      </c>
      <c r="BH208" s="192">
        <f>IF(N208="sníž. přenesená",J208,0)</f>
        <v>0</v>
      </c>
      <c r="BI208" s="192">
        <f>IF(N208="nulová",J208,0)</f>
        <v>0</v>
      </c>
      <c r="BJ208" s="19" t="s">
        <v>81</v>
      </c>
      <c r="BK208" s="192">
        <f>ROUND(I208*H208,2)</f>
        <v>0</v>
      </c>
      <c r="BL208" s="19" t="s">
        <v>273</v>
      </c>
      <c r="BM208" s="191" t="s">
        <v>1214</v>
      </c>
    </row>
    <row r="209" s="2" customFormat="1">
      <c r="A209" s="38"/>
      <c r="B209" s="39"/>
      <c r="C209" s="38"/>
      <c r="D209" s="193" t="s">
        <v>173</v>
      </c>
      <c r="E209" s="38"/>
      <c r="F209" s="194" t="s">
        <v>1213</v>
      </c>
      <c r="G209" s="38"/>
      <c r="H209" s="38"/>
      <c r="I209" s="195"/>
      <c r="J209" s="38"/>
      <c r="K209" s="38"/>
      <c r="L209" s="39"/>
      <c r="M209" s="196"/>
      <c r="N209" s="197"/>
      <c r="O209" s="77"/>
      <c r="P209" s="77"/>
      <c r="Q209" s="77"/>
      <c r="R209" s="77"/>
      <c r="S209" s="77"/>
      <c r="T209" s="78"/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T209" s="19" t="s">
        <v>173</v>
      </c>
      <c r="AU209" s="19" t="s">
        <v>85</v>
      </c>
    </row>
    <row r="210" s="14" customFormat="1">
      <c r="A210" s="14"/>
      <c r="B210" s="205"/>
      <c r="C210" s="14"/>
      <c r="D210" s="193" t="s">
        <v>175</v>
      </c>
      <c r="E210" s="206" t="s">
        <v>1</v>
      </c>
      <c r="F210" s="207" t="s">
        <v>198</v>
      </c>
      <c r="G210" s="14"/>
      <c r="H210" s="208">
        <v>5</v>
      </c>
      <c r="I210" s="209"/>
      <c r="J210" s="14"/>
      <c r="K210" s="14"/>
      <c r="L210" s="205"/>
      <c r="M210" s="210"/>
      <c r="N210" s="211"/>
      <c r="O210" s="211"/>
      <c r="P210" s="211"/>
      <c r="Q210" s="211"/>
      <c r="R210" s="211"/>
      <c r="S210" s="211"/>
      <c r="T210" s="212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T210" s="206" t="s">
        <v>175</v>
      </c>
      <c r="AU210" s="206" t="s">
        <v>85</v>
      </c>
      <c r="AV210" s="14" t="s">
        <v>85</v>
      </c>
      <c r="AW210" s="14" t="s">
        <v>32</v>
      </c>
      <c r="AX210" s="14" t="s">
        <v>81</v>
      </c>
      <c r="AY210" s="206" t="s">
        <v>165</v>
      </c>
    </row>
    <row r="211" s="2" customFormat="1">
      <c r="A211" s="38"/>
      <c r="B211" s="179"/>
      <c r="C211" s="229" t="s">
        <v>410</v>
      </c>
      <c r="D211" s="229" t="s">
        <v>221</v>
      </c>
      <c r="E211" s="230" t="s">
        <v>1215</v>
      </c>
      <c r="F211" s="231" t="s">
        <v>1216</v>
      </c>
      <c r="G211" s="232" t="s">
        <v>378</v>
      </c>
      <c r="H211" s="233">
        <v>8</v>
      </c>
      <c r="I211" s="234"/>
      <c r="J211" s="235">
        <f>ROUND(I211*H211,2)</f>
        <v>0</v>
      </c>
      <c r="K211" s="231" t="s">
        <v>1</v>
      </c>
      <c r="L211" s="236"/>
      <c r="M211" s="237" t="s">
        <v>1</v>
      </c>
      <c r="N211" s="238" t="s">
        <v>41</v>
      </c>
      <c r="O211" s="77"/>
      <c r="P211" s="189">
        <f>O211*H211</f>
        <v>0</v>
      </c>
      <c r="Q211" s="189">
        <v>0.0016000000000000001</v>
      </c>
      <c r="R211" s="189">
        <f>Q211*H211</f>
        <v>0.012800000000000001</v>
      </c>
      <c r="S211" s="189">
        <v>0</v>
      </c>
      <c r="T211" s="190">
        <f>S211*H211</f>
        <v>0</v>
      </c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R211" s="191" t="s">
        <v>272</v>
      </c>
      <c r="AT211" s="191" t="s">
        <v>221</v>
      </c>
      <c r="AU211" s="191" t="s">
        <v>85</v>
      </c>
      <c r="AY211" s="19" t="s">
        <v>165</v>
      </c>
      <c r="BE211" s="192">
        <f>IF(N211="základní",J211,0)</f>
        <v>0</v>
      </c>
      <c r="BF211" s="192">
        <f>IF(N211="snížená",J211,0)</f>
        <v>0</v>
      </c>
      <c r="BG211" s="192">
        <f>IF(N211="zákl. přenesená",J211,0)</f>
        <v>0</v>
      </c>
      <c r="BH211" s="192">
        <f>IF(N211="sníž. přenesená",J211,0)</f>
        <v>0</v>
      </c>
      <c r="BI211" s="192">
        <f>IF(N211="nulová",J211,0)</f>
        <v>0</v>
      </c>
      <c r="BJ211" s="19" t="s">
        <v>81</v>
      </c>
      <c r="BK211" s="192">
        <f>ROUND(I211*H211,2)</f>
        <v>0</v>
      </c>
      <c r="BL211" s="19" t="s">
        <v>273</v>
      </c>
      <c r="BM211" s="191" t="s">
        <v>1217</v>
      </c>
    </row>
    <row r="212" s="2" customFormat="1">
      <c r="A212" s="38"/>
      <c r="B212" s="39"/>
      <c r="C212" s="38"/>
      <c r="D212" s="193" t="s">
        <v>173</v>
      </c>
      <c r="E212" s="38"/>
      <c r="F212" s="194" t="s">
        <v>1216</v>
      </c>
      <c r="G212" s="38"/>
      <c r="H212" s="38"/>
      <c r="I212" s="195"/>
      <c r="J212" s="38"/>
      <c r="K212" s="38"/>
      <c r="L212" s="39"/>
      <c r="M212" s="196"/>
      <c r="N212" s="197"/>
      <c r="O212" s="77"/>
      <c r="P212" s="77"/>
      <c r="Q212" s="77"/>
      <c r="R212" s="77"/>
      <c r="S212" s="77"/>
      <c r="T212" s="78"/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T212" s="19" t="s">
        <v>173</v>
      </c>
      <c r="AU212" s="19" t="s">
        <v>85</v>
      </c>
    </row>
    <row r="213" s="14" customFormat="1">
      <c r="A213" s="14"/>
      <c r="B213" s="205"/>
      <c r="C213" s="14"/>
      <c r="D213" s="193" t="s">
        <v>175</v>
      </c>
      <c r="E213" s="206" t="s">
        <v>1</v>
      </c>
      <c r="F213" s="207" t="s">
        <v>220</v>
      </c>
      <c r="G213" s="14"/>
      <c r="H213" s="208">
        <v>8</v>
      </c>
      <c r="I213" s="209"/>
      <c r="J213" s="14"/>
      <c r="K213" s="14"/>
      <c r="L213" s="205"/>
      <c r="M213" s="210"/>
      <c r="N213" s="211"/>
      <c r="O213" s="211"/>
      <c r="P213" s="211"/>
      <c r="Q213" s="211"/>
      <c r="R213" s="211"/>
      <c r="S213" s="211"/>
      <c r="T213" s="212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T213" s="206" t="s">
        <v>175</v>
      </c>
      <c r="AU213" s="206" t="s">
        <v>85</v>
      </c>
      <c r="AV213" s="14" t="s">
        <v>85</v>
      </c>
      <c r="AW213" s="14" t="s">
        <v>32</v>
      </c>
      <c r="AX213" s="14" t="s">
        <v>81</v>
      </c>
      <c r="AY213" s="206" t="s">
        <v>165</v>
      </c>
    </row>
    <row r="214" s="2" customFormat="1">
      <c r="A214" s="38"/>
      <c r="B214" s="179"/>
      <c r="C214" s="180" t="s">
        <v>417</v>
      </c>
      <c r="D214" s="180" t="s">
        <v>167</v>
      </c>
      <c r="E214" s="181" t="s">
        <v>1218</v>
      </c>
      <c r="F214" s="182" t="s">
        <v>1219</v>
      </c>
      <c r="G214" s="183" t="s">
        <v>378</v>
      </c>
      <c r="H214" s="184">
        <v>36</v>
      </c>
      <c r="I214" s="185"/>
      <c r="J214" s="186">
        <f>ROUND(I214*H214,2)</f>
        <v>0</v>
      </c>
      <c r="K214" s="182" t="s">
        <v>852</v>
      </c>
      <c r="L214" s="39"/>
      <c r="M214" s="187" t="s">
        <v>1</v>
      </c>
      <c r="N214" s="188" t="s">
        <v>41</v>
      </c>
      <c r="O214" s="77"/>
      <c r="P214" s="189">
        <f>O214*H214</f>
        <v>0</v>
      </c>
      <c r="Q214" s="189">
        <v>0</v>
      </c>
      <c r="R214" s="189">
        <f>Q214*H214</f>
        <v>0</v>
      </c>
      <c r="S214" s="189">
        <v>0</v>
      </c>
      <c r="T214" s="190">
        <f>S214*H214</f>
        <v>0</v>
      </c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R214" s="191" t="s">
        <v>273</v>
      </c>
      <c r="AT214" s="191" t="s">
        <v>167</v>
      </c>
      <c r="AU214" s="191" t="s">
        <v>85</v>
      </c>
      <c r="AY214" s="19" t="s">
        <v>165</v>
      </c>
      <c r="BE214" s="192">
        <f>IF(N214="základní",J214,0)</f>
        <v>0</v>
      </c>
      <c r="BF214" s="192">
        <f>IF(N214="snížená",J214,0)</f>
        <v>0</v>
      </c>
      <c r="BG214" s="192">
        <f>IF(N214="zákl. přenesená",J214,0)</f>
        <v>0</v>
      </c>
      <c r="BH214" s="192">
        <f>IF(N214="sníž. přenesená",J214,0)</f>
        <v>0</v>
      </c>
      <c r="BI214" s="192">
        <f>IF(N214="nulová",J214,0)</f>
        <v>0</v>
      </c>
      <c r="BJ214" s="19" t="s">
        <v>81</v>
      </c>
      <c r="BK214" s="192">
        <f>ROUND(I214*H214,2)</f>
        <v>0</v>
      </c>
      <c r="BL214" s="19" t="s">
        <v>273</v>
      </c>
      <c r="BM214" s="191" t="s">
        <v>1220</v>
      </c>
    </row>
    <row r="215" s="2" customFormat="1">
      <c r="A215" s="38"/>
      <c r="B215" s="39"/>
      <c r="C215" s="38"/>
      <c r="D215" s="193" t="s">
        <v>173</v>
      </c>
      <c r="E215" s="38"/>
      <c r="F215" s="194" t="s">
        <v>1219</v>
      </c>
      <c r="G215" s="38"/>
      <c r="H215" s="38"/>
      <c r="I215" s="195"/>
      <c r="J215" s="38"/>
      <c r="K215" s="38"/>
      <c r="L215" s="39"/>
      <c r="M215" s="196"/>
      <c r="N215" s="197"/>
      <c r="O215" s="77"/>
      <c r="P215" s="77"/>
      <c r="Q215" s="77"/>
      <c r="R215" s="77"/>
      <c r="S215" s="77"/>
      <c r="T215" s="78"/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T215" s="19" t="s">
        <v>173</v>
      </c>
      <c r="AU215" s="19" t="s">
        <v>85</v>
      </c>
    </row>
    <row r="216" s="2" customFormat="1">
      <c r="A216" s="38"/>
      <c r="B216" s="179"/>
      <c r="C216" s="229" t="s">
        <v>424</v>
      </c>
      <c r="D216" s="229" t="s">
        <v>221</v>
      </c>
      <c r="E216" s="230" t="s">
        <v>1221</v>
      </c>
      <c r="F216" s="231" t="s">
        <v>1222</v>
      </c>
      <c r="G216" s="232" t="s">
        <v>201</v>
      </c>
      <c r="H216" s="233">
        <v>0.20000000000000001</v>
      </c>
      <c r="I216" s="234"/>
      <c r="J216" s="235">
        <f>ROUND(I216*H216,2)</f>
        <v>0</v>
      </c>
      <c r="K216" s="231" t="s">
        <v>852</v>
      </c>
      <c r="L216" s="236"/>
      <c r="M216" s="237" t="s">
        <v>1</v>
      </c>
      <c r="N216" s="238" t="s">
        <v>41</v>
      </c>
      <c r="O216" s="77"/>
      <c r="P216" s="189">
        <f>O216*H216</f>
        <v>0</v>
      </c>
      <c r="Q216" s="189">
        <v>1</v>
      </c>
      <c r="R216" s="189">
        <f>Q216*H216</f>
        <v>0.20000000000000001</v>
      </c>
      <c r="S216" s="189">
        <v>0</v>
      </c>
      <c r="T216" s="190">
        <f>S216*H216</f>
        <v>0</v>
      </c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R216" s="191" t="s">
        <v>272</v>
      </c>
      <c r="AT216" s="191" t="s">
        <v>221</v>
      </c>
      <c r="AU216" s="191" t="s">
        <v>85</v>
      </c>
      <c r="AY216" s="19" t="s">
        <v>165</v>
      </c>
      <c r="BE216" s="192">
        <f>IF(N216="základní",J216,0)</f>
        <v>0</v>
      </c>
      <c r="BF216" s="192">
        <f>IF(N216="snížená",J216,0)</f>
        <v>0</v>
      </c>
      <c r="BG216" s="192">
        <f>IF(N216="zákl. přenesená",J216,0)</f>
        <v>0</v>
      </c>
      <c r="BH216" s="192">
        <f>IF(N216="sníž. přenesená",J216,0)</f>
        <v>0</v>
      </c>
      <c r="BI216" s="192">
        <f>IF(N216="nulová",J216,0)</f>
        <v>0</v>
      </c>
      <c r="BJ216" s="19" t="s">
        <v>81</v>
      </c>
      <c r="BK216" s="192">
        <f>ROUND(I216*H216,2)</f>
        <v>0</v>
      </c>
      <c r="BL216" s="19" t="s">
        <v>273</v>
      </c>
      <c r="BM216" s="191" t="s">
        <v>1223</v>
      </c>
    </row>
    <row r="217" s="2" customFormat="1">
      <c r="A217" s="38"/>
      <c r="B217" s="39"/>
      <c r="C217" s="38"/>
      <c r="D217" s="193" t="s">
        <v>173</v>
      </c>
      <c r="E217" s="38"/>
      <c r="F217" s="194" t="s">
        <v>1222</v>
      </c>
      <c r="G217" s="38"/>
      <c r="H217" s="38"/>
      <c r="I217" s="195"/>
      <c r="J217" s="38"/>
      <c r="K217" s="38"/>
      <c r="L217" s="39"/>
      <c r="M217" s="196"/>
      <c r="N217" s="197"/>
      <c r="O217" s="77"/>
      <c r="P217" s="77"/>
      <c r="Q217" s="77"/>
      <c r="R217" s="77"/>
      <c r="S217" s="77"/>
      <c r="T217" s="78"/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T217" s="19" t="s">
        <v>173</v>
      </c>
      <c r="AU217" s="19" t="s">
        <v>85</v>
      </c>
    </row>
    <row r="218" s="2" customFormat="1" ht="44.25" customHeight="1">
      <c r="A218" s="38"/>
      <c r="B218" s="179"/>
      <c r="C218" s="180" t="s">
        <v>430</v>
      </c>
      <c r="D218" s="180" t="s">
        <v>167</v>
      </c>
      <c r="E218" s="181" t="s">
        <v>1048</v>
      </c>
      <c r="F218" s="182" t="s">
        <v>1049</v>
      </c>
      <c r="G218" s="183" t="s">
        <v>378</v>
      </c>
      <c r="H218" s="184">
        <v>0.80000000000000004</v>
      </c>
      <c r="I218" s="185"/>
      <c r="J218" s="186">
        <f>ROUND(I218*H218,2)</f>
        <v>0</v>
      </c>
      <c r="K218" s="182" t="s">
        <v>852</v>
      </c>
      <c r="L218" s="39"/>
      <c r="M218" s="187" t="s">
        <v>1</v>
      </c>
      <c r="N218" s="188" t="s">
        <v>41</v>
      </c>
      <c r="O218" s="77"/>
      <c r="P218" s="189">
        <f>O218*H218</f>
        <v>0</v>
      </c>
      <c r="Q218" s="189">
        <v>0</v>
      </c>
      <c r="R218" s="189">
        <f>Q218*H218</f>
        <v>0</v>
      </c>
      <c r="S218" s="189">
        <v>0</v>
      </c>
      <c r="T218" s="190">
        <f>S218*H218</f>
        <v>0</v>
      </c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R218" s="191" t="s">
        <v>273</v>
      </c>
      <c r="AT218" s="191" t="s">
        <v>167</v>
      </c>
      <c r="AU218" s="191" t="s">
        <v>85</v>
      </c>
      <c r="AY218" s="19" t="s">
        <v>165</v>
      </c>
      <c r="BE218" s="192">
        <f>IF(N218="základní",J218,0)</f>
        <v>0</v>
      </c>
      <c r="BF218" s="192">
        <f>IF(N218="snížená",J218,0)</f>
        <v>0</v>
      </c>
      <c r="BG218" s="192">
        <f>IF(N218="zákl. přenesená",J218,0)</f>
        <v>0</v>
      </c>
      <c r="BH218" s="192">
        <f>IF(N218="sníž. přenesená",J218,0)</f>
        <v>0</v>
      </c>
      <c r="BI218" s="192">
        <f>IF(N218="nulová",J218,0)</f>
        <v>0</v>
      </c>
      <c r="BJ218" s="19" t="s">
        <v>81</v>
      </c>
      <c r="BK218" s="192">
        <f>ROUND(I218*H218,2)</f>
        <v>0</v>
      </c>
      <c r="BL218" s="19" t="s">
        <v>273</v>
      </c>
      <c r="BM218" s="191" t="s">
        <v>1224</v>
      </c>
    </row>
    <row r="219" s="2" customFormat="1">
      <c r="A219" s="38"/>
      <c r="B219" s="39"/>
      <c r="C219" s="38"/>
      <c r="D219" s="193" t="s">
        <v>173</v>
      </c>
      <c r="E219" s="38"/>
      <c r="F219" s="194" t="s">
        <v>1049</v>
      </c>
      <c r="G219" s="38"/>
      <c r="H219" s="38"/>
      <c r="I219" s="195"/>
      <c r="J219" s="38"/>
      <c r="K219" s="38"/>
      <c r="L219" s="39"/>
      <c r="M219" s="196"/>
      <c r="N219" s="197"/>
      <c r="O219" s="77"/>
      <c r="P219" s="77"/>
      <c r="Q219" s="77"/>
      <c r="R219" s="77"/>
      <c r="S219" s="77"/>
      <c r="T219" s="78"/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T219" s="19" t="s">
        <v>173</v>
      </c>
      <c r="AU219" s="19" t="s">
        <v>85</v>
      </c>
    </row>
    <row r="220" s="2" customFormat="1">
      <c r="A220" s="38"/>
      <c r="B220" s="179"/>
      <c r="C220" s="180" t="s">
        <v>435</v>
      </c>
      <c r="D220" s="180" t="s">
        <v>167</v>
      </c>
      <c r="E220" s="181" t="s">
        <v>1057</v>
      </c>
      <c r="F220" s="182" t="s">
        <v>1058</v>
      </c>
      <c r="G220" s="183" t="s">
        <v>378</v>
      </c>
      <c r="H220" s="184">
        <v>13</v>
      </c>
      <c r="I220" s="185"/>
      <c r="J220" s="186">
        <f>ROUND(I220*H220,2)</f>
        <v>0</v>
      </c>
      <c r="K220" s="182" t="s">
        <v>852</v>
      </c>
      <c r="L220" s="39"/>
      <c r="M220" s="187" t="s">
        <v>1</v>
      </c>
      <c r="N220" s="188" t="s">
        <v>41</v>
      </c>
      <c r="O220" s="77"/>
      <c r="P220" s="189">
        <f>O220*H220</f>
        <v>0</v>
      </c>
      <c r="Q220" s="189">
        <v>0</v>
      </c>
      <c r="R220" s="189">
        <f>Q220*H220</f>
        <v>0</v>
      </c>
      <c r="S220" s="189">
        <v>0</v>
      </c>
      <c r="T220" s="190">
        <f>S220*H220</f>
        <v>0</v>
      </c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R220" s="191" t="s">
        <v>273</v>
      </c>
      <c r="AT220" s="191" t="s">
        <v>167</v>
      </c>
      <c r="AU220" s="191" t="s">
        <v>85</v>
      </c>
      <c r="AY220" s="19" t="s">
        <v>165</v>
      </c>
      <c r="BE220" s="192">
        <f>IF(N220="základní",J220,0)</f>
        <v>0</v>
      </c>
      <c r="BF220" s="192">
        <f>IF(N220="snížená",J220,0)</f>
        <v>0</v>
      </c>
      <c r="BG220" s="192">
        <f>IF(N220="zákl. přenesená",J220,0)</f>
        <v>0</v>
      </c>
      <c r="BH220" s="192">
        <f>IF(N220="sníž. přenesená",J220,0)</f>
        <v>0</v>
      </c>
      <c r="BI220" s="192">
        <f>IF(N220="nulová",J220,0)</f>
        <v>0</v>
      </c>
      <c r="BJ220" s="19" t="s">
        <v>81</v>
      </c>
      <c r="BK220" s="192">
        <f>ROUND(I220*H220,2)</f>
        <v>0</v>
      </c>
      <c r="BL220" s="19" t="s">
        <v>273</v>
      </c>
      <c r="BM220" s="191" t="s">
        <v>1225</v>
      </c>
    </row>
    <row r="221" s="2" customFormat="1">
      <c r="A221" s="38"/>
      <c r="B221" s="39"/>
      <c r="C221" s="38"/>
      <c r="D221" s="193" t="s">
        <v>173</v>
      </c>
      <c r="E221" s="38"/>
      <c r="F221" s="194" t="s">
        <v>1058</v>
      </c>
      <c r="G221" s="38"/>
      <c r="H221" s="38"/>
      <c r="I221" s="195"/>
      <c r="J221" s="38"/>
      <c r="K221" s="38"/>
      <c r="L221" s="39"/>
      <c r="M221" s="196"/>
      <c r="N221" s="197"/>
      <c r="O221" s="77"/>
      <c r="P221" s="77"/>
      <c r="Q221" s="77"/>
      <c r="R221" s="77"/>
      <c r="S221" s="77"/>
      <c r="T221" s="78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T221" s="19" t="s">
        <v>173</v>
      </c>
      <c r="AU221" s="19" t="s">
        <v>85</v>
      </c>
    </row>
    <row r="222" s="2" customFormat="1">
      <c r="A222" s="38"/>
      <c r="B222" s="179"/>
      <c r="C222" s="180" t="s">
        <v>440</v>
      </c>
      <c r="D222" s="180" t="s">
        <v>167</v>
      </c>
      <c r="E222" s="181" t="s">
        <v>1060</v>
      </c>
      <c r="F222" s="182" t="s">
        <v>1061</v>
      </c>
      <c r="G222" s="183" t="s">
        <v>378</v>
      </c>
      <c r="H222" s="184">
        <v>2</v>
      </c>
      <c r="I222" s="185"/>
      <c r="J222" s="186">
        <f>ROUND(I222*H222,2)</f>
        <v>0</v>
      </c>
      <c r="K222" s="182" t="s">
        <v>852</v>
      </c>
      <c r="L222" s="39"/>
      <c r="M222" s="187" t="s">
        <v>1</v>
      </c>
      <c r="N222" s="188" t="s">
        <v>41</v>
      </c>
      <c r="O222" s="77"/>
      <c r="P222" s="189">
        <f>O222*H222</f>
        <v>0</v>
      </c>
      <c r="Q222" s="189">
        <v>0</v>
      </c>
      <c r="R222" s="189">
        <f>Q222*H222</f>
        <v>0</v>
      </c>
      <c r="S222" s="189">
        <v>0</v>
      </c>
      <c r="T222" s="190">
        <f>S222*H222</f>
        <v>0</v>
      </c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R222" s="191" t="s">
        <v>273</v>
      </c>
      <c r="AT222" s="191" t="s">
        <v>167</v>
      </c>
      <c r="AU222" s="191" t="s">
        <v>85</v>
      </c>
      <c r="AY222" s="19" t="s">
        <v>165</v>
      </c>
      <c r="BE222" s="192">
        <f>IF(N222="základní",J222,0)</f>
        <v>0</v>
      </c>
      <c r="BF222" s="192">
        <f>IF(N222="snížená",J222,0)</f>
        <v>0</v>
      </c>
      <c r="BG222" s="192">
        <f>IF(N222="zákl. přenesená",J222,0)</f>
        <v>0</v>
      </c>
      <c r="BH222" s="192">
        <f>IF(N222="sníž. přenesená",J222,0)</f>
        <v>0</v>
      </c>
      <c r="BI222" s="192">
        <f>IF(N222="nulová",J222,0)</f>
        <v>0</v>
      </c>
      <c r="BJ222" s="19" t="s">
        <v>81</v>
      </c>
      <c r="BK222" s="192">
        <f>ROUND(I222*H222,2)</f>
        <v>0</v>
      </c>
      <c r="BL222" s="19" t="s">
        <v>273</v>
      </c>
      <c r="BM222" s="191" t="s">
        <v>1226</v>
      </c>
    </row>
    <row r="223" s="2" customFormat="1">
      <c r="A223" s="38"/>
      <c r="B223" s="39"/>
      <c r="C223" s="38"/>
      <c r="D223" s="193" t="s">
        <v>173</v>
      </c>
      <c r="E223" s="38"/>
      <c r="F223" s="194" t="s">
        <v>1061</v>
      </c>
      <c r="G223" s="38"/>
      <c r="H223" s="38"/>
      <c r="I223" s="195"/>
      <c r="J223" s="38"/>
      <c r="K223" s="38"/>
      <c r="L223" s="39"/>
      <c r="M223" s="196"/>
      <c r="N223" s="197"/>
      <c r="O223" s="77"/>
      <c r="P223" s="77"/>
      <c r="Q223" s="77"/>
      <c r="R223" s="77"/>
      <c r="S223" s="77"/>
      <c r="T223" s="78"/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T223" s="19" t="s">
        <v>173</v>
      </c>
      <c r="AU223" s="19" t="s">
        <v>85</v>
      </c>
    </row>
    <row r="224" s="2" customFormat="1" ht="33" customHeight="1">
      <c r="A224" s="38"/>
      <c r="B224" s="179"/>
      <c r="C224" s="180" t="s">
        <v>450</v>
      </c>
      <c r="D224" s="180" t="s">
        <v>167</v>
      </c>
      <c r="E224" s="181" t="s">
        <v>1227</v>
      </c>
      <c r="F224" s="182" t="s">
        <v>1228</v>
      </c>
      <c r="G224" s="183" t="s">
        <v>305</v>
      </c>
      <c r="H224" s="184">
        <v>32</v>
      </c>
      <c r="I224" s="185"/>
      <c r="J224" s="186">
        <f>ROUND(I224*H224,2)</f>
        <v>0</v>
      </c>
      <c r="K224" s="182" t="s">
        <v>852</v>
      </c>
      <c r="L224" s="39"/>
      <c r="M224" s="187" t="s">
        <v>1</v>
      </c>
      <c r="N224" s="188" t="s">
        <v>41</v>
      </c>
      <c r="O224" s="77"/>
      <c r="P224" s="189">
        <f>O224*H224</f>
        <v>0</v>
      </c>
      <c r="Q224" s="189">
        <v>0</v>
      </c>
      <c r="R224" s="189">
        <f>Q224*H224</f>
        <v>0</v>
      </c>
      <c r="S224" s="189">
        <v>0</v>
      </c>
      <c r="T224" s="190">
        <f>S224*H224</f>
        <v>0</v>
      </c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R224" s="191" t="s">
        <v>273</v>
      </c>
      <c r="AT224" s="191" t="s">
        <v>167</v>
      </c>
      <c r="AU224" s="191" t="s">
        <v>85</v>
      </c>
      <c r="AY224" s="19" t="s">
        <v>165</v>
      </c>
      <c r="BE224" s="192">
        <f>IF(N224="základní",J224,0)</f>
        <v>0</v>
      </c>
      <c r="BF224" s="192">
        <f>IF(N224="snížená",J224,0)</f>
        <v>0</v>
      </c>
      <c r="BG224" s="192">
        <f>IF(N224="zákl. přenesená",J224,0)</f>
        <v>0</v>
      </c>
      <c r="BH224" s="192">
        <f>IF(N224="sníž. přenesená",J224,0)</f>
        <v>0</v>
      </c>
      <c r="BI224" s="192">
        <f>IF(N224="nulová",J224,0)</f>
        <v>0</v>
      </c>
      <c r="BJ224" s="19" t="s">
        <v>81</v>
      </c>
      <c r="BK224" s="192">
        <f>ROUND(I224*H224,2)</f>
        <v>0</v>
      </c>
      <c r="BL224" s="19" t="s">
        <v>273</v>
      </c>
      <c r="BM224" s="191" t="s">
        <v>1229</v>
      </c>
    </row>
    <row r="225" s="2" customFormat="1">
      <c r="A225" s="38"/>
      <c r="B225" s="39"/>
      <c r="C225" s="38"/>
      <c r="D225" s="193" t="s">
        <v>173</v>
      </c>
      <c r="E225" s="38"/>
      <c r="F225" s="194" t="s">
        <v>1228</v>
      </c>
      <c r="G225" s="38"/>
      <c r="H225" s="38"/>
      <c r="I225" s="195"/>
      <c r="J225" s="38"/>
      <c r="K225" s="38"/>
      <c r="L225" s="39"/>
      <c r="M225" s="196"/>
      <c r="N225" s="197"/>
      <c r="O225" s="77"/>
      <c r="P225" s="77"/>
      <c r="Q225" s="77"/>
      <c r="R225" s="77"/>
      <c r="S225" s="77"/>
      <c r="T225" s="78"/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T225" s="19" t="s">
        <v>173</v>
      </c>
      <c r="AU225" s="19" t="s">
        <v>85</v>
      </c>
    </row>
    <row r="226" s="2" customFormat="1">
      <c r="A226" s="38"/>
      <c r="B226" s="179"/>
      <c r="C226" s="229" t="s">
        <v>457</v>
      </c>
      <c r="D226" s="229" t="s">
        <v>221</v>
      </c>
      <c r="E226" s="230" t="s">
        <v>1230</v>
      </c>
      <c r="F226" s="231" t="s">
        <v>1231</v>
      </c>
      <c r="G226" s="232" t="s">
        <v>305</v>
      </c>
      <c r="H226" s="233">
        <v>32</v>
      </c>
      <c r="I226" s="234"/>
      <c r="J226" s="235">
        <f>ROUND(I226*H226,2)</f>
        <v>0</v>
      </c>
      <c r="K226" s="231" t="s">
        <v>1</v>
      </c>
      <c r="L226" s="236"/>
      <c r="M226" s="237" t="s">
        <v>1</v>
      </c>
      <c r="N226" s="238" t="s">
        <v>41</v>
      </c>
      <c r="O226" s="77"/>
      <c r="P226" s="189">
        <f>O226*H226</f>
        <v>0</v>
      </c>
      <c r="Q226" s="189">
        <v>0.0022499999999999998</v>
      </c>
      <c r="R226" s="189">
        <f>Q226*H226</f>
        <v>0.071999999999999995</v>
      </c>
      <c r="S226" s="189">
        <v>0</v>
      </c>
      <c r="T226" s="190">
        <f>S226*H226</f>
        <v>0</v>
      </c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R226" s="191" t="s">
        <v>272</v>
      </c>
      <c r="AT226" s="191" t="s">
        <v>221</v>
      </c>
      <c r="AU226" s="191" t="s">
        <v>85</v>
      </c>
      <c r="AY226" s="19" t="s">
        <v>165</v>
      </c>
      <c r="BE226" s="192">
        <f>IF(N226="základní",J226,0)</f>
        <v>0</v>
      </c>
      <c r="BF226" s="192">
        <f>IF(N226="snížená",J226,0)</f>
        <v>0</v>
      </c>
      <c r="BG226" s="192">
        <f>IF(N226="zákl. přenesená",J226,0)</f>
        <v>0</v>
      </c>
      <c r="BH226" s="192">
        <f>IF(N226="sníž. přenesená",J226,0)</f>
        <v>0</v>
      </c>
      <c r="BI226" s="192">
        <f>IF(N226="nulová",J226,0)</f>
        <v>0</v>
      </c>
      <c r="BJ226" s="19" t="s">
        <v>81</v>
      </c>
      <c r="BK226" s="192">
        <f>ROUND(I226*H226,2)</f>
        <v>0</v>
      </c>
      <c r="BL226" s="19" t="s">
        <v>273</v>
      </c>
      <c r="BM226" s="191" t="s">
        <v>1232</v>
      </c>
    </row>
    <row r="227" s="2" customFormat="1">
      <c r="A227" s="38"/>
      <c r="B227" s="39"/>
      <c r="C227" s="38"/>
      <c r="D227" s="193" t="s">
        <v>173</v>
      </c>
      <c r="E227" s="38"/>
      <c r="F227" s="194" t="s">
        <v>1231</v>
      </c>
      <c r="G227" s="38"/>
      <c r="H227" s="38"/>
      <c r="I227" s="195"/>
      <c r="J227" s="38"/>
      <c r="K227" s="38"/>
      <c r="L227" s="39"/>
      <c r="M227" s="196"/>
      <c r="N227" s="197"/>
      <c r="O227" s="77"/>
      <c r="P227" s="77"/>
      <c r="Q227" s="77"/>
      <c r="R227" s="77"/>
      <c r="S227" s="77"/>
      <c r="T227" s="78"/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T227" s="19" t="s">
        <v>173</v>
      </c>
      <c r="AU227" s="19" t="s">
        <v>85</v>
      </c>
    </row>
    <row r="228" s="14" customFormat="1">
      <c r="A228" s="14"/>
      <c r="B228" s="205"/>
      <c r="C228" s="14"/>
      <c r="D228" s="193" t="s">
        <v>175</v>
      </c>
      <c r="E228" s="206" t="s">
        <v>1</v>
      </c>
      <c r="F228" s="207" t="s">
        <v>272</v>
      </c>
      <c r="G228" s="14"/>
      <c r="H228" s="208">
        <v>32</v>
      </c>
      <c r="I228" s="209"/>
      <c r="J228" s="14"/>
      <c r="K228" s="14"/>
      <c r="L228" s="205"/>
      <c r="M228" s="210"/>
      <c r="N228" s="211"/>
      <c r="O228" s="211"/>
      <c r="P228" s="211"/>
      <c r="Q228" s="211"/>
      <c r="R228" s="211"/>
      <c r="S228" s="211"/>
      <c r="T228" s="212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T228" s="206" t="s">
        <v>175</v>
      </c>
      <c r="AU228" s="206" t="s">
        <v>85</v>
      </c>
      <c r="AV228" s="14" t="s">
        <v>85</v>
      </c>
      <c r="AW228" s="14" t="s">
        <v>32</v>
      </c>
      <c r="AX228" s="14" t="s">
        <v>81</v>
      </c>
      <c r="AY228" s="206" t="s">
        <v>165</v>
      </c>
    </row>
    <row r="229" s="2" customFormat="1" ht="33" customHeight="1">
      <c r="A229" s="38"/>
      <c r="B229" s="179"/>
      <c r="C229" s="180" t="s">
        <v>462</v>
      </c>
      <c r="D229" s="180" t="s">
        <v>167</v>
      </c>
      <c r="E229" s="181" t="s">
        <v>1233</v>
      </c>
      <c r="F229" s="182" t="s">
        <v>1234</v>
      </c>
      <c r="G229" s="183" t="s">
        <v>305</v>
      </c>
      <c r="H229" s="184">
        <v>41</v>
      </c>
      <c r="I229" s="185"/>
      <c r="J229" s="186">
        <f>ROUND(I229*H229,2)</f>
        <v>0</v>
      </c>
      <c r="K229" s="182" t="s">
        <v>852</v>
      </c>
      <c r="L229" s="39"/>
      <c r="M229" s="187" t="s">
        <v>1</v>
      </c>
      <c r="N229" s="188" t="s">
        <v>41</v>
      </c>
      <c r="O229" s="77"/>
      <c r="P229" s="189">
        <f>O229*H229</f>
        <v>0</v>
      </c>
      <c r="Q229" s="189">
        <v>0</v>
      </c>
      <c r="R229" s="189">
        <f>Q229*H229</f>
        <v>0</v>
      </c>
      <c r="S229" s="189">
        <v>0</v>
      </c>
      <c r="T229" s="190">
        <f>S229*H229</f>
        <v>0</v>
      </c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  <c r="AR229" s="191" t="s">
        <v>273</v>
      </c>
      <c r="AT229" s="191" t="s">
        <v>167</v>
      </c>
      <c r="AU229" s="191" t="s">
        <v>85</v>
      </c>
      <c r="AY229" s="19" t="s">
        <v>165</v>
      </c>
      <c r="BE229" s="192">
        <f>IF(N229="základní",J229,0)</f>
        <v>0</v>
      </c>
      <c r="BF229" s="192">
        <f>IF(N229="snížená",J229,0)</f>
        <v>0</v>
      </c>
      <c r="BG229" s="192">
        <f>IF(N229="zákl. přenesená",J229,0)</f>
        <v>0</v>
      </c>
      <c r="BH229" s="192">
        <f>IF(N229="sníž. přenesená",J229,0)</f>
        <v>0</v>
      </c>
      <c r="BI229" s="192">
        <f>IF(N229="nulová",J229,0)</f>
        <v>0</v>
      </c>
      <c r="BJ229" s="19" t="s">
        <v>81</v>
      </c>
      <c r="BK229" s="192">
        <f>ROUND(I229*H229,2)</f>
        <v>0</v>
      </c>
      <c r="BL229" s="19" t="s">
        <v>273</v>
      </c>
      <c r="BM229" s="191" t="s">
        <v>1235</v>
      </c>
    </row>
    <row r="230" s="2" customFormat="1">
      <c r="A230" s="38"/>
      <c r="B230" s="39"/>
      <c r="C230" s="38"/>
      <c r="D230" s="193" t="s">
        <v>173</v>
      </c>
      <c r="E230" s="38"/>
      <c r="F230" s="194" t="s">
        <v>1234</v>
      </c>
      <c r="G230" s="38"/>
      <c r="H230" s="38"/>
      <c r="I230" s="195"/>
      <c r="J230" s="38"/>
      <c r="K230" s="38"/>
      <c r="L230" s="39"/>
      <c r="M230" s="196"/>
      <c r="N230" s="197"/>
      <c r="O230" s="77"/>
      <c r="P230" s="77"/>
      <c r="Q230" s="77"/>
      <c r="R230" s="77"/>
      <c r="S230" s="77"/>
      <c r="T230" s="78"/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T230" s="19" t="s">
        <v>173</v>
      </c>
      <c r="AU230" s="19" t="s">
        <v>85</v>
      </c>
    </row>
    <row r="231" s="2" customFormat="1">
      <c r="A231" s="38"/>
      <c r="B231" s="179"/>
      <c r="C231" s="229" t="s">
        <v>467</v>
      </c>
      <c r="D231" s="229" t="s">
        <v>221</v>
      </c>
      <c r="E231" s="230" t="s">
        <v>1236</v>
      </c>
      <c r="F231" s="231" t="s">
        <v>1237</v>
      </c>
      <c r="G231" s="232" t="s">
        <v>305</v>
      </c>
      <c r="H231" s="233">
        <v>41</v>
      </c>
      <c r="I231" s="234"/>
      <c r="J231" s="235">
        <f>ROUND(I231*H231,2)</f>
        <v>0</v>
      </c>
      <c r="K231" s="231" t="s">
        <v>1</v>
      </c>
      <c r="L231" s="236"/>
      <c r="M231" s="237" t="s">
        <v>1</v>
      </c>
      <c r="N231" s="238" t="s">
        <v>41</v>
      </c>
      <c r="O231" s="77"/>
      <c r="P231" s="189">
        <f>O231*H231</f>
        <v>0</v>
      </c>
      <c r="Q231" s="189">
        <v>0.0064999999999999997</v>
      </c>
      <c r="R231" s="189">
        <f>Q231*H231</f>
        <v>0.26650000000000001</v>
      </c>
      <c r="S231" s="189">
        <v>0</v>
      </c>
      <c r="T231" s="190">
        <f>S231*H231</f>
        <v>0</v>
      </c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R231" s="191" t="s">
        <v>272</v>
      </c>
      <c r="AT231" s="191" t="s">
        <v>221</v>
      </c>
      <c r="AU231" s="191" t="s">
        <v>85</v>
      </c>
      <c r="AY231" s="19" t="s">
        <v>165</v>
      </c>
      <c r="BE231" s="192">
        <f>IF(N231="základní",J231,0)</f>
        <v>0</v>
      </c>
      <c r="BF231" s="192">
        <f>IF(N231="snížená",J231,0)</f>
        <v>0</v>
      </c>
      <c r="BG231" s="192">
        <f>IF(N231="zákl. přenesená",J231,0)</f>
        <v>0</v>
      </c>
      <c r="BH231" s="192">
        <f>IF(N231="sníž. přenesená",J231,0)</f>
        <v>0</v>
      </c>
      <c r="BI231" s="192">
        <f>IF(N231="nulová",J231,0)</f>
        <v>0</v>
      </c>
      <c r="BJ231" s="19" t="s">
        <v>81</v>
      </c>
      <c r="BK231" s="192">
        <f>ROUND(I231*H231,2)</f>
        <v>0</v>
      </c>
      <c r="BL231" s="19" t="s">
        <v>273</v>
      </c>
      <c r="BM231" s="191" t="s">
        <v>1238</v>
      </c>
    </row>
    <row r="232" s="2" customFormat="1">
      <c r="A232" s="38"/>
      <c r="B232" s="39"/>
      <c r="C232" s="38"/>
      <c r="D232" s="193" t="s">
        <v>173</v>
      </c>
      <c r="E232" s="38"/>
      <c r="F232" s="194" t="s">
        <v>1237</v>
      </c>
      <c r="G232" s="38"/>
      <c r="H232" s="38"/>
      <c r="I232" s="195"/>
      <c r="J232" s="38"/>
      <c r="K232" s="38"/>
      <c r="L232" s="39"/>
      <c r="M232" s="196"/>
      <c r="N232" s="197"/>
      <c r="O232" s="77"/>
      <c r="P232" s="77"/>
      <c r="Q232" s="77"/>
      <c r="R232" s="77"/>
      <c r="S232" s="77"/>
      <c r="T232" s="78"/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T232" s="19" t="s">
        <v>173</v>
      </c>
      <c r="AU232" s="19" t="s">
        <v>85</v>
      </c>
    </row>
    <row r="233" s="14" customFormat="1">
      <c r="A233" s="14"/>
      <c r="B233" s="205"/>
      <c r="C233" s="14"/>
      <c r="D233" s="193" t="s">
        <v>175</v>
      </c>
      <c r="E233" s="206" t="s">
        <v>1</v>
      </c>
      <c r="F233" s="207" t="s">
        <v>435</v>
      </c>
      <c r="G233" s="14"/>
      <c r="H233" s="208">
        <v>41</v>
      </c>
      <c r="I233" s="209"/>
      <c r="J233" s="14"/>
      <c r="K233" s="14"/>
      <c r="L233" s="205"/>
      <c r="M233" s="210"/>
      <c r="N233" s="211"/>
      <c r="O233" s="211"/>
      <c r="P233" s="211"/>
      <c r="Q233" s="211"/>
      <c r="R233" s="211"/>
      <c r="S233" s="211"/>
      <c r="T233" s="212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T233" s="206" t="s">
        <v>175</v>
      </c>
      <c r="AU233" s="206" t="s">
        <v>85</v>
      </c>
      <c r="AV233" s="14" t="s">
        <v>85</v>
      </c>
      <c r="AW233" s="14" t="s">
        <v>32</v>
      </c>
      <c r="AX233" s="14" t="s">
        <v>81</v>
      </c>
      <c r="AY233" s="206" t="s">
        <v>165</v>
      </c>
    </row>
    <row r="234" s="12" customFormat="1" ht="22.8" customHeight="1">
      <c r="A234" s="12"/>
      <c r="B234" s="166"/>
      <c r="C234" s="12"/>
      <c r="D234" s="167" t="s">
        <v>75</v>
      </c>
      <c r="E234" s="177" t="s">
        <v>1063</v>
      </c>
      <c r="F234" s="177" t="s">
        <v>1064</v>
      </c>
      <c r="G234" s="12"/>
      <c r="H234" s="12"/>
      <c r="I234" s="169"/>
      <c r="J234" s="178">
        <f>BK234</f>
        <v>0</v>
      </c>
      <c r="K234" s="12"/>
      <c r="L234" s="166"/>
      <c r="M234" s="171"/>
      <c r="N234" s="172"/>
      <c r="O234" s="172"/>
      <c r="P234" s="173">
        <f>SUM(P235:P249)</f>
        <v>0</v>
      </c>
      <c r="Q234" s="172"/>
      <c r="R234" s="173">
        <f>SUM(R235:R249)</f>
        <v>0</v>
      </c>
      <c r="S234" s="172"/>
      <c r="T234" s="174">
        <f>SUM(T235:T249)</f>
        <v>0.13996</v>
      </c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R234" s="167" t="s">
        <v>85</v>
      </c>
      <c r="AT234" s="175" t="s">
        <v>75</v>
      </c>
      <c r="AU234" s="175" t="s">
        <v>81</v>
      </c>
      <c r="AY234" s="167" t="s">
        <v>165</v>
      </c>
      <c r="BK234" s="176">
        <f>SUM(BK235:BK249)</f>
        <v>0</v>
      </c>
    </row>
    <row r="235" s="2" customFormat="1">
      <c r="A235" s="38"/>
      <c r="B235" s="179"/>
      <c r="C235" s="180" t="s">
        <v>473</v>
      </c>
      <c r="D235" s="180" t="s">
        <v>167</v>
      </c>
      <c r="E235" s="181" t="s">
        <v>1239</v>
      </c>
      <c r="F235" s="182" t="s">
        <v>1240</v>
      </c>
      <c r="G235" s="183" t="s">
        <v>378</v>
      </c>
      <c r="H235" s="184">
        <v>1</v>
      </c>
      <c r="I235" s="185"/>
      <c r="J235" s="186">
        <f>ROUND(I235*H235,2)</f>
        <v>0</v>
      </c>
      <c r="K235" s="182" t="s">
        <v>852</v>
      </c>
      <c r="L235" s="39"/>
      <c r="M235" s="187" t="s">
        <v>1</v>
      </c>
      <c r="N235" s="188" t="s">
        <v>41</v>
      </c>
      <c r="O235" s="77"/>
      <c r="P235" s="189">
        <f>O235*H235</f>
        <v>0</v>
      </c>
      <c r="Q235" s="189">
        <v>0</v>
      </c>
      <c r="R235" s="189">
        <f>Q235*H235</f>
        <v>0</v>
      </c>
      <c r="S235" s="189">
        <v>0.029999999999999999</v>
      </c>
      <c r="T235" s="190">
        <f>S235*H235</f>
        <v>0.029999999999999999</v>
      </c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R235" s="191" t="s">
        <v>273</v>
      </c>
      <c r="AT235" s="191" t="s">
        <v>167</v>
      </c>
      <c r="AU235" s="191" t="s">
        <v>85</v>
      </c>
      <c r="AY235" s="19" t="s">
        <v>165</v>
      </c>
      <c r="BE235" s="192">
        <f>IF(N235="základní",J235,0)</f>
        <v>0</v>
      </c>
      <c r="BF235" s="192">
        <f>IF(N235="snížená",J235,0)</f>
        <v>0</v>
      </c>
      <c r="BG235" s="192">
        <f>IF(N235="zákl. přenesená",J235,0)</f>
        <v>0</v>
      </c>
      <c r="BH235" s="192">
        <f>IF(N235="sníž. přenesená",J235,0)</f>
        <v>0</v>
      </c>
      <c r="BI235" s="192">
        <f>IF(N235="nulová",J235,0)</f>
        <v>0</v>
      </c>
      <c r="BJ235" s="19" t="s">
        <v>81</v>
      </c>
      <c r="BK235" s="192">
        <f>ROUND(I235*H235,2)</f>
        <v>0</v>
      </c>
      <c r="BL235" s="19" t="s">
        <v>273</v>
      </c>
      <c r="BM235" s="191" t="s">
        <v>1241</v>
      </c>
    </row>
    <row r="236" s="2" customFormat="1">
      <c r="A236" s="38"/>
      <c r="B236" s="39"/>
      <c r="C236" s="38"/>
      <c r="D236" s="193" t="s">
        <v>173</v>
      </c>
      <c r="E236" s="38"/>
      <c r="F236" s="194" t="s">
        <v>1240</v>
      </c>
      <c r="G236" s="38"/>
      <c r="H236" s="38"/>
      <c r="I236" s="195"/>
      <c r="J236" s="38"/>
      <c r="K236" s="38"/>
      <c r="L236" s="39"/>
      <c r="M236" s="196"/>
      <c r="N236" s="197"/>
      <c r="O236" s="77"/>
      <c r="P236" s="77"/>
      <c r="Q236" s="77"/>
      <c r="R236" s="77"/>
      <c r="S236" s="77"/>
      <c r="T236" s="78"/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T236" s="19" t="s">
        <v>173</v>
      </c>
      <c r="AU236" s="19" t="s">
        <v>85</v>
      </c>
    </row>
    <row r="237" s="2" customFormat="1">
      <c r="A237" s="38"/>
      <c r="B237" s="179"/>
      <c r="C237" s="180" t="s">
        <v>480</v>
      </c>
      <c r="D237" s="180" t="s">
        <v>167</v>
      </c>
      <c r="E237" s="181" t="s">
        <v>1074</v>
      </c>
      <c r="F237" s="182" t="s">
        <v>1075</v>
      </c>
      <c r="G237" s="183" t="s">
        <v>378</v>
      </c>
      <c r="H237" s="184">
        <v>10</v>
      </c>
      <c r="I237" s="185"/>
      <c r="J237" s="186">
        <f>ROUND(I237*H237,2)</f>
        <v>0</v>
      </c>
      <c r="K237" s="182" t="s">
        <v>852</v>
      </c>
      <c r="L237" s="39"/>
      <c r="M237" s="187" t="s">
        <v>1</v>
      </c>
      <c r="N237" s="188" t="s">
        <v>41</v>
      </c>
      <c r="O237" s="77"/>
      <c r="P237" s="189">
        <f>O237*H237</f>
        <v>0</v>
      </c>
      <c r="Q237" s="189">
        <v>0</v>
      </c>
      <c r="R237" s="189">
        <f>Q237*H237</f>
        <v>0</v>
      </c>
      <c r="S237" s="189">
        <v>4.8000000000000001E-05</v>
      </c>
      <c r="T237" s="190">
        <f>S237*H237</f>
        <v>0.00048000000000000001</v>
      </c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R237" s="191" t="s">
        <v>273</v>
      </c>
      <c r="AT237" s="191" t="s">
        <v>167</v>
      </c>
      <c r="AU237" s="191" t="s">
        <v>85</v>
      </c>
      <c r="AY237" s="19" t="s">
        <v>165</v>
      </c>
      <c r="BE237" s="192">
        <f>IF(N237="základní",J237,0)</f>
        <v>0</v>
      </c>
      <c r="BF237" s="192">
        <f>IF(N237="snížená",J237,0)</f>
        <v>0</v>
      </c>
      <c r="BG237" s="192">
        <f>IF(N237="zákl. přenesená",J237,0)</f>
        <v>0</v>
      </c>
      <c r="BH237" s="192">
        <f>IF(N237="sníž. přenesená",J237,0)</f>
        <v>0</v>
      </c>
      <c r="BI237" s="192">
        <f>IF(N237="nulová",J237,0)</f>
        <v>0</v>
      </c>
      <c r="BJ237" s="19" t="s">
        <v>81</v>
      </c>
      <c r="BK237" s="192">
        <f>ROUND(I237*H237,2)</f>
        <v>0</v>
      </c>
      <c r="BL237" s="19" t="s">
        <v>273</v>
      </c>
      <c r="BM237" s="191" t="s">
        <v>1242</v>
      </c>
    </row>
    <row r="238" s="2" customFormat="1">
      <c r="A238" s="38"/>
      <c r="B238" s="39"/>
      <c r="C238" s="38"/>
      <c r="D238" s="193" t="s">
        <v>173</v>
      </c>
      <c r="E238" s="38"/>
      <c r="F238" s="194" t="s">
        <v>1075</v>
      </c>
      <c r="G238" s="38"/>
      <c r="H238" s="38"/>
      <c r="I238" s="195"/>
      <c r="J238" s="38"/>
      <c r="K238" s="38"/>
      <c r="L238" s="39"/>
      <c r="M238" s="196"/>
      <c r="N238" s="197"/>
      <c r="O238" s="77"/>
      <c r="P238" s="77"/>
      <c r="Q238" s="77"/>
      <c r="R238" s="77"/>
      <c r="S238" s="77"/>
      <c r="T238" s="78"/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T238" s="19" t="s">
        <v>173</v>
      </c>
      <c r="AU238" s="19" t="s">
        <v>85</v>
      </c>
    </row>
    <row r="239" s="2" customFormat="1" ht="16.5" customHeight="1">
      <c r="A239" s="38"/>
      <c r="B239" s="179"/>
      <c r="C239" s="180" t="s">
        <v>489</v>
      </c>
      <c r="D239" s="180" t="s">
        <v>167</v>
      </c>
      <c r="E239" s="181" t="s">
        <v>1077</v>
      </c>
      <c r="F239" s="182" t="s">
        <v>1078</v>
      </c>
      <c r="G239" s="183" t="s">
        <v>378</v>
      </c>
      <c r="H239" s="184">
        <v>20</v>
      </c>
      <c r="I239" s="185"/>
      <c r="J239" s="186">
        <f>ROUND(I239*H239,2)</f>
        <v>0</v>
      </c>
      <c r="K239" s="182" t="s">
        <v>1</v>
      </c>
      <c r="L239" s="39"/>
      <c r="M239" s="187" t="s">
        <v>1</v>
      </c>
      <c r="N239" s="188" t="s">
        <v>41</v>
      </c>
      <c r="O239" s="77"/>
      <c r="P239" s="189">
        <f>O239*H239</f>
        <v>0</v>
      </c>
      <c r="Q239" s="189">
        <v>0</v>
      </c>
      <c r="R239" s="189">
        <f>Q239*H239</f>
        <v>0</v>
      </c>
      <c r="S239" s="189">
        <v>5.0000000000000002E-05</v>
      </c>
      <c r="T239" s="190">
        <f>S239*H239</f>
        <v>0.001</v>
      </c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R239" s="191" t="s">
        <v>273</v>
      </c>
      <c r="AT239" s="191" t="s">
        <v>167</v>
      </c>
      <c r="AU239" s="191" t="s">
        <v>85</v>
      </c>
      <c r="AY239" s="19" t="s">
        <v>165</v>
      </c>
      <c r="BE239" s="192">
        <f>IF(N239="základní",J239,0)</f>
        <v>0</v>
      </c>
      <c r="BF239" s="192">
        <f>IF(N239="snížená",J239,0)</f>
        <v>0</v>
      </c>
      <c r="BG239" s="192">
        <f>IF(N239="zákl. přenesená",J239,0)</f>
        <v>0</v>
      </c>
      <c r="BH239" s="192">
        <f>IF(N239="sníž. přenesená",J239,0)</f>
        <v>0</v>
      </c>
      <c r="BI239" s="192">
        <f>IF(N239="nulová",J239,0)</f>
        <v>0</v>
      </c>
      <c r="BJ239" s="19" t="s">
        <v>81</v>
      </c>
      <c r="BK239" s="192">
        <f>ROUND(I239*H239,2)</f>
        <v>0</v>
      </c>
      <c r="BL239" s="19" t="s">
        <v>273</v>
      </c>
      <c r="BM239" s="191" t="s">
        <v>1243</v>
      </c>
    </row>
    <row r="240" s="2" customFormat="1">
      <c r="A240" s="38"/>
      <c r="B240" s="39"/>
      <c r="C240" s="38"/>
      <c r="D240" s="193" t="s">
        <v>173</v>
      </c>
      <c r="E240" s="38"/>
      <c r="F240" s="194" t="s">
        <v>1078</v>
      </c>
      <c r="G240" s="38"/>
      <c r="H240" s="38"/>
      <c r="I240" s="195"/>
      <c r="J240" s="38"/>
      <c r="K240" s="38"/>
      <c r="L240" s="39"/>
      <c r="M240" s="196"/>
      <c r="N240" s="197"/>
      <c r="O240" s="77"/>
      <c r="P240" s="77"/>
      <c r="Q240" s="77"/>
      <c r="R240" s="77"/>
      <c r="S240" s="77"/>
      <c r="T240" s="78"/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T240" s="19" t="s">
        <v>173</v>
      </c>
      <c r="AU240" s="19" t="s">
        <v>85</v>
      </c>
    </row>
    <row r="241" s="14" customFormat="1">
      <c r="A241" s="14"/>
      <c r="B241" s="205"/>
      <c r="C241" s="14"/>
      <c r="D241" s="193" t="s">
        <v>175</v>
      </c>
      <c r="E241" s="206" t="s">
        <v>1</v>
      </c>
      <c r="F241" s="207" t="s">
        <v>307</v>
      </c>
      <c r="G241" s="14"/>
      <c r="H241" s="208">
        <v>20</v>
      </c>
      <c r="I241" s="209"/>
      <c r="J241" s="14"/>
      <c r="K241" s="14"/>
      <c r="L241" s="205"/>
      <c r="M241" s="210"/>
      <c r="N241" s="211"/>
      <c r="O241" s="211"/>
      <c r="P241" s="211"/>
      <c r="Q241" s="211"/>
      <c r="R241" s="211"/>
      <c r="S241" s="211"/>
      <c r="T241" s="212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T241" s="206" t="s">
        <v>175</v>
      </c>
      <c r="AU241" s="206" t="s">
        <v>85</v>
      </c>
      <c r="AV241" s="14" t="s">
        <v>85</v>
      </c>
      <c r="AW241" s="14" t="s">
        <v>32</v>
      </c>
      <c r="AX241" s="14" t="s">
        <v>81</v>
      </c>
      <c r="AY241" s="206" t="s">
        <v>165</v>
      </c>
    </row>
    <row r="242" s="2" customFormat="1">
      <c r="A242" s="38"/>
      <c r="B242" s="179"/>
      <c r="C242" s="180" t="s">
        <v>495</v>
      </c>
      <c r="D242" s="180" t="s">
        <v>167</v>
      </c>
      <c r="E242" s="181" t="s">
        <v>1080</v>
      </c>
      <c r="F242" s="182" t="s">
        <v>1081</v>
      </c>
      <c r="G242" s="183" t="s">
        <v>378</v>
      </c>
      <c r="H242" s="184">
        <v>10</v>
      </c>
      <c r="I242" s="185"/>
      <c r="J242" s="186">
        <f>ROUND(I242*H242,2)</f>
        <v>0</v>
      </c>
      <c r="K242" s="182" t="s">
        <v>852</v>
      </c>
      <c r="L242" s="39"/>
      <c r="M242" s="187" t="s">
        <v>1</v>
      </c>
      <c r="N242" s="188" t="s">
        <v>41</v>
      </c>
      <c r="O242" s="77"/>
      <c r="P242" s="189">
        <f>O242*H242</f>
        <v>0</v>
      </c>
      <c r="Q242" s="189">
        <v>0</v>
      </c>
      <c r="R242" s="189">
        <f>Q242*H242</f>
        <v>0</v>
      </c>
      <c r="S242" s="189">
        <v>4.8000000000000001E-05</v>
      </c>
      <c r="T242" s="190">
        <f>S242*H242</f>
        <v>0.00048000000000000001</v>
      </c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R242" s="191" t="s">
        <v>273</v>
      </c>
      <c r="AT242" s="191" t="s">
        <v>167</v>
      </c>
      <c r="AU242" s="191" t="s">
        <v>85</v>
      </c>
      <c r="AY242" s="19" t="s">
        <v>165</v>
      </c>
      <c r="BE242" s="192">
        <f>IF(N242="základní",J242,0)</f>
        <v>0</v>
      </c>
      <c r="BF242" s="192">
        <f>IF(N242="snížená",J242,0)</f>
        <v>0</v>
      </c>
      <c r="BG242" s="192">
        <f>IF(N242="zákl. přenesená",J242,0)</f>
        <v>0</v>
      </c>
      <c r="BH242" s="192">
        <f>IF(N242="sníž. přenesená",J242,0)</f>
        <v>0</v>
      </c>
      <c r="BI242" s="192">
        <f>IF(N242="nulová",J242,0)</f>
        <v>0</v>
      </c>
      <c r="BJ242" s="19" t="s">
        <v>81</v>
      </c>
      <c r="BK242" s="192">
        <f>ROUND(I242*H242,2)</f>
        <v>0</v>
      </c>
      <c r="BL242" s="19" t="s">
        <v>273</v>
      </c>
      <c r="BM242" s="191" t="s">
        <v>1244</v>
      </c>
    </row>
    <row r="243" s="2" customFormat="1">
      <c r="A243" s="38"/>
      <c r="B243" s="39"/>
      <c r="C243" s="38"/>
      <c r="D243" s="193" t="s">
        <v>173</v>
      </c>
      <c r="E243" s="38"/>
      <c r="F243" s="194" t="s">
        <v>1081</v>
      </c>
      <c r="G243" s="38"/>
      <c r="H243" s="38"/>
      <c r="I243" s="195"/>
      <c r="J243" s="38"/>
      <c r="K243" s="38"/>
      <c r="L243" s="39"/>
      <c r="M243" s="196"/>
      <c r="N243" s="197"/>
      <c r="O243" s="77"/>
      <c r="P243" s="77"/>
      <c r="Q243" s="77"/>
      <c r="R243" s="77"/>
      <c r="S243" s="77"/>
      <c r="T243" s="78"/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T243" s="19" t="s">
        <v>173</v>
      </c>
      <c r="AU243" s="19" t="s">
        <v>85</v>
      </c>
    </row>
    <row r="244" s="2" customFormat="1" ht="55.5" customHeight="1">
      <c r="A244" s="38"/>
      <c r="B244" s="179"/>
      <c r="C244" s="180" t="s">
        <v>501</v>
      </c>
      <c r="D244" s="180" t="s">
        <v>167</v>
      </c>
      <c r="E244" s="181" t="s">
        <v>1083</v>
      </c>
      <c r="F244" s="182" t="s">
        <v>1084</v>
      </c>
      <c r="G244" s="183" t="s">
        <v>378</v>
      </c>
      <c r="H244" s="184">
        <v>10</v>
      </c>
      <c r="I244" s="185"/>
      <c r="J244" s="186">
        <f>ROUND(I244*H244,2)</f>
        <v>0</v>
      </c>
      <c r="K244" s="182" t="s">
        <v>852</v>
      </c>
      <c r="L244" s="39"/>
      <c r="M244" s="187" t="s">
        <v>1</v>
      </c>
      <c r="N244" s="188" t="s">
        <v>41</v>
      </c>
      <c r="O244" s="77"/>
      <c r="P244" s="189">
        <f>O244*H244</f>
        <v>0</v>
      </c>
      <c r="Q244" s="189">
        <v>0</v>
      </c>
      <c r="R244" s="189">
        <f>Q244*H244</f>
        <v>0</v>
      </c>
      <c r="S244" s="189">
        <v>0.001</v>
      </c>
      <c r="T244" s="190">
        <f>S244*H244</f>
        <v>0.01</v>
      </c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R244" s="191" t="s">
        <v>273</v>
      </c>
      <c r="AT244" s="191" t="s">
        <v>167</v>
      </c>
      <c r="AU244" s="191" t="s">
        <v>85</v>
      </c>
      <c r="AY244" s="19" t="s">
        <v>165</v>
      </c>
      <c r="BE244" s="192">
        <f>IF(N244="základní",J244,0)</f>
        <v>0</v>
      </c>
      <c r="BF244" s="192">
        <f>IF(N244="snížená",J244,0)</f>
        <v>0</v>
      </c>
      <c r="BG244" s="192">
        <f>IF(N244="zákl. přenesená",J244,0)</f>
        <v>0</v>
      </c>
      <c r="BH244" s="192">
        <f>IF(N244="sníž. přenesená",J244,0)</f>
        <v>0</v>
      </c>
      <c r="BI244" s="192">
        <f>IF(N244="nulová",J244,0)</f>
        <v>0</v>
      </c>
      <c r="BJ244" s="19" t="s">
        <v>81</v>
      </c>
      <c r="BK244" s="192">
        <f>ROUND(I244*H244,2)</f>
        <v>0</v>
      </c>
      <c r="BL244" s="19" t="s">
        <v>273</v>
      </c>
      <c r="BM244" s="191" t="s">
        <v>1245</v>
      </c>
    </row>
    <row r="245" s="2" customFormat="1">
      <c r="A245" s="38"/>
      <c r="B245" s="39"/>
      <c r="C245" s="38"/>
      <c r="D245" s="193" t="s">
        <v>173</v>
      </c>
      <c r="E245" s="38"/>
      <c r="F245" s="194" t="s">
        <v>1084</v>
      </c>
      <c r="G245" s="38"/>
      <c r="H245" s="38"/>
      <c r="I245" s="195"/>
      <c r="J245" s="38"/>
      <c r="K245" s="38"/>
      <c r="L245" s="39"/>
      <c r="M245" s="196"/>
      <c r="N245" s="197"/>
      <c r="O245" s="77"/>
      <c r="P245" s="77"/>
      <c r="Q245" s="77"/>
      <c r="R245" s="77"/>
      <c r="S245" s="77"/>
      <c r="T245" s="78"/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T245" s="19" t="s">
        <v>173</v>
      </c>
      <c r="AU245" s="19" t="s">
        <v>85</v>
      </c>
    </row>
    <row r="246" s="2" customFormat="1">
      <c r="A246" s="38"/>
      <c r="B246" s="179"/>
      <c r="C246" s="180" t="s">
        <v>507</v>
      </c>
      <c r="D246" s="180" t="s">
        <v>167</v>
      </c>
      <c r="E246" s="181" t="s">
        <v>1246</v>
      </c>
      <c r="F246" s="182" t="s">
        <v>1247</v>
      </c>
      <c r="G246" s="183" t="s">
        <v>378</v>
      </c>
      <c r="H246" s="184">
        <v>20</v>
      </c>
      <c r="I246" s="185"/>
      <c r="J246" s="186">
        <f>ROUND(I246*H246,2)</f>
        <v>0</v>
      </c>
      <c r="K246" s="182" t="s">
        <v>852</v>
      </c>
      <c r="L246" s="39"/>
      <c r="M246" s="187" t="s">
        <v>1</v>
      </c>
      <c r="N246" s="188" t="s">
        <v>41</v>
      </c>
      <c r="O246" s="77"/>
      <c r="P246" s="189">
        <f>O246*H246</f>
        <v>0</v>
      </c>
      <c r="Q246" s="189">
        <v>0</v>
      </c>
      <c r="R246" s="189">
        <f>Q246*H246</f>
        <v>0</v>
      </c>
      <c r="S246" s="189">
        <v>0.0012999999999999999</v>
      </c>
      <c r="T246" s="190">
        <f>S246*H246</f>
        <v>0.025999999999999999</v>
      </c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R246" s="191" t="s">
        <v>273</v>
      </c>
      <c r="AT246" s="191" t="s">
        <v>167</v>
      </c>
      <c r="AU246" s="191" t="s">
        <v>85</v>
      </c>
      <c r="AY246" s="19" t="s">
        <v>165</v>
      </c>
      <c r="BE246" s="192">
        <f>IF(N246="základní",J246,0)</f>
        <v>0</v>
      </c>
      <c r="BF246" s="192">
        <f>IF(N246="snížená",J246,0)</f>
        <v>0</v>
      </c>
      <c r="BG246" s="192">
        <f>IF(N246="zákl. přenesená",J246,0)</f>
        <v>0</v>
      </c>
      <c r="BH246" s="192">
        <f>IF(N246="sníž. přenesená",J246,0)</f>
        <v>0</v>
      </c>
      <c r="BI246" s="192">
        <f>IF(N246="nulová",J246,0)</f>
        <v>0</v>
      </c>
      <c r="BJ246" s="19" t="s">
        <v>81</v>
      </c>
      <c r="BK246" s="192">
        <f>ROUND(I246*H246,2)</f>
        <v>0</v>
      </c>
      <c r="BL246" s="19" t="s">
        <v>273</v>
      </c>
      <c r="BM246" s="191" t="s">
        <v>1248</v>
      </c>
    </row>
    <row r="247" s="2" customFormat="1">
      <c r="A247" s="38"/>
      <c r="B247" s="39"/>
      <c r="C247" s="38"/>
      <c r="D247" s="193" t="s">
        <v>173</v>
      </c>
      <c r="E247" s="38"/>
      <c r="F247" s="194" t="s">
        <v>1247</v>
      </c>
      <c r="G247" s="38"/>
      <c r="H247" s="38"/>
      <c r="I247" s="195"/>
      <c r="J247" s="38"/>
      <c r="K247" s="38"/>
      <c r="L247" s="39"/>
      <c r="M247" s="196"/>
      <c r="N247" s="197"/>
      <c r="O247" s="77"/>
      <c r="P247" s="77"/>
      <c r="Q247" s="77"/>
      <c r="R247" s="77"/>
      <c r="S247" s="77"/>
      <c r="T247" s="7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T247" s="19" t="s">
        <v>173</v>
      </c>
      <c r="AU247" s="19" t="s">
        <v>85</v>
      </c>
    </row>
    <row r="248" s="2" customFormat="1">
      <c r="A248" s="38"/>
      <c r="B248" s="179"/>
      <c r="C248" s="180" t="s">
        <v>512</v>
      </c>
      <c r="D248" s="180" t="s">
        <v>167</v>
      </c>
      <c r="E248" s="181" t="s">
        <v>1249</v>
      </c>
      <c r="F248" s="182" t="s">
        <v>1250</v>
      </c>
      <c r="G248" s="183" t="s">
        <v>378</v>
      </c>
      <c r="H248" s="184">
        <v>8</v>
      </c>
      <c r="I248" s="185"/>
      <c r="J248" s="186">
        <f>ROUND(I248*H248,2)</f>
        <v>0</v>
      </c>
      <c r="K248" s="182" t="s">
        <v>852</v>
      </c>
      <c r="L248" s="39"/>
      <c r="M248" s="187" t="s">
        <v>1</v>
      </c>
      <c r="N248" s="188" t="s">
        <v>41</v>
      </c>
      <c r="O248" s="77"/>
      <c r="P248" s="189">
        <f>O248*H248</f>
        <v>0</v>
      </c>
      <c r="Q248" s="189">
        <v>0</v>
      </c>
      <c r="R248" s="189">
        <f>Q248*H248</f>
        <v>0</v>
      </c>
      <c r="S248" s="189">
        <v>0.0089999999999999993</v>
      </c>
      <c r="T248" s="190">
        <f>S248*H248</f>
        <v>0.071999999999999995</v>
      </c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R248" s="191" t="s">
        <v>273</v>
      </c>
      <c r="AT248" s="191" t="s">
        <v>167</v>
      </c>
      <c r="AU248" s="191" t="s">
        <v>85</v>
      </c>
      <c r="AY248" s="19" t="s">
        <v>165</v>
      </c>
      <c r="BE248" s="192">
        <f>IF(N248="základní",J248,0)</f>
        <v>0</v>
      </c>
      <c r="BF248" s="192">
        <f>IF(N248="snížená",J248,0)</f>
        <v>0</v>
      </c>
      <c r="BG248" s="192">
        <f>IF(N248="zákl. přenesená",J248,0)</f>
        <v>0</v>
      </c>
      <c r="BH248" s="192">
        <f>IF(N248="sníž. přenesená",J248,0)</f>
        <v>0</v>
      </c>
      <c r="BI248" s="192">
        <f>IF(N248="nulová",J248,0)</f>
        <v>0</v>
      </c>
      <c r="BJ248" s="19" t="s">
        <v>81</v>
      </c>
      <c r="BK248" s="192">
        <f>ROUND(I248*H248,2)</f>
        <v>0</v>
      </c>
      <c r="BL248" s="19" t="s">
        <v>273</v>
      </c>
      <c r="BM248" s="191" t="s">
        <v>1251</v>
      </c>
    </row>
    <row r="249" s="2" customFormat="1">
      <c r="A249" s="38"/>
      <c r="B249" s="39"/>
      <c r="C249" s="38"/>
      <c r="D249" s="193" t="s">
        <v>173</v>
      </c>
      <c r="E249" s="38"/>
      <c r="F249" s="194" t="s">
        <v>1250</v>
      </c>
      <c r="G249" s="38"/>
      <c r="H249" s="38"/>
      <c r="I249" s="195"/>
      <c r="J249" s="38"/>
      <c r="K249" s="38"/>
      <c r="L249" s="39"/>
      <c r="M249" s="196"/>
      <c r="N249" s="197"/>
      <c r="O249" s="77"/>
      <c r="P249" s="77"/>
      <c r="Q249" s="77"/>
      <c r="R249" s="77"/>
      <c r="S249" s="77"/>
      <c r="T249" s="78"/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T249" s="19" t="s">
        <v>173</v>
      </c>
      <c r="AU249" s="19" t="s">
        <v>85</v>
      </c>
    </row>
    <row r="250" s="12" customFormat="1" ht="25.92" customHeight="1">
      <c r="A250" s="12"/>
      <c r="B250" s="166"/>
      <c r="C250" s="12"/>
      <c r="D250" s="167" t="s">
        <v>75</v>
      </c>
      <c r="E250" s="168" t="s">
        <v>221</v>
      </c>
      <c r="F250" s="168" t="s">
        <v>1086</v>
      </c>
      <c r="G250" s="12"/>
      <c r="H250" s="12"/>
      <c r="I250" s="169"/>
      <c r="J250" s="170">
        <f>BK250</f>
        <v>0</v>
      </c>
      <c r="K250" s="12"/>
      <c r="L250" s="166"/>
      <c r="M250" s="171"/>
      <c r="N250" s="172"/>
      <c r="O250" s="172"/>
      <c r="P250" s="173">
        <f>P251</f>
        <v>0</v>
      </c>
      <c r="Q250" s="172"/>
      <c r="R250" s="173">
        <f>R251</f>
        <v>0.17555999999999997</v>
      </c>
      <c r="S250" s="172"/>
      <c r="T250" s="174">
        <f>T251</f>
        <v>1.8174000000000001</v>
      </c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R250" s="167" t="s">
        <v>86</v>
      </c>
      <c r="AT250" s="175" t="s">
        <v>75</v>
      </c>
      <c r="AU250" s="175" t="s">
        <v>76</v>
      </c>
      <c r="AY250" s="167" t="s">
        <v>165</v>
      </c>
      <c r="BK250" s="176">
        <f>BK251</f>
        <v>0</v>
      </c>
    </row>
    <row r="251" s="12" customFormat="1" ht="22.8" customHeight="1">
      <c r="A251" s="12"/>
      <c r="B251" s="166"/>
      <c r="C251" s="12"/>
      <c r="D251" s="167" t="s">
        <v>75</v>
      </c>
      <c r="E251" s="177" t="s">
        <v>1087</v>
      </c>
      <c r="F251" s="177" t="s">
        <v>1088</v>
      </c>
      <c r="G251" s="12"/>
      <c r="H251" s="12"/>
      <c r="I251" s="169"/>
      <c r="J251" s="178">
        <f>BK251</f>
        <v>0</v>
      </c>
      <c r="K251" s="12"/>
      <c r="L251" s="166"/>
      <c r="M251" s="171"/>
      <c r="N251" s="172"/>
      <c r="O251" s="172"/>
      <c r="P251" s="173">
        <f>SUM(P252:P279)</f>
        <v>0</v>
      </c>
      <c r="Q251" s="172"/>
      <c r="R251" s="173">
        <f>SUM(R252:R279)</f>
        <v>0.17555999999999997</v>
      </c>
      <c r="S251" s="172"/>
      <c r="T251" s="174">
        <f>SUM(T252:T279)</f>
        <v>1.8174000000000001</v>
      </c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R251" s="167" t="s">
        <v>86</v>
      </c>
      <c r="AT251" s="175" t="s">
        <v>75</v>
      </c>
      <c r="AU251" s="175" t="s">
        <v>81</v>
      </c>
      <c r="AY251" s="167" t="s">
        <v>165</v>
      </c>
      <c r="BK251" s="176">
        <f>SUM(BK252:BK279)</f>
        <v>0</v>
      </c>
    </row>
    <row r="252" s="2" customFormat="1">
      <c r="A252" s="38"/>
      <c r="B252" s="179"/>
      <c r="C252" s="180" t="s">
        <v>517</v>
      </c>
      <c r="D252" s="180" t="s">
        <v>167</v>
      </c>
      <c r="E252" s="181" t="s">
        <v>1089</v>
      </c>
      <c r="F252" s="182" t="s">
        <v>1090</v>
      </c>
      <c r="G252" s="183" t="s">
        <v>201</v>
      </c>
      <c r="H252" s="184">
        <v>0.014</v>
      </c>
      <c r="I252" s="185"/>
      <c r="J252" s="186">
        <f>ROUND(I252*H252,2)</f>
        <v>0</v>
      </c>
      <c r="K252" s="182" t="s">
        <v>852</v>
      </c>
      <c r="L252" s="39"/>
      <c r="M252" s="187" t="s">
        <v>1</v>
      </c>
      <c r="N252" s="188" t="s">
        <v>41</v>
      </c>
      <c r="O252" s="77"/>
      <c r="P252" s="189">
        <f>O252*H252</f>
        <v>0</v>
      </c>
      <c r="Q252" s="189">
        <v>0</v>
      </c>
      <c r="R252" s="189">
        <f>Q252*H252</f>
        <v>0</v>
      </c>
      <c r="S252" s="189">
        <v>0</v>
      </c>
      <c r="T252" s="190">
        <f>S252*H252</f>
        <v>0</v>
      </c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R252" s="191" t="s">
        <v>573</v>
      </c>
      <c r="AT252" s="191" t="s">
        <v>167</v>
      </c>
      <c r="AU252" s="191" t="s">
        <v>85</v>
      </c>
      <c r="AY252" s="19" t="s">
        <v>165</v>
      </c>
      <c r="BE252" s="192">
        <f>IF(N252="základní",J252,0)</f>
        <v>0</v>
      </c>
      <c r="BF252" s="192">
        <f>IF(N252="snížená",J252,0)</f>
        <v>0</v>
      </c>
      <c r="BG252" s="192">
        <f>IF(N252="zákl. přenesená",J252,0)</f>
        <v>0</v>
      </c>
      <c r="BH252" s="192">
        <f>IF(N252="sníž. přenesená",J252,0)</f>
        <v>0</v>
      </c>
      <c r="BI252" s="192">
        <f>IF(N252="nulová",J252,0)</f>
        <v>0</v>
      </c>
      <c r="BJ252" s="19" t="s">
        <v>81</v>
      </c>
      <c r="BK252" s="192">
        <f>ROUND(I252*H252,2)</f>
        <v>0</v>
      </c>
      <c r="BL252" s="19" t="s">
        <v>573</v>
      </c>
      <c r="BM252" s="191" t="s">
        <v>1252</v>
      </c>
    </row>
    <row r="253" s="2" customFormat="1">
      <c r="A253" s="38"/>
      <c r="B253" s="39"/>
      <c r="C253" s="38"/>
      <c r="D253" s="193" t="s">
        <v>173</v>
      </c>
      <c r="E253" s="38"/>
      <c r="F253" s="194" t="s">
        <v>1090</v>
      </c>
      <c r="G253" s="38"/>
      <c r="H253" s="38"/>
      <c r="I253" s="195"/>
      <c r="J253" s="38"/>
      <c r="K253" s="38"/>
      <c r="L253" s="39"/>
      <c r="M253" s="196"/>
      <c r="N253" s="197"/>
      <c r="O253" s="77"/>
      <c r="P253" s="77"/>
      <c r="Q253" s="77"/>
      <c r="R253" s="77"/>
      <c r="S253" s="77"/>
      <c r="T253" s="78"/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  <c r="AT253" s="19" t="s">
        <v>173</v>
      </c>
      <c r="AU253" s="19" t="s">
        <v>85</v>
      </c>
    </row>
    <row r="254" s="2" customFormat="1">
      <c r="A254" s="38"/>
      <c r="B254" s="179"/>
      <c r="C254" s="180" t="s">
        <v>524</v>
      </c>
      <c r="D254" s="180" t="s">
        <v>167</v>
      </c>
      <c r="E254" s="181" t="s">
        <v>1092</v>
      </c>
      <c r="F254" s="182" t="s">
        <v>1093</v>
      </c>
      <c r="G254" s="183" t="s">
        <v>201</v>
      </c>
      <c r="H254" s="184">
        <v>0.14000000000000001</v>
      </c>
      <c r="I254" s="185"/>
      <c r="J254" s="186">
        <f>ROUND(I254*H254,2)</f>
        <v>0</v>
      </c>
      <c r="K254" s="182" t="s">
        <v>852</v>
      </c>
      <c r="L254" s="39"/>
      <c r="M254" s="187" t="s">
        <v>1</v>
      </c>
      <c r="N254" s="188" t="s">
        <v>41</v>
      </c>
      <c r="O254" s="77"/>
      <c r="P254" s="189">
        <f>O254*H254</f>
        <v>0</v>
      </c>
      <c r="Q254" s="189">
        <v>0</v>
      </c>
      <c r="R254" s="189">
        <f>Q254*H254</f>
        <v>0</v>
      </c>
      <c r="S254" s="189">
        <v>0</v>
      </c>
      <c r="T254" s="190">
        <f>S254*H254</f>
        <v>0</v>
      </c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R254" s="191" t="s">
        <v>573</v>
      </c>
      <c r="AT254" s="191" t="s">
        <v>167</v>
      </c>
      <c r="AU254" s="191" t="s">
        <v>85</v>
      </c>
      <c r="AY254" s="19" t="s">
        <v>165</v>
      </c>
      <c r="BE254" s="192">
        <f>IF(N254="základní",J254,0)</f>
        <v>0</v>
      </c>
      <c r="BF254" s="192">
        <f>IF(N254="snížená",J254,0)</f>
        <v>0</v>
      </c>
      <c r="BG254" s="192">
        <f>IF(N254="zákl. přenesená",J254,0)</f>
        <v>0</v>
      </c>
      <c r="BH254" s="192">
        <f>IF(N254="sníž. přenesená",J254,0)</f>
        <v>0</v>
      </c>
      <c r="BI254" s="192">
        <f>IF(N254="nulová",J254,0)</f>
        <v>0</v>
      </c>
      <c r="BJ254" s="19" t="s">
        <v>81</v>
      </c>
      <c r="BK254" s="192">
        <f>ROUND(I254*H254,2)</f>
        <v>0</v>
      </c>
      <c r="BL254" s="19" t="s">
        <v>573</v>
      </c>
      <c r="BM254" s="191" t="s">
        <v>1253</v>
      </c>
    </row>
    <row r="255" s="2" customFormat="1">
      <c r="A255" s="38"/>
      <c r="B255" s="39"/>
      <c r="C255" s="38"/>
      <c r="D255" s="193" t="s">
        <v>173</v>
      </c>
      <c r="E255" s="38"/>
      <c r="F255" s="194" t="s">
        <v>1093</v>
      </c>
      <c r="G255" s="38"/>
      <c r="H255" s="38"/>
      <c r="I255" s="195"/>
      <c r="J255" s="38"/>
      <c r="K255" s="38"/>
      <c r="L255" s="39"/>
      <c r="M255" s="196"/>
      <c r="N255" s="197"/>
      <c r="O255" s="77"/>
      <c r="P255" s="77"/>
      <c r="Q255" s="77"/>
      <c r="R255" s="77"/>
      <c r="S255" s="77"/>
      <c r="T255" s="78"/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T255" s="19" t="s">
        <v>173</v>
      </c>
      <c r="AU255" s="19" t="s">
        <v>85</v>
      </c>
    </row>
    <row r="256" s="2" customFormat="1">
      <c r="A256" s="38"/>
      <c r="B256" s="179"/>
      <c r="C256" s="180" t="s">
        <v>530</v>
      </c>
      <c r="D256" s="180" t="s">
        <v>167</v>
      </c>
      <c r="E256" s="181" t="s">
        <v>1254</v>
      </c>
      <c r="F256" s="182" t="s">
        <v>1255</v>
      </c>
      <c r="G256" s="183" t="s">
        <v>378</v>
      </c>
      <c r="H256" s="184">
        <v>3</v>
      </c>
      <c r="I256" s="185"/>
      <c r="J256" s="186">
        <f>ROUND(I256*H256,2)</f>
        <v>0</v>
      </c>
      <c r="K256" s="182" t="s">
        <v>852</v>
      </c>
      <c r="L256" s="39"/>
      <c r="M256" s="187" t="s">
        <v>1</v>
      </c>
      <c r="N256" s="188" t="s">
        <v>41</v>
      </c>
      <c r="O256" s="77"/>
      <c r="P256" s="189">
        <f>O256*H256</f>
        <v>0</v>
      </c>
      <c r="Q256" s="189">
        <v>0</v>
      </c>
      <c r="R256" s="189">
        <f>Q256*H256</f>
        <v>0</v>
      </c>
      <c r="S256" s="189">
        <v>0.0080000000000000002</v>
      </c>
      <c r="T256" s="190">
        <f>S256*H256</f>
        <v>0.024</v>
      </c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R256" s="191" t="s">
        <v>573</v>
      </c>
      <c r="AT256" s="191" t="s">
        <v>167</v>
      </c>
      <c r="AU256" s="191" t="s">
        <v>85</v>
      </c>
      <c r="AY256" s="19" t="s">
        <v>165</v>
      </c>
      <c r="BE256" s="192">
        <f>IF(N256="základní",J256,0)</f>
        <v>0</v>
      </c>
      <c r="BF256" s="192">
        <f>IF(N256="snížená",J256,0)</f>
        <v>0</v>
      </c>
      <c r="BG256" s="192">
        <f>IF(N256="zákl. přenesená",J256,0)</f>
        <v>0</v>
      </c>
      <c r="BH256" s="192">
        <f>IF(N256="sníž. přenesená",J256,0)</f>
        <v>0</v>
      </c>
      <c r="BI256" s="192">
        <f>IF(N256="nulová",J256,0)</f>
        <v>0</v>
      </c>
      <c r="BJ256" s="19" t="s">
        <v>81</v>
      </c>
      <c r="BK256" s="192">
        <f>ROUND(I256*H256,2)</f>
        <v>0</v>
      </c>
      <c r="BL256" s="19" t="s">
        <v>573</v>
      </c>
      <c r="BM256" s="191" t="s">
        <v>1256</v>
      </c>
    </row>
    <row r="257" s="2" customFormat="1">
      <c r="A257" s="38"/>
      <c r="B257" s="39"/>
      <c r="C257" s="38"/>
      <c r="D257" s="193" t="s">
        <v>173</v>
      </c>
      <c r="E257" s="38"/>
      <c r="F257" s="194" t="s">
        <v>1255</v>
      </c>
      <c r="G257" s="38"/>
      <c r="H257" s="38"/>
      <c r="I257" s="195"/>
      <c r="J257" s="38"/>
      <c r="K257" s="38"/>
      <c r="L257" s="39"/>
      <c r="M257" s="196"/>
      <c r="N257" s="197"/>
      <c r="O257" s="77"/>
      <c r="P257" s="77"/>
      <c r="Q257" s="77"/>
      <c r="R257" s="77"/>
      <c r="S257" s="77"/>
      <c r="T257" s="78"/>
      <c r="U257" s="38"/>
      <c r="V257" s="38"/>
      <c r="W257" s="38"/>
      <c r="X257" s="38"/>
      <c r="Y257" s="38"/>
      <c r="Z257" s="38"/>
      <c r="AA257" s="38"/>
      <c r="AB257" s="38"/>
      <c r="AC257" s="38"/>
      <c r="AD257" s="38"/>
      <c r="AE257" s="38"/>
      <c r="AT257" s="19" t="s">
        <v>173</v>
      </c>
      <c r="AU257" s="19" t="s">
        <v>85</v>
      </c>
    </row>
    <row r="258" s="2" customFormat="1">
      <c r="A258" s="38"/>
      <c r="B258" s="179"/>
      <c r="C258" s="180" t="s">
        <v>535</v>
      </c>
      <c r="D258" s="180" t="s">
        <v>167</v>
      </c>
      <c r="E258" s="181" t="s">
        <v>1257</v>
      </c>
      <c r="F258" s="182" t="s">
        <v>1258</v>
      </c>
      <c r="G258" s="183" t="s">
        <v>378</v>
      </c>
      <c r="H258" s="184">
        <v>1</v>
      </c>
      <c r="I258" s="185"/>
      <c r="J258" s="186">
        <f>ROUND(I258*H258,2)</f>
        <v>0</v>
      </c>
      <c r="K258" s="182" t="s">
        <v>852</v>
      </c>
      <c r="L258" s="39"/>
      <c r="M258" s="187" t="s">
        <v>1</v>
      </c>
      <c r="N258" s="188" t="s">
        <v>41</v>
      </c>
      <c r="O258" s="77"/>
      <c r="P258" s="189">
        <f>O258*H258</f>
        <v>0</v>
      </c>
      <c r="Q258" s="189">
        <v>0</v>
      </c>
      <c r="R258" s="189">
        <f>Q258*H258</f>
        <v>0</v>
      </c>
      <c r="S258" s="189">
        <v>0.12</v>
      </c>
      <c r="T258" s="190">
        <f>S258*H258</f>
        <v>0.12</v>
      </c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R258" s="191" t="s">
        <v>573</v>
      </c>
      <c r="AT258" s="191" t="s">
        <v>167</v>
      </c>
      <c r="AU258" s="191" t="s">
        <v>85</v>
      </c>
      <c r="AY258" s="19" t="s">
        <v>165</v>
      </c>
      <c r="BE258" s="192">
        <f>IF(N258="základní",J258,0)</f>
        <v>0</v>
      </c>
      <c r="BF258" s="192">
        <f>IF(N258="snížená",J258,0)</f>
        <v>0</v>
      </c>
      <c r="BG258" s="192">
        <f>IF(N258="zákl. přenesená",J258,0)</f>
        <v>0</v>
      </c>
      <c r="BH258" s="192">
        <f>IF(N258="sníž. přenesená",J258,0)</f>
        <v>0</v>
      </c>
      <c r="BI258" s="192">
        <f>IF(N258="nulová",J258,0)</f>
        <v>0</v>
      </c>
      <c r="BJ258" s="19" t="s">
        <v>81</v>
      </c>
      <c r="BK258" s="192">
        <f>ROUND(I258*H258,2)</f>
        <v>0</v>
      </c>
      <c r="BL258" s="19" t="s">
        <v>573</v>
      </c>
      <c r="BM258" s="191" t="s">
        <v>1259</v>
      </c>
    </row>
    <row r="259" s="2" customFormat="1">
      <c r="A259" s="38"/>
      <c r="B259" s="39"/>
      <c r="C259" s="38"/>
      <c r="D259" s="193" t="s">
        <v>173</v>
      </c>
      <c r="E259" s="38"/>
      <c r="F259" s="194" t="s">
        <v>1258</v>
      </c>
      <c r="G259" s="38"/>
      <c r="H259" s="38"/>
      <c r="I259" s="195"/>
      <c r="J259" s="38"/>
      <c r="K259" s="38"/>
      <c r="L259" s="39"/>
      <c r="M259" s="196"/>
      <c r="N259" s="197"/>
      <c r="O259" s="77"/>
      <c r="P259" s="77"/>
      <c r="Q259" s="77"/>
      <c r="R259" s="77"/>
      <c r="S259" s="77"/>
      <c r="T259" s="78"/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T259" s="19" t="s">
        <v>173</v>
      </c>
      <c r="AU259" s="19" t="s">
        <v>85</v>
      </c>
    </row>
    <row r="260" s="2" customFormat="1">
      <c r="A260" s="38"/>
      <c r="B260" s="179"/>
      <c r="C260" s="180" t="s">
        <v>541</v>
      </c>
      <c r="D260" s="180" t="s">
        <v>167</v>
      </c>
      <c r="E260" s="181" t="s">
        <v>1104</v>
      </c>
      <c r="F260" s="182" t="s">
        <v>1105</v>
      </c>
      <c r="G260" s="183" t="s">
        <v>378</v>
      </c>
      <c r="H260" s="184">
        <v>77</v>
      </c>
      <c r="I260" s="185"/>
      <c r="J260" s="186">
        <f>ROUND(I260*H260,2)</f>
        <v>0</v>
      </c>
      <c r="K260" s="182" t="s">
        <v>852</v>
      </c>
      <c r="L260" s="39"/>
      <c r="M260" s="187" t="s">
        <v>1</v>
      </c>
      <c r="N260" s="188" t="s">
        <v>41</v>
      </c>
      <c r="O260" s="77"/>
      <c r="P260" s="189">
        <f>O260*H260</f>
        <v>0</v>
      </c>
      <c r="Q260" s="189">
        <v>0</v>
      </c>
      <c r="R260" s="189">
        <f>Q260*H260</f>
        <v>0</v>
      </c>
      <c r="S260" s="189">
        <v>0.0011999999999999999</v>
      </c>
      <c r="T260" s="190">
        <f>S260*H260</f>
        <v>0.092399999999999996</v>
      </c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R260" s="191" t="s">
        <v>573</v>
      </c>
      <c r="AT260" s="191" t="s">
        <v>167</v>
      </c>
      <c r="AU260" s="191" t="s">
        <v>85</v>
      </c>
      <c r="AY260" s="19" t="s">
        <v>165</v>
      </c>
      <c r="BE260" s="192">
        <f>IF(N260="základní",J260,0)</f>
        <v>0</v>
      </c>
      <c r="BF260" s="192">
        <f>IF(N260="snížená",J260,0)</f>
        <v>0</v>
      </c>
      <c r="BG260" s="192">
        <f>IF(N260="zákl. přenesená",J260,0)</f>
        <v>0</v>
      </c>
      <c r="BH260" s="192">
        <f>IF(N260="sníž. přenesená",J260,0)</f>
        <v>0</v>
      </c>
      <c r="BI260" s="192">
        <f>IF(N260="nulová",J260,0)</f>
        <v>0</v>
      </c>
      <c r="BJ260" s="19" t="s">
        <v>81</v>
      </c>
      <c r="BK260" s="192">
        <f>ROUND(I260*H260,2)</f>
        <v>0</v>
      </c>
      <c r="BL260" s="19" t="s">
        <v>573</v>
      </c>
      <c r="BM260" s="191" t="s">
        <v>1260</v>
      </c>
    </row>
    <row r="261" s="2" customFormat="1">
      <c r="A261" s="38"/>
      <c r="B261" s="39"/>
      <c r="C261" s="38"/>
      <c r="D261" s="193" t="s">
        <v>173</v>
      </c>
      <c r="E261" s="38"/>
      <c r="F261" s="194" t="s">
        <v>1105</v>
      </c>
      <c r="G261" s="38"/>
      <c r="H261" s="38"/>
      <c r="I261" s="195"/>
      <c r="J261" s="38"/>
      <c r="K261" s="38"/>
      <c r="L261" s="39"/>
      <c r="M261" s="196"/>
      <c r="N261" s="197"/>
      <c r="O261" s="77"/>
      <c r="P261" s="77"/>
      <c r="Q261" s="77"/>
      <c r="R261" s="77"/>
      <c r="S261" s="77"/>
      <c r="T261" s="78"/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T261" s="19" t="s">
        <v>173</v>
      </c>
      <c r="AU261" s="19" t="s">
        <v>85</v>
      </c>
    </row>
    <row r="262" s="2" customFormat="1" ht="33" customHeight="1">
      <c r="A262" s="38"/>
      <c r="B262" s="179"/>
      <c r="C262" s="180" t="s">
        <v>545</v>
      </c>
      <c r="D262" s="180" t="s">
        <v>167</v>
      </c>
      <c r="E262" s="181" t="s">
        <v>1107</v>
      </c>
      <c r="F262" s="182" t="s">
        <v>1108</v>
      </c>
      <c r="G262" s="183" t="s">
        <v>305</v>
      </c>
      <c r="H262" s="184">
        <v>12</v>
      </c>
      <c r="I262" s="185"/>
      <c r="J262" s="186">
        <f>ROUND(I262*H262,2)</f>
        <v>0</v>
      </c>
      <c r="K262" s="182" t="s">
        <v>852</v>
      </c>
      <c r="L262" s="39"/>
      <c r="M262" s="187" t="s">
        <v>1</v>
      </c>
      <c r="N262" s="188" t="s">
        <v>41</v>
      </c>
      <c r="O262" s="77"/>
      <c r="P262" s="189">
        <f>O262*H262</f>
        <v>0</v>
      </c>
      <c r="Q262" s="189">
        <v>0</v>
      </c>
      <c r="R262" s="189">
        <f>Q262*H262</f>
        <v>0</v>
      </c>
      <c r="S262" s="189">
        <v>0.002</v>
      </c>
      <c r="T262" s="190">
        <f>S262*H262</f>
        <v>0.024</v>
      </c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R262" s="191" t="s">
        <v>573</v>
      </c>
      <c r="AT262" s="191" t="s">
        <v>167</v>
      </c>
      <c r="AU262" s="191" t="s">
        <v>85</v>
      </c>
      <c r="AY262" s="19" t="s">
        <v>165</v>
      </c>
      <c r="BE262" s="192">
        <f>IF(N262="základní",J262,0)</f>
        <v>0</v>
      </c>
      <c r="BF262" s="192">
        <f>IF(N262="snížená",J262,0)</f>
        <v>0</v>
      </c>
      <c r="BG262" s="192">
        <f>IF(N262="zákl. přenesená",J262,0)</f>
        <v>0</v>
      </c>
      <c r="BH262" s="192">
        <f>IF(N262="sníž. přenesená",J262,0)</f>
        <v>0</v>
      </c>
      <c r="BI262" s="192">
        <f>IF(N262="nulová",J262,0)</f>
        <v>0</v>
      </c>
      <c r="BJ262" s="19" t="s">
        <v>81</v>
      </c>
      <c r="BK262" s="192">
        <f>ROUND(I262*H262,2)</f>
        <v>0</v>
      </c>
      <c r="BL262" s="19" t="s">
        <v>573</v>
      </c>
      <c r="BM262" s="191" t="s">
        <v>1261</v>
      </c>
    </row>
    <row r="263" s="2" customFormat="1">
      <c r="A263" s="38"/>
      <c r="B263" s="39"/>
      <c r="C263" s="38"/>
      <c r="D263" s="193" t="s">
        <v>173</v>
      </c>
      <c r="E263" s="38"/>
      <c r="F263" s="194" t="s">
        <v>1108</v>
      </c>
      <c r="G263" s="38"/>
      <c r="H263" s="38"/>
      <c r="I263" s="195"/>
      <c r="J263" s="38"/>
      <c r="K263" s="38"/>
      <c r="L263" s="39"/>
      <c r="M263" s="196"/>
      <c r="N263" s="197"/>
      <c r="O263" s="77"/>
      <c r="P263" s="77"/>
      <c r="Q263" s="77"/>
      <c r="R263" s="77"/>
      <c r="S263" s="77"/>
      <c r="T263" s="78"/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T263" s="19" t="s">
        <v>173</v>
      </c>
      <c r="AU263" s="19" t="s">
        <v>85</v>
      </c>
    </row>
    <row r="264" s="2" customFormat="1" ht="33" customHeight="1">
      <c r="A264" s="38"/>
      <c r="B264" s="179"/>
      <c r="C264" s="180" t="s">
        <v>552</v>
      </c>
      <c r="D264" s="180" t="s">
        <v>167</v>
      </c>
      <c r="E264" s="181" t="s">
        <v>1110</v>
      </c>
      <c r="F264" s="182" t="s">
        <v>1111</v>
      </c>
      <c r="G264" s="183" t="s">
        <v>305</v>
      </c>
      <c r="H264" s="184">
        <v>338</v>
      </c>
      <c r="I264" s="185"/>
      <c r="J264" s="186">
        <f>ROUND(I264*H264,2)</f>
        <v>0</v>
      </c>
      <c r="K264" s="182" t="s">
        <v>852</v>
      </c>
      <c r="L264" s="39"/>
      <c r="M264" s="187" t="s">
        <v>1</v>
      </c>
      <c r="N264" s="188" t="s">
        <v>41</v>
      </c>
      <c r="O264" s="77"/>
      <c r="P264" s="189">
        <f>O264*H264</f>
        <v>0</v>
      </c>
      <c r="Q264" s="189">
        <v>0</v>
      </c>
      <c r="R264" s="189">
        <f>Q264*H264</f>
        <v>0</v>
      </c>
      <c r="S264" s="189">
        <v>0.002</v>
      </c>
      <c r="T264" s="190">
        <f>S264*H264</f>
        <v>0.67600000000000005</v>
      </c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R264" s="191" t="s">
        <v>573</v>
      </c>
      <c r="AT264" s="191" t="s">
        <v>167</v>
      </c>
      <c r="AU264" s="191" t="s">
        <v>85</v>
      </c>
      <c r="AY264" s="19" t="s">
        <v>165</v>
      </c>
      <c r="BE264" s="192">
        <f>IF(N264="základní",J264,0)</f>
        <v>0</v>
      </c>
      <c r="BF264" s="192">
        <f>IF(N264="snížená",J264,0)</f>
        <v>0</v>
      </c>
      <c r="BG264" s="192">
        <f>IF(N264="zákl. přenesená",J264,0)</f>
        <v>0</v>
      </c>
      <c r="BH264" s="192">
        <f>IF(N264="sníž. přenesená",J264,0)</f>
        <v>0</v>
      </c>
      <c r="BI264" s="192">
        <f>IF(N264="nulová",J264,0)</f>
        <v>0</v>
      </c>
      <c r="BJ264" s="19" t="s">
        <v>81</v>
      </c>
      <c r="BK264" s="192">
        <f>ROUND(I264*H264,2)</f>
        <v>0</v>
      </c>
      <c r="BL264" s="19" t="s">
        <v>573</v>
      </c>
      <c r="BM264" s="191" t="s">
        <v>1262</v>
      </c>
    </row>
    <row r="265" s="2" customFormat="1">
      <c r="A265" s="38"/>
      <c r="B265" s="39"/>
      <c r="C265" s="38"/>
      <c r="D265" s="193" t="s">
        <v>173</v>
      </c>
      <c r="E265" s="38"/>
      <c r="F265" s="194" t="s">
        <v>1111</v>
      </c>
      <c r="G265" s="38"/>
      <c r="H265" s="38"/>
      <c r="I265" s="195"/>
      <c r="J265" s="38"/>
      <c r="K265" s="38"/>
      <c r="L265" s="39"/>
      <c r="M265" s="196"/>
      <c r="N265" s="197"/>
      <c r="O265" s="77"/>
      <c r="P265" s="77"/>
      <c r="Q265" s="77"/>
      <c r="R265" s="77"/>
      <c r="S265" s="77"/>
      <c r="T265" s="78"/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  <c r="AT265" s="19" t="s">
        <v>173</v>
      </c>
      <c r="AU265" s="19" t="s">
        <v>85</v>
      </c>
    </row>
    <row r="266" s="2" customFormat="1" ht="33" customHeight="1">
      <c r="A266" s="38"/>
      <c r="B266" s="179"/>
      <c r="C266" s="180" t="s">
        <v>557</v>
      </c>
      <c r="D266" s="180" t="s">
        <v>167</v>
      </c>
      <c r="E266" s="181" t="s">
        <v>1113</v>
      </c>
      <c r="F266" s="182" t="s">
        <v>1114</v>
      </c>
      <c r="G266" s="183" t="s">
        <v>305</v>
      </c>
      <c r="H266" s="184">
        <v>72</v>
      </c>
      <c r="I266" s="185"/>
      <c r="J266" s="186">
        <f>ROUND(I266*H266,2)</f>
        <v>0</v>
      </c>
      <c r="K266" s="182" t="s">
        <v>852</v>
      </c>
      <c r="L266" s="39"/>
      <c r="M266" s="187" t="s">
        <v>1</v>
      </c>
      <c r="N266" s="188" t="s">
        <v>41</v>
      </c>
      <c r="O266" s="77"/>
      <c r="P266" s="189">
        <f>O266*H266</f>
        <v>0</v>
      </c>
      <c r="Q266" s="189">
        <v>0</v>
      </c>
      <c r="R266" s="189">
        <f>Q266*H266</f>
        <v>0</v>
      </c>
      <c r="S266" s="189">
        <v>0.0030000000000000001</v>
      </c>
      <c r="T266" s="190">
        <f>S266*H266</f>
        <v>0.216</v>
      </c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R266" s="191" t="s">
        <v>573</v>
      </c>
      <c r="AT266" s="191" t="s">
        <v>167</v>
      </c>
      <c r="AU266" s="191" t="s">
        <v>85</v>
      </c>
      <c r="AY266" s="19" t="s">
        <v>165</v>
      </c>
      <c r="BE266" s="192">
        <f>IF(N266="základní",J266,0)</f>
        <v>0</v>
      </c>
      <c r="BF266" s="192">
        <f>IF(N266="snížená",J266,0)</f>
        <v>0</v>
      </c>
      <c r="BG266" s="192">
        <f>IF(N266="zákl. přenesená",J266,0)</f>
        <v>0</v>
      </c>
      <c r="BH266" s="192">
        <f>IF(N266="sníž. přenesená",J266,0)</f>
        <v>0</v>
      </c>
      <c r="BI266" s="192">
        <f>IF(N266="nulová",J266,0)</f>
        <v>0</v>
      </c>
      <c r="BJ266" s="19" t="s">
        <v>81</v>
      </c>
      <c r="BK266" s="192">
        <f>ROUND(I266*H266,2)</f>
        <v>0</v>
      </c>
      <c r="BL266" s="19" t="s">
        <v>573</v>
      </c>
      <c r="BM266" s="191" t="s">
        <v>1263</v>
      </c>
    </row>
    <row r="267" s="2" customFormat="1">
      <c r="A267" s="38"/>
      <c r="B267" s="39"/>
      <c r="C267" s="38"/>
      <c r="D267" s="193" t="s">
        <v>173</v>
      </c>
      <c r="E267" s="38"/>
      <c r="F267" s="194" t="s">
        <v>1114</v>
      </c>
      <c r="G267" s="38"/>
      <c r="H267" s="38"/>
      <c r="I267" s="195"/>
      <c r="J267" s="38"/>
      <c r="K267" s="38"/>
      <c r="L267" s="39"/>
      <c r="M267" s="196"/>
      <c r="N267" s="197"/>
      <c r="O267" s="77"/>
      <c r="P267" s="77"/>
      <c r="Q267" s="77"/>
      <c r="R267" s="77"/>
      <c r="S267" s="77"/>
      <c r="T267" s="78"/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  <c r="AT267" s="19" t="s">
        <v>173</v>
      </c>
      <c r="AU267" s="19" t="s">
        <v>85</v>
      </c>
    </row>
    <row r="268" s="2" customFormat="1" ht="33" customHeight="1">
      <c r="A268" s="38"/>
      <c r="B268" s="179"/>
      <c r="C268" s="180" t="s">
        <v>562</v>
      </c>
      <c r="D268" s="180" t="s">
        <v>167</v>
      </c>
      <c r="E268" s="181" t="s">
        <v>1119</v>
      </c>
      <c r="F268" s="182" t="s">
        <v>1120</v>
      </c>
      <c r="G268" s="183" t="s">
        <v>305</v>
      </c>
      <c r="H268" s="184">
        <v>35</v>
      </c>
      <c r="I268" s="185"/>
      <c r="J268" s="186">
        <f>ROUND(I268*H268,2)</f>
        <v>0</v>
      </c>
      <c r="K268" s="182" t="s">
        <v>852</v>
      </c>
      <c r="L268" s="39"/>
      <c r="M268" s="187" t="s">
        <v>1</v>
      </c>
      <c r="N268" s="188" t="s">
        <v>41</v>
      </c>
      <c r="O268" s="77"/>
      <c r="P268" s="189">
        <f>O268*H268</f>
        <v>0</v>
      </c>
      <c r="Q268" s="189">
        <v>0</v>
      </c>
      <c r="R268" s="189">
        <f>Q268*H268</f>
        <v>0</v>
      </c>
      <c r="S268" s="189">
        <v>0.019</v>
      </c>
      <c r="T268" s="190">
        <f>S268*H268</f>
        <v>0.66500000000000004</v>
      </c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  <c r="AR268" s="191" t="s">
        <v>573</v>
      </c>
      <c r="AT268" s="191" t="s">
        <v>167</v>
      </c>
      <c r="AU268" s="191" t="s">
        <v>85</v>
      </c>
      <c r="AY268" s="19" t="s">
        <v>165</v>
      </c>
      <c r="BE268" s="192">
        <f>IF(N268="základní",J268,0)</f>
        <v>0</v>
      </c>
      <c r="BF268" s="192">
        <f>IF(N268="snížená",J268,0)</f>
        <v>0</v>
      </c>
      <c r="BG268" s="192">
        <f>IF(N268="zákl. přenesená",J268,0)</f>
        <v>0</v>
      </c>
      <c r="BH268" s="192">
        <f>IF(N268="sníž. přenesená",J268,0)</f>
        <v>0</v>
      </c>
      <c r="BI268" s="192">
        <f>IF(N268="nulová",J268,0)</f>
        <v>0</v>
      </c>
      <c r="BJ268" s="19" t="s">
        <v>81</v>
      </c>
      <c r="BK268" s="192">
        <f>ROUND(I268*H268,2)</f>
        <v>0</v>
      </c>
      <c r="BL268" s="19" t="s">
        <v>573</v>
      </c>
      <c r="BM268" s="191" t="s">
        <v>1264</v>
      </c>
    </row>
    <row r="269" s="2" customFormat="1">
      <c r="A269" s="38"/>
      <c r="B269" s="39"/>
      <c r="C269" s="38"/>
      <c r="D269" s="193" t="s">
        <v>173</v>
      </c>
      <c r="E269" s="38"/>
      <c r="F269" s="194" t="s">
        <v>1120</v>
      </c>
      <c r="G269" s="38"/>
      <c r="H269" s="38"/>
      <c r="I269" s="195"/>
      <c r="J269" s="38"/>
      <c r="K269" s="38"/>
      <c r="L269" s="39"/>
      <c r="M269" s="196"/>
      <c r="N269" s="197"/>
      <c r="O269" s="77"/>
      <c r="P269" s="77"/>
      <c r="Q269" s="77"/>
      <c r="R269" s="77"/>
      <c r="S269" s="77"/>
      <c r="T269" s="78"/>
      <c r="U269" s="38"/>
      <c r="V269" s="38"/>
      <c r="W269" s="38"/>
      <c r="X269" s="38"/>
      <c r="Y269" s="38"/>
      <c r="Z269" s="38"/>
      <c r="AA269" s="38"/>
      <c r="AB269" s="38"/>
      <c r="AC269" s="38"/>
      <c r="AD269" s="38"/>
      <c r="AE269" s="38"/>
      <c r="AT269" s="19" t="s">
        <v>173</v>
      </c>
      <c r="AU269" s="19" t="s">
        <v>85</v>
      </c>
    </row>
    <row r="270" s="2" customFormat="1">
      <c r="A270" s="38"/>
      <c r="B270" s="179"/>
      <c r="C270" s="180" t="s">
        <v>566</v>
      </c>
      <c r="D270" s="180" t="s">
        <v>167</v>
      </c>
      <c r="E270" s="181" t="s">
        <v>1122</v>
      </c>
      <c r="F270" s="182" t="s">
        <v>1123</v>
      </c>
      <c r="G270" s="183" t="s">
        <v>305</v>
      </c>
      <c r="H270" s="184">
        <v>12</v>
      </c>
      <c r="I270" s="185"/>
      <c r="J270" s="186">
        <f>ROUND(I270*H270,2)</f>
        <v>0</v>
      </c>
      <c r="K270" s="182" t="s">
        <v>852</v>
      </c>
      <c r="L270" s="39"/>
      <c r="M270" s="187" t="s">
        <v>1</v>
      </c>
      <c r="N270" s="188" t="s">
        <v>41</v>
      </c>
      <c r="O270" s="77"/>
      <c r="P270" s="189">
        <f>O270*H270</f>
        <v>0</v>
      </c>
      <c r="Q270" s="189">
        <v>0.00014999999999999999</v>
      </c>
      <c r="R270" s="189">
        <f>Q270*H270</f>
        <v>0.0018</v>
      </c>
      <c r="S270" s="189">
        <v>0</v>
      </c>
      <c r="T270" s="190">
        <f>S270*H270</f>
        <v>0</v>
      </c>
      <c r="U270" s="38"/>
      <c r="V270" s="38"/>
      <c r="W270" s="38"/>
      <c r="X270" s="38"/>
      <c r="Y270" s="38"/>
      <c r="Z270" s="38"/>
      <c r="AA270" s="38"/>
      <c r="AB270" s="38"/>
      <c r="AC270" s="38"/>
      <c r="AD270" s="38"/>
      <c r="AE270" s="38"/>
      <c r="AR270" s="191" t="s">
        <v>573</v>
      </c>
      <c r="AT270" s="191" t="s">
        <v>167</v>
      </c>
      <c r="AU270" s="191" t="s">
        <v>85</v>
      </c>
      <c r="AY270" s="19" t="s">
        <v>165</v>
      </c>
      <c r="BE270" s="192">
        <f>IF(N270="základní",J270,0)</f>
        <v>0</v>
      </c>
      <c r="BF270" s="192">
        <f>IF(N270="snížená",J270,0)</f>
        <v>0</v>
      </c>
      <c r="BG270" s="192">
        <f>IF(N270="zákl. přenesená",J270,0)</f>
        <v>0</v>
      </c>
      <c r="BH270" s="192">
        <f>IF(N270="sníž. přenesená",J270,0)</f>
        <v>0</v>
      </c>
      <c r="BI270" s="192">
        <f>IF(N270="nulová",J270,0)</f>
        <v>0</v>
      </c>
      <c r="BJ270" s="19" t="s">
        <v>81</v>
      </c>
      <c r="BK270" s="192">
        <f>ROUND(I270*H270,2)</f>
        <v>0</v>
      </c>
      <c r="BL270" s="19" t="s">
        <v>573</v>
      </c>
      <c r="BM270" s="191" t="s">
        <v>1265</v>
      </c>
    </row>
    <row r="271" s="2" customFormat="1">
      <c r="A271" s="38"/>
      <c r="B271" s="39"/>
      <c r="C271" s="38"/>
      <c r="D271" s="193" t="s">
        <v>173</v>
      </c>
      <c r="E271" s="38"/>
      <c r="F271" s="194" t="s">
        <v>1123</v>
      </c>
      <c r="G271" s="38"/>
      <c r="H271" s="38"/>
      <c r="I271" s="195"/>
      <c r="J271" s="38"/>
      <c r="K271" s="38"/>
      <c r="L271" s="39"/>
      <c r="M271" s="196"/>
      <c r="N271" s="197"/>
      <c r="O271" s="77"/>
      <c r="P271" s="77"/>
      <c r="Q271" s="77"/>
      <c r="R271" s="77"/>
      <c r="S271" s="77"/>
      <c r="T271" s="78"/>
      <c r="U271" s="38"/>
      <c r="V271" s="38"/>
      <c r="W271" s="38"/>
      <c r="X271" s="38"/>
      <c r="Y271" s="38"/>
      <c r="Z271" s="38"/>
      <c r="AA271" s="38"/>
      <c r="AB271" s="38"/>
      <c r="AC271" s="38"/>
      <c r="AD271" s="38"/>
      <c r="AE271" s="38"/>
      <c r="AT271" s="19" t="s">
        <v>173</v>
      </c>
      <c r="AU271" s="19" t="s">
        <v>85</v>
      </c>
    </row>
    <row r="272" s="2" customFormat="1">
      <c r="A272" s="38"/>
      <c r="B272" s="179"/>
      <c r="C272" s="180" t="s">
        <v>573</v>
      </c>
      <c r="D272" s="180" t="s">
        <v>167</v>
      </c>
      <c r="E272" s="181" t="s">
        <v>1125</v>
      </c>
      <c r="F272" s="182" t="s">
        <v>1126</v>
      </c>
      <c r="G272" s="183" t="s">
        <v>305</v>
      </c>
      <c r="H272" s="184">
        <v>338</v>
      </c>
      <c r="I272" s="185"/>
      <c r="J272" s="186">
        <f>ROUND(I272*H272,2)</f>
        <v>0</v>
      </c>
      <c r="K272" s="182" t="s">
        <v>852</v>
      </c>
      <c r="L272" s="39"/>
      <c r="M272" s="187" t="s">
        <v>1</v>
      </c>
      <c r="N272" s="188" t="s">
        <v>41</v>
      </c>
      <c r="O272" s="77"/>
      <c r="P272" s="189">
        <f>O272*H272</f>
        <v>0</v>
      </c>
      <c r="Q272" s="189">
        <v>0.00014999999999999999</v>
      </c>
      <c r="R272" s="189">
        <f>Q272*H272</f>
        <v>0.050699999999999995</v>
      </c>
      <c r="S272" s="189">
        <v>0</v>
      </c>
      <c r="T272" s="190">
        <f>S272*H272</f>
        <v>0</v>
      </c>
      <c r="U272" s="38"/>
      <c r="V272" s="38"/>
      <c r="W272" s="38"/>
      <c r="X272" s="38"/>
      <c r="Y272" s="38"/>
      <c r="Z272" s="38"/>
      <c r="AA272" s="38"/>
      <c r="AB272" s="38"/>
      <c r="AC272" s="38"/>
      <c r="AD272" s="38"/>
      <c r="AE272" s="38"/>
      <c r="AR272" s="191" t="s">
        <v>573</v>
      </c>
      <c r="AT272" s="191" t="s">
        <v>167</v>
      </c>
      <c r="AU272" s="191" t="s">
        <v>85</v>
      </c>
      <c r="AY272" s="19" t="s">
        <v>165</v>
      </c>
      <c r="BE272" s="192">
        <f>IF(N272="základní",J272,0)</f>
        <v>0</v>
      </c>
      <c r="BF272" s="192">
        <f>IF(N272="snížená",J272,0)</f>
        <v>0</v>
      </c>
      <c r="BG272" s="192">
        <f>IF(N272="zákl. přenesená",J272,0)</f>
        <v>0</v>
      </c>
      <c r="BH272" s="192">
        <f>IF(N272="sníž. přenesená",J272,0)</f>
        <v>0</v>
      </c>
      <c r="BI272" s="192">
        <f>IF(N272="nulová",J272,0)</f>
        <v>0</v>
      </c>
      <c r="BJ272" s="19" t="s">
        <v>81</v>
      </c>
      <c r="BK272" s="192">
        <f>ROUND(I272*H272,2)</f>
        <v>0</v>
      </c>
      <c r="BL272" s="19" t="s">
        <v>573</v>
      </c>
      <c r="BM272" s="191" t="s">
        <v>1266</v>
      </c>
    </row>
    <row r="273" s="2" customFormat="1">
      <c r="A273" s="38"/>
      <c r="B273" s="39"/>
      <c r="C273" s="38"/>
      <c r="D273" s="193" t="s">
        <v>173</v>
      </c>
      <c r="E273" s="38"/>
      <c r="F273" s="194" t="s">
        <v>1126</v>
      </c>
      <c r="G273" s="38"/>
      <c r="H273" s="38"/>
      <c r="I273" s="195"/>
      <c r="J273" s="38"/>
      <c r="K273" s="38"/>
      <c r="L273" s="39"/>
      <c r="M273" s="196"/>
      <c r="N273" s="197"/>
      <c r="O273" s="77"/>
      <c r="P273" s="77"/>
      <c r="Q273" s="77"/>
      <c r="R273" s="77"/>
      <c r="S273" s="77"/>
      <c r="T273" s="78"/>
      <c r="U273" s="38"/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  <c r="AT273" s="19" t="s">
        <v>173</v>
      </c>
      <c r="AU273" s="19" t="s">
        <v>85</v>
      </c>
    </row>
    <row r="274" s="2" customFormat="1">
      <c r="A274" s="38"/>
      <c r="B274" s="179"/>
      <c r="C274" s="180" t="s">
        <v>584</v>
      </c>
      <c r="D274" s="180" t="s">
        <v>167</v>
      </c>
      <c r="E274" s="181" t="s">
        <v>1128</v>
      </c>
      <c r="F274" s="182" t="s">
        <v>1129</v>
      </c>
      <c r="G274" s="183" t="s">
        <v>305</v>
      </c>
      <c r="H274" s="184">
        <v>72</v>
      </c>
      <c r="I274" s="185"/>
      <c r="J274" s="186">
        <f>ROUND(I274*H274,2)</f>
        <v>0</v>
      </c>
      <c r="K274" s="182" t="s">
        <v>852</v>
      </c>
      <c r="L274" s="39"/>
      <c r="M274" s="187" t="s">
        <v>1</v>
      </c>
      <c r="N274" s="188" t="s">
        <v>41</v>
      </c>
      <c r="O274" s="77"/>
      <c r="P274" s="189">
        <f>O274*H274</f>
        <v>0</v>
      </c>
      <c r="Q274" s="189">
        <v>0.00025999999999999998</v>
      </c>
      <c r="R274" s="189">
        <f>Q274*H274</f>
        <v>0.018719999999999997</v>
      </c>
      <c r="S274" s="189">
        <v>0</v>
      </c>
      <c r="T274" s="190">
        <f>S274*H274</f>
        <v>0</v>
      </c>
      <c r="U274" s="38"/>
      <c r="V274" s="38"/>
      <c r="W274" s="38"/>
      <c r="X274" s="38"/>
      <c r="Y274" s="38"/>
      <c r="Z274" s="38"/>
      <c r="AA274" s="38"/>
      <c r="AB274" s="38"/>
      <c r="AC274" s="38"/>
      <c r="AD274" s="38"/>
      <c r="AE274" s="38"/>
      <c r="AR274" s="191" t="s">
        <v>573</v>
      </c>
      <c r="AT274" s="191" t="s">
        <v>167</v>
      </c>
      <c r="AU274" s="191" t="s">
        <v>85</v>
      </c>
      <c r="AY274" s="19" t="s">
        <v>165</v>
      </c>
      <c r="BE274" s="192">
        <f>IF(N274="základní",J274,0)</f>
        <v>0</v>
      </c>
      <c r="BF274" s="192">
        <f>IF(N274="snížená",J274,0)</f>
        <v>0</v>
      </c>
      <c r="BG274" s="192">
        <f>IF(N274="zákl. přenesená",J274,0)</f>
        <v>0</v>
      </c>
      <c r="BH274" s="192">
        <f>IF(N274="sníž. přenesená",J274,0)</f>
        <v>0</v>
      </c>
      <c r="BI274" s="192">
        <f>IF(N274="nulová",J274,0)</f>
        <v>0</v>
      </c>
      <c r="BJ274" s="19" t="s">
        <v>81</v>
      </c>
      <c r="BK274" s="192">
        <f>ROUND(I274*H274,2)</f>
        <v>0</v>
      </c>
      <c r="BL274" s="19" t="s">
        <v>573</v>
      </c>
      <c r="BM274" s="191" t="s">
        <v>1267</v>
      </c>
    </row>
    <row r="275" s="2" customFormat="1">
      <c r="A275" s="38"/>
      <c r="B275" s="39"/>
      <c r="C275" s="38"/>
      <c r="D275" s="193" t="s">
        <v>173</v>
      </c>
      <c r="E275" s="38"/>
      <c r="F275" s="194" t="s">
        <v>1129</v>
      </c>
      <c r="G275" s="38"/>
      <c r="H275" s="38"/>
      <c r="I275" s="195"/>
      <c r="J275" s="38"/>
      <c r="K275" s="38"/>
      <c r="L275" s="39"/>
      <c r="M275" s="196"/>
      <c r="N275" s="197"/>
      <c r="O275" s="77"/>
      <c r="P275" s="77"/>
      <c r="Q275" s="77"/>
      <c r="R275" s="77"/>
      <c r="S275" s="77"/>
      <c r="T275" s="78"/>
      <c r="U275" s="38"/>
      <c r="V275" s="38"/>
      <c r="W275" s="38"/>
      <c r="X275" s="38"/>
      <c r="Y275" s="38"/>
      <c r="Z275" s="38"/>
      <c r="AA275" s="38"/>
      <c r="AB275" s="38"/>
      <c r="AC275" s="38"/>
      <c r="AD275" s="38"/>
      <c r="AE275" s="38"/>
      <c r="AT275" s="19" t="s">
        <v>173</v>
      </c>
      <c r="AU275" s="19" t="s">
        <v>85</v>
      </c>
    </row>
    <row r="276" s="2" customFormat="1" ht="33" customHeight="1">
      <c r="A276" s="38"/>
      <c r="B276" s="179"/>
      <c r="C276" s="180" t="s">
        <v>600</v>
      </c>
      <c r="D276" s="180" t="s">
        <v>167</v>
      </c>
      <c r="E276" s="181" t="s">
        <v>1268</v>
      </c>
      <c r="F276" s="182" t="s">
        <v>1269</v>
      </c>
      <c r="G276" s="183" t="s">
        <v>305</v>
      </c>
      <c r="H276" s="184">
        <v>35</v>
      </c>
      <c r="I276" s="185"/>
      <c r="J276" s="186">
        <f>ROUND(I276*H276,2)</f>
        <v>0</v>
      </c>
      <c r="K276" s="182" t="s">
        <v>852</v>
      </c>
      <c r="L276" s="39"/>
      <c r="M276" s="187" t="s">
        <v>1</v>
      </c>
      <c r="N276" s="188" t="s">
        <v>41</v>
      </c>
      <c r="O276" s="77"/>
      <c r="P276" s="189">
        <f>O276*H276</f>
        <v>0</v>
      </c>
      <c r="Q276" s="189">
        <v>0.0017799999999999999</v>
      </c>
      <c r="R276" s="189">
        <f>Q276*H276</f>
        <v>0.062299999999999994</v>
      </c>
      <c r="S276" s="189">
        <v>0</v>
      </c>
      <c r="T276" s="190">
        <f>S276*H276</f>
        <v>0</v>
      </c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  <c r="AR276" s="191" t="s">
        <v>573</v>
      </c>
      <c r="AT276" s="191" t="s">
        <v>167</v>
      </c>
      <c r="AU276" s="191" t="s">
        <v>85</v>
      </c>
      <c r="AY276" s="19" t="s">
        <v>165</v>
      </c>
      <c r="BE276" s="192">
        <f>IF(N276="základní",J276,0)</f>
        <v>0</v>
      </c>
      <c r="BF276" s="192">
        <f>IF(N276="snížená",J276,0)</f>
        <v>0</v>
      </c>
      <c r="BG276" s="192">
        <f>IF(N276="zákl. přenesená",J276,0)</f>
        <v>0</v>
      </c>
      <c r="BH276" s="192">
        <f>IF(N276="sníž. přenesená",J276,0)</f>
        <v>0</v>
      </c>
      <c r="BI276" s="192">
        <f>IF(N276="nulová",J276,0)</f>
        <v>0</v>
      </c>
      <c r="BJ276" s="19" t="s">
        <v>81</v>
      </c>
      <c r="BK276" s="192">
        <f>ROUND(I276*H276,2)</f>
        <v>0</v>
      </c>
      <c r="BL276" s="19" t="s">
        <v>573</v>
      </c>
      <c r="BM276" s="191" t="s">
        <v>1270</v>
      </c>
    </row>
    <row r="277" s="2" customFormat="1">
      <c r="A277" s="38"/>
      <c r="B277" s="39"/>
      <c r="C277" s="38"/>
      <c r="D277" s="193" t="s">
        <v>173</v>
      </c>
      <c r="E277" s="38"/>
      <c r="F277" s="194" t="s">
        <v>1269</v>
      </c>
      <c r="G277" s="38"/>
      <c r="H277" s="38"/>
      <c r="I277" s="195"/>
      <c r="J277" s="38"/>
      <c r="K277" s="38"/>
      <c r="L277" s="39"/>
      <c r="M277" s="196"/>
      <c r="N277" s="197"/>
      <c r="O277" s="77"/>
      <c r="P277" s="77"/>
      <c r="Q277" s="77"/>
      <c r="R277" s="77"/>
      <c r="S277" s="77"/>
      <c r="T277" s="78"/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T277" s="19" t="s">
        <v>173</v>
      </c>
      <c r="AU277" s="19" t="s">
        <v>85</v>
      </c>
    </row>
    <row r="278" s="2" customFormat="1">
      <c r="A278" s="38"/>
      <c r="B278" s="179"/>
      <c r="C278" s="180" t="s">
        <v>609</v>
      </c>
      <c r="D278" s="180" t="s">
        <v>167</v>
      </c>
      <c r="E278" s="181" t="s">
        <v>1137</v>
      </c>
      <c r="F278" s="182" t="s">
        <v>1138</v>
      </c>
      <c r="G278" s="183" t="s">
        <v>378</v>
      </c>
      <c r="H278" s="184">
        <v>1</v>
      </c>
      <c r="I278" s="185"/>
      <c r="J278" s="186">
        <f>ROUND(I278*H278,2)</f>
        <v>0</v>
      </c>
      <c r="K278" s="182" t="s">
        <v>852</v>
      </c>
      <c r="L278" s="39"/>
      <c r="M278" s="187" t="s">
        <v>1</v>
      </c>
      <c r="N278" s="188" t="s">
        <v>41</v>
      </c>
      <c r="O278" s="77"/>
      <c r="P278" s="189">
        <f>O278*H278</f>
        <v>0</v>
      </c>
      <c r="Q278" s="189">
        <v>0.042040000000000001</v>
      </c>
      <c r="R278" s="189">
        <f>Q278*H278</f>
        <v>0.042040000000000001</v>
      </c>
      <c r="S278" s="189">
        <v>0</v>
      </c>
      <c r="T278" s="190">
        <f>S278*H278</f>
        <v>0</v>
      </c>
      <c r="U278" s="38"/>
      <c r="V278" s="38"/>
      <c r="W278" s="38"/>
      <c r="X278" s="38"/>
      <c r="Y278" s="38"/>
      <c r="Z278" s="38"/>
      <c r="AA278" s="38"/>
      <c r="AB278" s="38"/>
      <c r="AC278" s="38"/>
      <c r="AD278" s="38"/>
      <c r="AE278" s="38"/>
      <c r="AR278" s="191" t="s">
        <v>573</v>
      </c>
      <c r="AT278" s="191" t="s">
        <v>167</v>
      </c>
      <c r="AU278" s="191" t="s">
        <v>85</v>
      </c>
      <c r="AY278" s="19" t="s">
        <v>165</v>
      </c>
      <c r="BE278" s="192">
        <f>IF(N278="základní",J278,0)</f>
        <v>0</v>
      </c>
      <c r="BF278" s="192">
        <f>IF(N278="snížená",J278,0)</f>
        <v>0</v>
      </c>
      <c r="BG278" s="192">
        <f>IF(N278="zákl. přenesená",J278,0)</f>
        <v>0</v>
      </c>
      <c r="BH278" s="192">
        <f>IF(N278="sníž. přenesená",J278,0)</f>
        <v>0</v>
      </c>
      <c r="BI278" s="192">
        <f>IF(N278="nulová",J278,0)</f>
        <v>0</v>
      </c>
      <c r="BJ278" s="19" t="s">
        <v>81</v>
      </c>
      <c r="BK278" s="192">
        <f>ROUND(I278*H278,2)</f>
        <v>0</v>
      </c>
      <c r="BL278" s="19" t="s">
        <v>573</v>
      </c>
      <c r="BM278" s="191" t="s">
        <v>1271</v>
      </c>
    </row>
    <row r="279" s="2" customFormat="1">
      <c r="A279" s="38"/>
      <c r="B279" s="39"/>
      <c r="C279" s="38"/>
      <c r="D279" s="193" t="s">
        <v>173</v>
      </c>
      <c r="E279" s="38"/>
      <c r="F279" s="194" t="s">
        <v>1138</v>
      </c>
      <c r="G279" s="38"/>
      <c r="H279" s="38"/>
      <c r="I279" s="195"/>
      <c r="J279" s="38"/>
      <c r="K279" s="38"/>
      <c r="L279" s="39"/>
      <c r="M279" s="240"/>
      <c r="N279" s="241"/>
      <c r="O279" s="242"/>
      <c r="P279" s="242"/>
      <c r="Q279" s="242"/>
      <c r="R279" s="242"/>
      <c r="S279" s="242"/>
      <c r="T279" s="243"/>
      <c r="U279" s="38"/>
      <c r="V279" s="38"/>
      <c r="W279" s="38"/>
      <c r="X279" s="38"/>
      <c r="Y279" s="38"/>
      <c r="Z279" s="38"/>
      <c r="AA279" s="38"/>
      <c r="AB279" s="38"/>
      <c r="AC279" s="38"/>
      <c r="AD279" s="38"/>
      <c r="AE279" s="38"/>
      <c r="AT279" s="19" t="s">
        <v>173</v>
      </c>
      <c r="AU279" s="19" t="s">
        <v>85</v>
      </c>
    </row>
    <row r="280" s="2" customFormat="1" ht="6.96" customHeight="1">
      <c r="A280" s="38"/>
      <c r="B280" s="60"/>
      <c r="C280" s="61"/>
      <c r="D280" s="61"/>
      <c r="E280" s="61"/>
      <c r="F280" s="61"/>
      <c r="G280" s="61"/>
      <c r="H280" s="61"/>
      <c r="I280" s="61"/>
      <c r="J280" s="61"/>
      <c r="K280" s="61"/>
      <c r="L280" s="39"/>
      <c r="M280" s="38"/>
      <c r="O280" s="38"/>
      <c r="P280" s="38"/>
      <c r="Q280" s="38"/>
      <c r="R280" s="38"/>
      <c r="S280" s="38"/>
      <c r="T280" s="38"/>
      <c r="U280" s="38"/>
      <c r="V280" s="38"/>
      <c r="W280" s="38"/>
      <c r="X280" s="38"/>
      <c r="Y280" s="38"/>
      <c r="Z280" s="38"/>
      <c r="AA280" s="38"/>
      <c r="AB280" s="38"/>
      <c r="AC280" s="38"/>
      <c r="AD280" s="38"/>
      <c r="AE280" s="38"/>
    </row>
  </sheetData>
  <autoFilter ref="C125:K279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4:H114"/>
    <mergeCell ref="E116:H116"/>
    <mergeCell ref="E118:H11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98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85</v>
      </c>
    </row>
    <row r="4" s="1" customFormat="1" ht="24.96" customHeight="1">
      <c r="B4" s="22"/>
      <c r="D4" s="23" t="s">
        <v>123</v>
      </c>
      <c r="L4" s="22"/>
      <c r="M4" s="128" t="s">
        <v>10</v>
      </c>
      <c r="AT4" s="19" t="s">
        <v>3</v>
      </c>
    </row>
    <row r="5" s="1" customFormat="1" ht="6.96" customHeight="1">
      <c r="B5" s="22"/>
      <c r="L5" s="22"/>
    </row>
    <row r="6" s="1" customFormat="1" ht="12" customHeight="1">
      <c r="B6" s="22"/>
      <c r="D6" s="32" t="s">
        <v>16</v>
      </c>
      <c r="L6" s="22"/>
    </row>
    <row r="7" s="1" customFormat="1" ht="16.5" customHeight="1">
      <c r="B7" s="22"/>
      <c r="E7" s="129" t="str">
        <f>'Rekapitulace stavby'!K6</f>
        <v>Kulturní dům Těšetice</v>
      </c>
      <c r="F7" s="32"/>
      <c r="G7" s="32"/>
      <c r="H7" s="32"/>
      <c r="L7" s="22"/>
    </row>
    <row r="8" s="1" customFormat="1" ht="12" customHeight="1">
      <c r="B8" s="22"/>
      <c r="D8" s="32" t="s">
        <v>124</v>
      </c>
      <c r="L8" s="22"/>
    </row>
    <row r="9" s="2" customFormat="1" ht="16.5" customHeight="1">
      <c r="A9" s="38"/>
      <c r="B9" s="39"/>
      <c r="C9" s="38"/>
      <c r="D9" s="38"/>
      <c r="E9" s="129" t="s">
        <v>841</v>
      </c>
      <c r="F9" s="38"/>
      <c r="G9" s="38"/>
      <c r="H9" s="38"/>
      <c r="I9" s="38"/>
      <c r="J9" s="38"/>
      <c r="K9" s="38"/>
      <c r="L9" s="55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39"/>
      <c r="C10" s="38"/>
      <c r="D10" s="32" t="s">
        <v>842</v>
      </c>
      <c r="E10" s="38"/>
      <c r="F10" s="38"/>
      <c r="G10" s="38"/>
      <c r="H10" s="38"/>
      <c r="I10" s="38"/>
      <c r="J10" s="38"/>
      <c r="K10" s="38"/>
      <c r="L10" s="55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6.5" customHeight="1">
      <c r="A11" s="38"/>
      <c r="B11" s="39"/>
      <c r="C11" s="38"/>
      <c r="D11" s="38"/>
      <c r="E11" s="67" t="s">
        <v>1272</v>
      </c>
      <c r="F11" s="38"/>
      <c r="G11" s="38"/>
      <c r="H11" s="38"/>
      <c r="I11" s="38"/>
      <c r="J11" s="38"/>
      <c r="K11" s="38"/>
      <c r="L11" s="55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>
      <c r="A12" s="38"/>
      <c r="B12" s="39"/>
      <c r="C12" s="38"/>
      <c r="D12" s="38"/>
      <c r="E12" s="38"/>
      <c r="F12" s="38"/>
      <c r="G12" s="38"/>
      <c r="H12" s="38"/>
      <c r="I12" s="38"/>
      <c r="J12" s="38"/>
      <c r="K12" s="38"/>
      <c r="L12" s="55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39"/>
      <c r="C13" s="38"/>
      <c r="D13" s="32" t="s">
        <v>18</v>
      </c>
      <c r="E13" s="38"/>
      <c r="F13" s="27" t="s">
        <v>1</v>
      </c>
      <c r="G13" s="38"/>
      <c r="H13" s="38"/>
      <c r="I13" s="32" t="s">
        <v>19</v>
      </c>
      <c r="J13" s="27" t="s">
        <v>1</v>
      </c>
      <c r="K13" s="38"/>
      <c r="L13" s="55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39"/>
      <c r="C14" s="38"/>
      <c r="D14" s="32" t="s">
        <v>20</v>
      </c>
      <c r="E14" s="38"/>
      <c r="F14" s="27" t="s">
        <v>21</v>
      </c>
      <c r="G14" s="38"/>
      <c r="H14" s="38"/>
      <c r="I14" s="32" t="s">
        <v>22</v>
      </c>
      <c r="J14" s="69" t="str">
        <f>'Rekapitulace stavby'!AN8</f>
        <v>10. 3. 2020</v>
      </c>
      <c r="K14" s="38"/>
      <c r="L14" s="55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39"/>
      <c r="C15" s="38"/>
      <c r="D15" s="38"/>
      <c r="E15" s="38"/>
      <c r="F15" s="38"/>
      <c r="G15" s="38"/>
      <c r="H15" s="38"/>
      <c r="I15" s="38"/>
      <c r="J15" s="38"/>
      <c r="K15" s="38"/>
      <c r="L15" s="55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39"/>
      <c r="C16" s="38"/>
      <c r="D16" s="32" t="s">
        <v>24</v>
      </c>
      <c r="E16" s="38"/>
      <c r="F16" s="38"/>
      <c r="G16" s="38"/>
      <c r="H16" s="38"/>
      <c r="I16" s="32" t="s">
        <v>25</v>
      </c>
      <c r="J16" s="27" t="s">
        <v>1</v>
      </c>
      <c r="K16" s="38"/>
      <c r="L16" s="55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39"/>
      <c r="C17" s="38"/>
      <c r="D17" s="38"/>
      <c r="E17" s="27" t="s">
        <v>26</v>
      </c>
      <c r="F17" s="38"/>
      <c r="G17" s="38"/>
      <c r="H17" s="38"/>
      <c r="I17" s="32" t="s">
        <v>27</v>
      </c>
      <c r="J17" s="27" t="s">
        <v>1</v>
      </c>
      <c r="K17" s="38"/>
      <c r="L17" s="55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39"/>
      <c r="C18" s="38"/>
      <c r="D18" s="38"/>
      <c r="E18" s="38"/>
      <c r="F18" s="38"/>
      <c r="G18" s="38"/>
      <c r="H18" s="38"/>
      <c r="I18" s="38"/>
      <c r="J18" s="38"/>
      <c r="K18" s="38"/>
      <c r="L18" s="55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39"/>
      <c r="C19" s="38"/>
      <c r="D19" s="32" t="s">
        <v>28</v>
      </c>
      <c r="E19" s="38"/>
      <c r="F19" s="38"/>
      <c r="G19" s="38"/>
      <c r="H19" s="38"/>
      <c r="I19" s="32" t="s">
        <v>25</v>
      </c>
      <c r="J19" s="33" t="str">
        <f>'Rekapitulace stavby'!AN13</f>
        <v>Vyplň údaj</v>
      </c>
      <c r="K19" s="38"/>
      <c r="L19" s="55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39"/>
      <c r="C20" s="38"/>
      <c r="D20" s="38"/>
      <c r="E20" s="33" t="str">
        <f>'Rekapitulace stavby'!E14</f>
        <v>Vyplň údaj</v>
      </c>
      <c r="F20" s="27"/>
      <c r="G20" s="27"/>
      <c r="H20" s="27"/>
      <c r="I20" s="32" t="s">
        <v>27</v>
      </c>
      <c r="J20" s="33" t="str">
        <f>'Rekapitulace stavby'!AN14</f>
        <v>Vyplň údaj</v>
      </c>
      <c r="K20" s="38"/>
      <c r="L20" s="55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39"/>
      <c r="C21" s="38"/>
      <c r="D21" s="38"/>
      <c r="E21" s="38"/>
      <c r="F21" s="38"/>
      <c r="G21" s="38"/>
      <c r="H21" s="38"/>
      <c r="I21" s="38"/>
      <c r="J21" s="38"/>
      <c r="K21" s="38"/>
      <c r="L21" s="55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39"/>
      <c r="C22" s="38"/>
      <c r="D22" s="32" t="s">
        <v>30</v>
      </c>
      <c r="E22" s="38"/>
      <c r="F22" s="38"/>
      <c r="G22" s="38"/>
      <c r="H22" s="38"/>
      <c r="I22" s="32" t="s">
        <v>25</v>
      </c>
      <c r="J22" s="27" t="s">
        <v>1</v>
      </c>
      <c r="K22" s="38"/>
      <c r="L22" s="55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39"/>
      <c r="C23" s="38"/>
      <c r="D23" s="38"/>
      <c r="E23" s="27" t="s">
        <v>31</v>
      </c>
      <c r="F23" s="38"/>
      <c r="G23" s="38"/>
      <c r="H23" s="38"/>
      <c r="I23" s="32" t="s">
        <v>27</v>
      </c>
      <c r="J23" s="27" t="s">
        <v>1</v>
      </c>
      <c r="K23" s="38"/>
      <c r="L23" s="55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39"/>
      <c r="C24" s="38"/>
      <c r="D24" s="38"/>
      <c r="E24" s="38"/>
      <c r="F24" s="38"/>
      <c r="G24" s="38"/>
      <c r="H24" s="38"/>
      <c r="I24" s="38"/>
      <c r="J24" s="38"/>
      <c r="K24" s="38"/>
      <c r="L24" s="55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39"/>
      <c r="C25" s="38"/>
      <c r="D25" s="32" t="s">
        <v>33</v>
      </c>
      <c r="E25" s="38"/>
      <c r="F25" s="38"/>
      <c r="G25" s="38"/>
      <c r="H25" s="38"/>
      <c r="I25" s="32" t="s">
        <v>25</v>
      </c>
      <c r="J25" s="27" t="s">
        <v>1</v>
      </c>
      <c r="K25" s="38"/>
      <c r="L25" s="55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39"/>
      <c r="C26" s="38"/>
      <c r="D26" s="38"/>
      <c r="E26" s="27" t="s">
        <v>34</v>
      </c>
      <c r="F26" s="38"/>
      <c r="G26" s="38"/>
      <c r="H26" s="38"/>
      <c r="I26" s="32" t="s">
        <v>27</v>
      </c>
      <c r="J26" s="27" t="s">
        <v>1</v>
      </c>
      <c r="K26" s="38"/>
      <c r="L26" s="55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39"/>
      <c r="C27" s="38"/>
      <c r="D27" s="38"/>
      <c r="E27" s="38"/>
      <c r="F27" s="38"/>
      <c r="G27" s="38"/>
      <c r="H27" s="38"/>
      <c r="I27" s="38"/>
      <c r="J27" s="38"/>
      <c r="K27" s="38"/>
      <c r="L27" s="55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39"/>
      <c r="C28" s="38"/>
      <c r="D28" s="32" t="s">
        <v>35</v>
      </c>
      <c r="E28" s="38"/>
      <c r="F28" s="38"/>
      <c r="G28" s="38"/>
      <c r="H28" s="38"/>
      <c r="I28" s="38"/>
      <c r="J28" s="38"/>
      <c r="K28" s="38"/>
      <c r="L28" s="55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30"/>
      <c r="B29" s="131"/>
      <c r="C29" s="130"/>
      <c r="D29" s="130"/>
      <c r="E29" s="36" t="s">
        <v>1</v>
      </c>
      <c r="F29" s="36"/>
      <c r="G29" s="36"/>
      <c r="H29" s="36"/>
      <c r="I29" s="130"/>
      <c r="J29" s="130"/>
      <c r="K29" s="130"/>
      <c r="L29" s="132"/>
      <c r="S29" s="130"/>
      <c r="T29" s="130"/>
      <c r="U29" s="130"/>
      <c r="V29" s="130"/>
      <c r="W29" s="130"/>
      <c r="X29" s="130"/>
      <c r="Y29" s="130"/>
      <c r="Z29" s="130"/>
      <c r="AA29" s="130"/>
      <c r="AB29" s="130"/>
      <c r="AC29" s="130"/>
      <c r="AD29" s="130"/>
      <c r="AE29" s="130"/>
    </row>
    <row r="30" s="2" customFormat="1" ht="6.96" customHeight="1">
      <c r="A30" s="38"/>
      <c r="B30" s="39"/>
      <c r="C30" s="38"/>
      <c r="D30" s="38"/>
      <c r="E30" s="38"/>
      <c r="F30" s="38"/>
      <c r="G30" s="38"/>
      <c r="H30" s="38"/>
      <c r="I30" s="38"/>
      <c r="J30" s="38"/>
      <c r="K30" s="38"/>
      <c r="L30" s="55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39"/>
      <c r="C31" s="38"/>
      <c r="D31" s="90"/>
      <c r="E31" s="90"/>
      <c r="F31" s="90"/>
      <c r="G31" s="90"/>
      <c r="H31" s="90"/>
      <c r="I31" s="90"/>
      <c r="J31" s="90"/>
      <c r="K31" s="90"/>
      <c r="L31" s="55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39"/>
      <c r="C32" s="38"/>
      <c r="D32" s="133" t="s">
        <v>36</v>
      </c>
      <c r="E32" s="38"/>
      <c r="F32" s="38"/>
      <c r="G32" s="38"/>
      <c r="H32" s="38"/>
      <c r="I32" s="38"/>
      <c r="J32" s="96">
        <f>ROUND(J126, 2)</f>
        <v>0</v>
      </c>
      <c r="K32" s="38"/>
      <c r="L32" s="55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39"/>
      <c r="C33" s="38"/>
      <c r="D33" s="90"/>
      <c r="E33" s="90"/>
      <c r="F33" s="90"/>
      <c r="G33" s="90"/>
      <c r="H33" s="90"/>
      <c r="I33" s="90"/>
      <c r="J33" s="90"/>
      <c r="K33" s="90"/>
      <c r="L33" s="55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39"/>
      <c r="C34" s="38"/>
      <c r="D34" s="38"/>
      <c r="E34" s="38"/>
      <c r="F34" s="43" t="s">
        <v>38</v>
      </c>
      <c r="G34" s="38"/>
      <c r="H34" s="38"/>
      <c r="I34" s="43" t="s">
        <v>37</v>
      </c>
      <c r="J34" s="43" t="s">
        <v>39</v>
      </c>
      <c r="K34" s="38"/>
      <c r="L34" s="55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39"/>
      <c r="C35" s="38"/>
      <c r="D35" s="134" t="s">
        <v>40</v>
      </c>
      <c r="E35" s="32" t="s">
        <v>41</v>
      </c>
      <c r="F35" s="135">
        <f>ROUND((SUM(BE126:BE250)),  2)</f>
        <v>0</v>
      </c>
      <c r="G35" s="38"/>
      <c r="H35" s="38"/>
      <c r="I35" s="136">
        <v>0.20999999999999999</v>
      </c>
      <c r="J35" s="135">
        <f>ROUND(((SUM(BE126:BE250))*I35),  2)</f>
        <v>0</v>
      </c>
      <c r="K35" s="38"/>
      <c r="L35" s="55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39"/>
      <c r="C36" s="38"/>
      <c r="D36" s="38"/>
      <c r="E36" s="32" t="s">
        <v>42</v>
      </c>
      <c r="F36" s="135">
        <f>ROUND((SUM(BF126:BF250)),  2)</f>
        <v>0</v>
      </c>
      <c r="G36" s="38"/>
      <c r="H36" s="38"/>
      <c r="I36" s="136">
        <v>0.14999999999999999</v>
      </c>
      <c r="J36" s="135">
        <f>ROUND(((SUM(BF126:BF250))*I36),  2)</f>
        <v>0</v>
      </c>
      <c r="K36" s="38"/>
      <c r="L36" s="55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39"/>
      <c r="C37" s="38"/>
      <c r="D37" s="38"/>
      <c r="E37" s="32" t="s">
        <v>43</v>
      </c>
      <c r="F37" s="135">
        <f>ROUND((SUM(BG126:BG250)),  2)</f>
        <v>0</v>
      </c>
      <c r="G37" s="38"/>
      <c r="H37" s="38"/>
      <c r="I37" s="136">
        <v>0.20999999999999999</v>
      </c>
      <c r="J37" s="135">
        <f>0</f>
        <v>0</v>
      </c>
      <c r="K37" s="38"/>
      <c r="L37" s="55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39"/>
      <c r="C38" s="38"/>
      <c r="D38" s="38"/>
      <c r="E38" s="32" t="s">
        <v>44</v>
      </c>
      <c r="F38" s="135">
        <f>ROUND((SUM(BH126:BH250)),  2)</f>
        <v>0</v>
      </c>
      <c r="G38" s="38"/>
      <c r="H38" s="38"/>
      <c r="I38" s="136">
        <v>0.14999999999999999</v>
      </c>
      <c r="J38" s="135">
        <f>0</f>
        <v>0</v>
      </c>
      <c r="K38" s="38"/>
      <c r="L38" s="55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39"/>
      <c r="C39" s="38"/>
      <c r="D39" s="38"/>
      <c r="E39" s="32" t="s">
        <v>45</v>
      </c>
      <c r="F39" s="135">
        <f>ROUND((SUM(BI126:BI250)),  2)</f>
        <v>0</v>
      </c>
      <c r="G39" s="38"/>
      <c r="H39" s="38"/>
      <c r="I39" s="136">
        <v>0</v>
      </c>
      <c r="J39" s="135">
        <f>0</f>
        <v>0</v>
      </c>
      <c r="K39" s="38"/>
      <c r="L39" s="55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39"/>
      <c r="C40" s="38"/>
      <c r="D40" s="38"/>
      <c r="E40" s="38"/>
      <c r="F40" s="38"/>
      <c r="G40" s="38"/>
      <c r="H40" s="38"/>
      <c r="I40" s="38"/>
      <c r="J40" s="38"/>
      <c r="K40" s="38"/>
      <c r="L40" s="55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39"/>
      <c r="C41" s="137"/>
      <c r="D41" s="138" t="s">
        <v>46</v>
      </c>
      <c r="E41" s="81"/>
      <c r="F41" s="81"/>
      <c r="G41" s="139" t="s">
        <v>47</v>
      </c>
      <c r="H41" s="140" t="s">
        <v>48</v>
      </c>
      <c r="I41" s="81"/>
      <c r="J41" s="141">
        <f>SUM(J32:J39)</f>
        <v>0</v>
      </c>
      <c r="K41" s="142"/>
      <c r="L41" s="55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39"/>
      <c r="C42" s="38"/>
      <c r="D42" s="38"/>
      <c r="E42" s="38"/>
      <c r="F42" s="38"/>
      <c r="G42" s="38"/>
      <c r="H42" s="38"/>
      <c r="I42" s="38"/>
      <c r="J42" s="38"/>
      <c r="K42" s="38"/>
      <c r="L42" s="55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1" customFormat="1" ht="14.4" customHeight="1">
      <c r="B43" s="22"/>
      <c r="L43" s="22"/>
    </row>
    <row r="44" s="1" customFormat="1" ht="14.4" customHeight="1">
      <c r="B44" s="22"/>
      <c r="L44" s="22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55"/>
      <c r="D50" s="56" t="s">
        <v>49</v>
      </c>
      <c r="E50" s="57"/>
      <c r="F50" s="57"/>
      <c r="G50" s="56" t="s">
        <v>50</v>
      </c>
      <c r="H50" s="57"/>
      <c r="I50" s="57"/>
      <c r="J50" s="57"/>
      <c r="K50" s="57"/>
      <c r="L50" s="55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58" t="s">
        <v>51</v>
      </c>
      <c r="E61" s="41"/>
      <c r="F61" s="143" t="s">
        <v>52</v>
      </c>
      <c r="G61" s="58" t="s">
        <v>51</v>
      </c>
      <c r="H61" s="41"/>
      <c r="I61" s="41"/>
      <c r="J61" s="144" t="s">
        <v>52</v>
      </c>
      <c r="K61" s="41"/>
      <c r="L61" s="55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56" t="s">
        <v>53</v>
      </c>
      <c r="E65" s="59"/>
      <c r="F65" s="59"/>
      <c r="G65" s="56" t="s">
        <v>54</v>
      </c>
      <c r="H65" s="59"/>
      <c r="I65" s="59"/>
      <c r="J65" s="59"/>
      <c r="K65" s="59"/>
      <c r="L65" s="55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58" t="s">
        <v>51</v>
      </c>
      <c r="E76" s="41"/>
      <c r="F76" s="143" t="s">
        <v>52</v>
      </c>
      <c r="G76" s="58" t="s">
        <v>51</v>
      </c>
      <c r="H76" s="41"/>
      <c r="I76" s="41"/>
      <c r="J76" s="144" t="s">
        <v>52</v>
      </c>
      <c r="K76" s="41"/>
      <c r="L76" s="55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0"/>
      <c r="C77" s="61"/>
      <c r="D77" s="61"/>
      <c r="E77" s="61"/>
      <c r="F77" s="61"/>
      <c r="G77" s="61"/>
      <c r="H77" s="61"/>
      <c r="I77" s="61"/>
      <c r="J77" s="61"/>
      <c r="K77" s="61"/>
      <c r="L77" s="55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2"/>
      <c r="C81" s="63"/>
      <c r="D81" s="63"/>
      <c r="E81" s="63"/>
      <c r="F81" s="63"/>
      <c r="G81" s="63"/>
      <c r="H81" s="63"/>
      <c r="I81" s="63"/>
      <c r="J81" s="63"/>
      <c r="K81" s="63"/>
      <c r="L81" s="55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126</v>
      </c>
      <c r="D82" s="38"/>
      <c r="E82" s="38"/>
      <c r="F82" s="38"/>
      <c r="G82" s="38"/>
      <c r="H82" s="38"/>
      <c r="I82" s="38"/>
      <c r="J82" s="38"/>
      <c r="K82" s="38"/>
      <c r="L82" s="55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55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38"/>
      <c r="E84" s="38"/>
      <c r="F84" s="38"/>
      <c r="G84" s="38"/>
      <c r="H84" s="38"/>
      <c r="I84" s="38"/>
      <c r="J84" s="38"/>
      <c r="K84" s="38"/>
      <c r="L84" s="55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29" t="str">
        <f>E7</f>
        <v>Kulturní dům Těšetice</v>
      </c>
      <c r="F85" s="32"/>
      <c r="G85" s="32"/>
      <c r="H85" s="32"/>
      <c r="I85" s="38"/>
      <c r="J85" s="38"/>
      <c r="K85" s="38"/>
      <c r="L85" s="55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2"/>
      <c r="C86" s="32" t="s">
        <v>124</v>
      </c>
      <c r="L86" s="22"/>
    </row>
    <row r="87" s="2" customFormat="1" ht="16.5" customHeight="1">
      <c r="A87" s="38"/>
      <c r="B87" s="39"/>
      <c r="C87" s="38"/>
      <c r="D87" s="38"/>
      <c r="E87" s="129" t="s">
        <v>841</v>
      </c>
      <c r="F87" s="38"/>
      <c r="G87" s="38"/>
      <c r="H87" s="38"/>
      <c r="I87" s="38"/>
      <c r="J87" s="38"/>
      <c r="K87" s="38"/>
      <c r="L87" s="55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12" customHeight="1">
      <c r="A88" s="38"/>
      <c r="B88" s="39"/>
      <c r="C88" s="32" t="s">
        <v>842</v>
      </c>
      <c r="D88" s="38"/>
      <c r="E88" s="38"/>
      <c r="F88" s="38"/>
      <c r="G88" s="38"/>
      <c r="H88" s="38"/>
      <c r="I88" s="38"/>
      <c r="J88" s="38"/>
      <c r="K88" s="38"/>
      <c r="L88" s="55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6.5" customHeight="1">
      <c r="A89" s="38"/>
      <c r="B89" s="39"/>
      <c r="C89" s="38"/>
      <c r="D89" s="38"/>
      <c r="E89" s="67" t="str">
        <f>E11</f>
        <v>SE3 - KD Těšetice- Jeviště</v>
      </c>
      <c r="F89" s="38"/>
      <c r="G89" s="38"/>
      <c r="H89" s="38"/>
      <c r="I89" s="38"/>
      <c r="J89" s="38"/>
      <c r="K89" s="38"/>
      <c r="L89" s="55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38"/>
      <c r="D90" s="38"/>
      <c r="E90" s="38"/>
      <c r="F90" s="38"/>
      <c r="G90" s="38"/>
      <c r="H90" s="38"/>
      <c r="I90" s="38"/>
      <c r="J90" s="38"/>
      <c r="K90" s="38"/>
      <c r="L90" s="55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2" customHeight="1">
      <c r="A91" s="38"/>
      <c r="B91" s="39"/>
      <c r="C91" s="32" t="s">
        <v>20</v>
      </c>
      <c r="D91" s="38"/>
      <c r="E91" s="38"/>
      <c r="F91" s="27" t="str">
        <f>F14</f>
        <v>Těšetice</v>
      </c>
      <c r="G91" s="38"/>
      <c r="H91" s="38"/>
      <c r="I91" s="32" t="s">
        <v>22</v>
      </c>
      <c r="J91" s="69" t="str">
        <f>IF(J14="","",J14)</f>
        <v>10. 3. 2020</v>
      </c>
      <c r="K91" s="38"/>
      <c r="L91" s="55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38"/>
      <c r="D92" s="38"/>
      <c r="E92" s="38"/>
      <c r="F92" s="38"/>
      <c r="G92" s="38"/>
      <c r="H92" s="38"/>
      <c r="I92" s="38"/>
      <c r="J92" s="38"/>
      <c r="K92" s="38"/>
      <c r="L92" s="55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5.15" customHeight="1">
      <c r="A93" s="38"/>
      <c r="B93" s="39"/>
      <c r="C93" s="32" t="s">
        <v>24</v>
      </c>
      <c r="D93" s="38"/>
      <c r="E93" s="38"/>
      <c r="F93" s="27" t="str">
        <f>E17</f>
        <v>Obec Těšetice</v>
      </c>
      <c r="G93" s="38"/>
      <c r="H93" s="38"/>
      <c r="I93" s="32" t="s">
        <v>30</v>
      </c>
      <c r="J93" s="36" t="str">
        <f>E23</f>
        <v>Radek Hrbáček</v>
      </c>
      <c r="K93" s="38"/>
      <c r="L93" s="55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15.15" customHeight="1">
      <c r="A94" s="38"/>
      <c r="B94" s="39"/>
      <c r="C94" s="32" t="s">
        <v>28</v>
      </c>
      <c r="D94" s="38"/>
      <c r="E94" s="38"/>
      <c r="F94" s="27" t="str">
        <f>IF(E20="","",E20)</f>
        <v>Vyplň údaj</v>
      </c>
      <c r="G94" s="38"/>
      <c r="H94" s="38"/>
      <c r="I94" s="32" t="s">
        <v>33</v>
      </c>
      <c r="J94" s="36" t="str">
        <f>E26</f>
        <v>Zdeněk Závodník</v>
      </c>
      <c r="K94" s="38"/>
      <c r="L94" s="55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38"/>
      <c r="D95" s="38"/>
      <c r="E95" s="38"/>
      <c r="F95" s="38"/>
      <c r="G95" s="38"/>
      <c r="H95" s="38"/>
      <c r="I95" s="38"/>
      <c r="J95" s="38"/>
      <c r="K95" s="38"/>
      <c r="L95" s="55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9.28" customHeight="1">
      <c r="A96" s="38"/>
      <c r="B96" s="39"/>
      <c r="C96" s="145" t="s">
        <v>127</v>
      </c>
      <c r="D96" s="137"/>
      <c r="E96" s="137"/>
      <c r="F96" s="137"/>
      <c r="G96" s="137"/>
      <c r="H96" s="137"/>
      <c r="I96" s="137"/>
      <c r="J96" s="146" t="s">
        <v>128</v>
      </c>
      <c r="K96" s="137"/>
      <c r="L96" s="55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38"/>
      <c r="D97" s="38"/>
      <c r="E97" s="38"/>
      <c r="F97" s="38"/>
      <c r="G97" s="38"/>
      <c r="H97" s="38"/>
      <c r="I97" s="38"/>
      <c r="J97" s="38"/>
      <c r="K97" s="38"/>
      <c r="L97" s="55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2.8" customHeight="1">
      <c r="A98" s="38"/>
      <c r="B98" s="39"/>
      <c r="C98" s="147" t="s">
        <v>129</v>
      </c>
      <c r="D98" s="38"/>
      <c r="E98" s="38"/>
      <c r="F98" s="38"/>
      <c r="G98" s="38"/>
      <c r="H98" s="38"/>
      <c r="I98" s="38"/>
      <c r="J98" s="96">
        <f>J126</f>
        <v>0</v>
      </c>
      <c r="K98" s="38"/>
      <c r="L98" s="55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U98" s="19" t="s">
        <v>130</v>
      </c>
    </row>
    <row r="99" s="9" customFormat="1" ht="24.96" customHeight="1">
      <c r="A99" s="9"/>
      <c r="B99" s="148"/>
      <c r="C99" s="9"/>
      <c r="D99" s="149" t="s">
        <v>140</v>
      </c>
      <c r="E99" s="150"/>
      <c r="F99" s="150"/>
      <c r="G99" s="150"/>
      <c r="H99" s="150"/>
      <c r="I99" s="150"/>
      <c r="J99" s="151">
        <f>J127</f>
        <v>0</v>
      </c>
      <c r="K99" s="9"/>
      <c r="L99" s="14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52"/>
      <c r="C100" s="10"/>
      <c r="D100" s="153" t="s">
        <v>844</v>
      </c>
      <c r="E100" s="154"/>
      <c r="F100" s="154"/>
      <c r="G100" s="154"/>
      <c r="H100" s="154"/>
      <c r="I100" s="154"/>
      <c r="J100" s="155">
        <f>J128</f>
        <v>0</v>
      </c>
      <c r="K100" s="10"/>
      <c r="L100" s="15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52"/>
      <c r="C101" s="10"/>
      <c r="D101" s="153" t="s">
        <v>845</v>
      </c>
      <c r="E101" s="154"/>
      <c r="F101" s="154"/>
      <c r="G101" s="154"/>
      <c r="H101" s="154"/>
      <c r="I101" s="154"/>
      <c r="J101" s="155">
        <f>J131</f>
        <v>0</v>
      </c>
      <c r="K101" s="10"/>
      <c r="L101" s="15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52"/>
      <c r="C102" s="10"/>
      <c r="D102" s="153" t="s">
        <v>846</v>
      </c>
      <c r="E102" s="154"/>
      <c r="F102" s="154"/>
      <c r="G102" s="154"/>
      <c r="H102" s="154"/>
      <c r="I102" s="154"/>
      <c r="J102" s="155">
        <f>J224</f>
        <v>0</v>
      </c>
      <c r="K102" s="10"/>
      <c r="L102" s="15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48"/>
      <c r="C103" s="9"/>
      <c r="D103" s="149" t="s">
        <v>847</v>
      </c>
      <c r="E103" s="150"/>
      <c r="F103" s="150"/>
      <c r="G103" s="150"/>
      <c r="H103" s="150"/>
      <c r="I103" s="150"/>
      <c r="J103" s="151">
        <f>J234</f>
        <v>0</v>
      </c>
      <c r="K103" s="9"/>
      <c r="L103" s="14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10" customFormat="1" ht="19.92" customHeight="1">
      <c r="A104" s="10"/>
      <c r="B104" s="152"/>
      <c r="C104" s="10"/>
      <c r="D104" s="153" t="s">
        <v>848</v>
      </c>
      <c r="E104" s="154"/>
      <c r="F104" s="154"/>
      <c r="G104" s="154"/>
      <c r="H104" s="154"/>
      <c r="I104" s="154"/>
      <c r="J104" s="155">
        <f>J235</f>
        <v>0</v>
      </c>
      <c r="K104" s="10"/>
      <c r="L104" s="15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2" customFormat="1" ht="21.84" customHeight="1">
      <c r="A105" s="38"/>
      <c r="B105" s="39"/>
      <c r="C105" s="38"/>
      <c r="D105" s="38"/>
      <c r="E105" s="38"/>
      <c r="F105" s="38"/>
      <c r="G105" s="38"/>
      <c r="H105" s="38"/>
      <c r="I105" s="38"/>
      <c r="J105" s="38"/>
      <c r="K105" s="38"/>
      <c r="L105" s="55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</row>
    <row r="106" s="2" customFormat="1" ht="6.96" customHeight="1">
      <c r="A106" s="38"/>
      <c r="B106" s="60"/>
      <c r="C106" s="61"/>
      <c r="D106" s="61"/>
      <c r="E106" s="61"/>
      <c r="F106" s="61"/>
      <c r="G106" s="61"/>
      <c r="H106" s="61"/>
      <c r="I106" s="61"/>
      <c r="J106" s="61"/>
      <c r="K106" s="61"/>
      <c r="L106" s="55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10" s="2" customFormat="1" ht="6.96" customHeight="1">
      <c r="A110" s="38"/>
      <c r="B110" s="62"/>
      <c r="C110" s="63"/>
      <c r="D110" s="63"/>
      <c r="E110" s="63"/>
      <c r="F110" s="63"/>
      <c r="G110" s="63"/>
      <c r="H110" s="63"/>
      <c r="I110" s="63"/>
      <c r="J110" s="63"/>
      <c r="K110" s="63"/>
      <c r="L110" s="55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24.96" customHeight="1">
      <c r="A111" s="38"/>
      <c r="B111" s="39"/>
      <c r="C111" s="23" t="s">
        <v>150</v>
      </c>
      <c r="D111" s="38"/>
      <c r="E111" s="38"/>
      <c r="F111" s="38"/>
      <c r="G111" s="38"/>
      <c r="H111" s="38"/>
      <c r="I111" s="38"/>
      <c r="J111" s="38"/>
      <c r="K111" s="38"/>
      <c r="L111" s="55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6.96" customHeight="1">
      <c r="A112" s="38"/>
      <c r="B112" s="39"/>
      <c r="C112" s="38"/>
      <c r="D112" s="38"/>
      <c r="E112" s="38"/>
      <c r="F112" s="38"/>
      <c r="G112" s="38"/>
      <c r="H112" s="38"/>
      <c r="I112" s="38"/>
      <c r="J112" s="38"/>
      <c r="K112" s="38"/>
      <c r="L112" s="55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2" customHeight="1">
      <c r="A113" s="38"/>
      <c r="B113" s="39"/>
      <c r="C113" s="32" t="s">
        <v>16</v>
      </c>
      <c r="D113" s="38"/>
      <c r="E113" s="38"/>
      <c r="F113" s="38"/>
      <c r="G113" s="38"/>
      <c r="H113" s="38"/>
      <c r="I113" s="38"/>
      <c r="J113" s="38"/>
      <c r="K113" s="38"/>
      <c r="L113" s="55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6.5" customHeight="1">
      <c r="A114" s="38"/>
      <c r="B114" s="39"/>
      <c r="C114" s="38"/>
      <c r="D114" s="38"/>
      <c r="E114" s="129" t="str">
        <f>E7</f>
        <v>Kulturní dům Těšetice</v>
      </c>
      <c r="F114" s="32"/>
      <c r="G114" s="32"/>
      <c r="H114" s="32"/>
      <c r="I114" s="38"/>
      <c r="J114" s="38"/>
      <c r="K114" s="38"/>
      <c r="L114" s="55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1" customFormat="1" ht="12" customHeight="1">
      <c r="B115" s="22"/>
      <c r="C115" s="32" t="s">
        <v>124</v>
      </c>
      <c r="L115" s="22"/>
    </row>
    <row r="116" s="2" customFormat="1" ht="16.5" customHeight="1">
      <c r="A116" s="38"/>
      <c r="B116" s="39"/>
      <c r="C116" s="38"/>
      <c r="D116" s="38"/>
      <c r="E116" s="129" t="s">
        <v>841</v>
      </c>
      <c r="F116" s="38"/>
      <c r="G116" s="38"/>
      <c r="H116" s="38"/>
      <c r="I116" s="38"/>
      <c r="J116" s="38"/>
      <c r="K116" s="38"/>
      <c r="L116" s="55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12" customHeight="1">
      <c r="A117" s="38"/>
      <c r="B117" s="39"/>
      <c r="C117" s="32" t="s">
        <v>842</v>
      </c>
      <c r="D117" s="38"/>
      <c r="E117" s="38"/>
      <c r="F117" s="38"/>
      <c r="G117" s="38"/>
      <c r="H117" s="38"/>
      <c r="I117" s="38"/>
      <c r="J117" s="38"/>
      <c r="K117" s="38"/>
      <c r="L117" s="55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6.5" customHeight="1">
      <c r="A118" s="38"/>
      <c r="B118" s="39"/>
      <c r="C118" s="38"/>
      <c r="D118" s="38"/>
      <c r="E118" s="67" t="str">
        <f>E11</f>
        <v>SE3 - KD Těšetice- Jeviště</v>
      </c>
      <c r="F118" s="38"/>
      <c r="G118" s="38"/>
      <c r="H118" s="38"/>
      <c r="I118" s="38"/>
      <c r="J118" s="38"/>
      <c r="K118" s="38"/>
      <c r="L118" s="55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6.96" customHeight="1">
      <c r="A119" s="38"/>
      <c r="B119" s="39"/>
      <c r="C119" s="38"/>
      <c r="D119" s="38"/>
      <c r="E119" s="38"/>
      <c r="F119" s="38"/>
      <c r="G119" s="38"/>
      <c r="H119" s="38"/>
      <c r="I119" s="38"/>
      <c r="J119" s="38"/>
      <c r="K119" s="38"/>
      <c r="L119" s="55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2" customHeight="1">
      <c r="A120" s="38"/>
      <c r="B120" s="39"/>
      <c r="C120" s="32" t="s">
        <v>20</v>
      </c>
      <c r="D120" s="38"/>
      <c r="E120" s="38"/>
      <c r="F120" s="27" t="str">
        <f>F14</f>
        <v>Těšetice</v>
      </c>
      <c r="G120" s="38"/>
      <c r="H120" s="38"/>
      <c r="I120" s="32" t="s">
        <v>22</v>
      </c>
      <c r="J120" s="69" t="str">
        <f>IF(J14="","",J14)</f>
        <v>10. 3. 2020</v>
      </c>
      <c r="K120" s="38"/>
      <c r="L120" s="55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6.96" customHeight="1">
      <c r="A121" s="38"/>
      <c r="B121" s="39"/>
      <c r="C121" s="38"/>
      <c r="D121" s="38"/>
      <c r="E121" s="38"/>
      <c r="F121" s="38"/>
      <c r="G121" s="38"/>
      <c r="H121" s="38"/>
      <c r="I121" s="38"/>
      <c r="J121" s="38"/>
      <c r="K121" s="38"/>
      <c r="L121" s="55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15.15" customHeight="1">
      <c r="A122" s="38"/>
      <c r="B122" s="39"/>
      <c r="C122" s="32" t="s">
        <v>24</v>
      </c>
      <c r="D122" s="38"/>
      <c r="E122" s="38"/>
      <c r="F122" s="27" t="str">
        <f>E17</f>
        <v>Obec Těšetice</v>
      </c>
      <c r="G122" s="38"/>
      <c r="H122" s="38"/>
      <c r="I122" s="32" t="s">
        <v>30</v>
      </c>
      <c r="J122" s="36" t="str">
        <f>E23</f>
        <v>Radek Hrbáček</v>
      </c>
      <c r="K122" s="38"/>
      <c r="L122" s="55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15.15" customHeight="1">
      <c r="A123" s="38"/>
      <c r="B123" s="39"/>
      <c r="C123" s="32" t="s">
        <v>28</v>
      </c>
      <c r="D123" s="38"/>
      <c r="E123" s="38"/>
      <c r="F123" s="27" t="str">
        <f>IF(E20="","",E20)</f>
        <v>Vyplň údaj</v>
      </c>
      <c r="G123" s="38"/>
      <c r="H123" s="38"/>
      <c r="I123" s="32" t="s">
        <v>33</v>
      </c>
      <c r="J123" s="36" t="str">
        <f>E26</f>
        <v>Zdeněk Závodník</v>
      </c>
      <c r="K123" s="38"/>
      <c r="L123" s="55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10.32" customHeight="1">
      <c r="A124" s="38"/>
      <c r="B124" s="39"/>
      <c r="C124" s="38"/>
      <c r="D124" s="38"/>
      <c r="E124" s="38"/>
      <c r="F124" s="38"/>
      <c r="G124" s="38"/>
      <c r="H124" s="38"/>
      <c r="I124" s="38"/>
      <c r="J124" s="38"/>
      <c r="K124" s="38"/>
      <c r="L124" s="55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11" customFormat="1" ht="29.28" customHeight="1">
      <c r="A125" s="156"/>
      <c r="B125" s="157"/>
      <c r="C125" s="158" t="s">
        <v>151</v>
      </c>
      <c r="D125" s="159" t="s">
        <v>61</v>
      </c>
      <c r="E125" s="159" t="s">
        <v>57</v>
      </c>
      <c r="F125" s="159" t="s">
        <v>58</v>
      </c>
      <c r="G125" s="159" t="s">
        <v>152</v>
      </c>
      <c r="H125" s="159" t="s">
        <v>153</v>
      </c>
      <c r="I125" s="159" t="s">
        <v>154</v>
      </c>
      <c r="J125" s="159" t="s">
        <v>128</v>
      </c>
      <c r="K125" s="160" t="s">
        <v>155</v>
      </c>
      <c r="L125" s="161"/>
      <c r="M125" s="86" t="s">
        <v>1</v>
      </c>
      <c r="N125" s="87" t="s">
        <v>40</v>
      </c>
      <c r="O125" s="87" t="s">
        <v>156</v>
      </c>
      <c r="P125" s="87" t="s">
        <v>157</v>
      </c>
      <c r="Q125" s="87" t="s">
        <v>158</v>
      </c>
      <c r="R125" s="87" t="s">
        <v>159</v>
      </c>
      <c r="S125" s="87" t="s">
        <v>160</v>
      </c>
      <c r="T125" s="88" t="s">
        <v>161</v>
      </c>
      <c r="U125" s="156"/>
      <c r="V125" s="156"/>
      <c r="W125" s="156"/>
      <c r="X125" s="156"/>
      <c r="Y125" s="156"/>
      <c r="Z125" s="156"/>
      <c r="AA125" s="156"/>
      <c r="AB125" s="156"/>
      <c r="AC125" s="156"/>
      <c r="AD125" s="156"/>
      <c r="AE125" s="156"/>
    </row>
    <row r="126" s="2" customFormat="1" ht="22.8" customHeight="1">
      <c r="A126" s="38"/>
      <c r="B126" s="39"/>
      <c r="C126" s="93" t="s">
        <v>162</v>
      </c>
      <c r="D126" s="38"/>
      <c r="E126" s="38"/>
      <c r="F126" s="38"/>
      <c r="G126" s="38"/>
      <c r="H126" s="38"/>
      <c r="I126" s="38"/>
      <c r="J126" s="162">
        <f>BK126</f>
        <v>0</v>
      </c>
      <c r="K126" s="38"/>
      <c r="L126" s="39"/>
      <c r="M126" s="89"/>
      <c r="N126" s="73"/>
      <c r="O126" s="90"/>
      <c r="P126" s="163">
        <f>P127+P234</f>
        <v>0</v>
      </c>
      <c r="Q126" s="90"/>
      <c r="R126" s="163">
        <f>R127+R234</f>
        <v>0.119364</v>
      </c>
      <c r="S126" s="90"/>
      <c r="T126" s="164">
        <f>T127+T234</f>
        <v>0.28378799999999998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T126" s="19" t="s">
        <v>75</v>
      </c>
      <c r="AU126" s="19" t="s">
        <v>130</v>
      </c>
      <c r="BK126" s="165">
        <f>BK127+BK234</f>
        <v>0</v>
      </c>
    </row>
    <row r="127" s="12" customFormat="1" ht="25.92" customHeight="1">
      <c r="A127" s="12"/>
      <c r="B127" s="166"/>
      <c r="C127" s="12"/>
      <c r="D127" s="167" t="s">
        <v>75</v>
      </c>
      <c r="E127" s="168" t="s">
        <v>485</v>
      </c>
      <c r="F127" s="168" t="s">
        <v>486</v>
      </c>
      <c r="G127" s="12"/>
      <c r="H127" s="12"/>
      <c r="I127" s="169"/>
      <c r="J127" s="170">
        <f>BK127</f>
        <v>0</v>
      </c>
      <c r="K127" s="12"/>
      <c r="L127" s="166"/>
      <c r="M127" s="171"/>
      <c r="N127" s="172"/>
      <c r="O127" s="172"/>
      <c r="P127" s="173">
        <f>P128+P131+P224</f>
        <v>0</v>
      </c>
      <c r="Q127" s="172"/>
      <c r="R127" s="173">
        <f>R128+R131+R224</f>
        <v>0.074884000000000006</v>
      </c>
      <c r="S127" s="172"/>
      <c r="T127" s="174">
        <f>T128+T131+T224</f>
        <v>0.016587999999999999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167" t="s">
        <v>85</v>
      </c>
      <c r="AT127" s="175" t="s">
        <v>75</v>
      </c>
      <c r="AU127" s="175" t="s">
        <v>76</v>
      </c>
      <c r="AY127" s="167" t="s">
        <v>165</v>
      </c>
      <c r="BK127" s="176">
        <f>BK128+BK131+BK224</f>
        <v>0</v>
      </c>
    </row>
    <row r="128" s="12" customFormat="1" ht="22.8" customHeight="1">
      <c r="A128" s="12"/>
      <c r="B128" s="166"/>
      <c r="C128" s="12"/>
      <c r="D128" s="167" t="s">
        <v>75</v>
      </c>
      <c r="E128" s="177" t="s">
        <v>665</v>
      </c>
      <c r="F128" s="177" t="s">
        <v>849</v>
      </c>
      <c r="G128" s="12"/>
      <c r="H128" s="12"/>
      <c r="I128" s="169"/>
      <c r="J128" s="178">
        <f>BK128</f>
        <v>0</v>
      </c>
      <c r="K128" s="12"/>
      <c r="L128" s="166"/>
      <c r="M128" s="171"/>
      <c r="N128" s="172"/>
      <c r="O128" s="172"/>
      <c r="P128" s="173">
        <f>SUM(P129:P130)</f>
        <v>0</v>
      </c>
      <c r="Q128" s="172"/>
      <c r="R128" s="173">
        <f>SUM(R129:R130)</f>
        <v>0</v>
      </c>
      <c r="S128" s="172"/>
      <c r="T128" s="174">
        <f>SUM(T129:T130)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167" t="s">
        <v>85</v>
      </c>
      <c r="AT128" s="175" t="s">
        <v>75</v>
      </c>
      <c r="AU128" s="175" t="s">
        <v>81</v>
      </c>
      <c r="AY128" s="167" t="s">
        <v>165</v>
      </c>
      <c r="BK128" s="176">
        <f>SUM(BK129:BK130)</f>
        <v>0</v>
      </c>
    </row>
    <row r="129" s="2" customFormat="1" ht="44.25" customHeight="1">
      <c r="A129" s="38"/>
      <c r="B129" s="179"/>
      <c r="C129" s="180" t="s">
        <v>81</v>
      </c>
      <c r="D129" s="180" t="s">
        <v>167</v>
      </c>
      <c r="E129" s="181" t="s">
        <v>850</v>
      </c>
      <c r="F129" s="182" t="s">
        <v>851</v>
      </c>
      <c r="G129" s="183" t="s">
        <v>201</v>
      </c>
      <c r="H129" s="184">
        <v>0.11799999999999999</v>
      </c>
      <c r="I129" s="185"/>
      <c r="J129" s="186">
        <f>ROUND(I129*H129,2)</f>
        <v>0</v>
      </c>
      <c r="K129" s="182" t="s">
        <v>852</v>
      </c>
      <c r="L129" s="39"/>
      <c r="M129" s="187" t="s">
        <v>1</v>
      </c>
      <c r="N129" s="188" t="s">
        <v>41</v>
      </c>
      <c r="O129" s="77"/>
      <c r="P129" s="189">
        <f>O129*H129</f>
        <v>0</v>
      </c>
      <c r="Q129" s="189">
        <v>0</v>
      </c>
      <c r="R129" s="189">
        <f>Q129*H129</f>
        <v>0</v>
      </c>
      <c r="S129" s="189">
        <v>0</v>
      </c>
      <c r="T129" s="190">
        <f>S129*H129</f>
        <v>0</v>
      </c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R129" s="191" t="s">
        <v>273</v>
      </c>
      <c r="AT129" s="191" t="s">
        <v>167</v>
      </c>
      <c r="AU129" s="191" t="s">
        <v>85</v>
      </c>
      <c r="AY129" s="19" t="s">
        <v>165</v>
      </c>
      <c r="BE129" s="192">
        <f>IF(N129="základní",J129,0)</f>
        <v>0</v>
      </c>
      <c r="BF129" s="192">
        <f>IF(N129="snížená",J129,0)</f>
        <v>0</v>
      </c>
      <c r="BG129" s="192">
        <f>IF(N129="zákl. přenesená",J129,0)</f>
        <v>0</v>
      </c>
      <c r="BH129" s="192">
        <f>IF(N129="sníž. přenesená",J129,0)</f>
        <v>0</v>
      </c>
      <c r="BI129" s="192">
        <f>IF(N129="nulová",J129,0)</f>
        <v>0</v>
      </c>
      <c r="BJ129" s="19" t="s">
        <v>81</v>
      </c>
      <c r="BK129" s="192">
        <f>ROUND(I129*H129,2)</f>
        <v>0</v>
      </c>
      <c r="BL129" s="19" t="s">
        <v>273</v>
      </c>
      <c r="BM129" s="191" t="s">
        <v>1273</v>
      </c>
    </row>
    <row r="130" s="2" customFormat="1">
      <c r="A130" s="38"/>
      <c r="B130" s="39"/>
      <c r="C130" s="38"/>
      <c r="D130" s="193" t="s">
        <v>173</v>
      </c>
      <c r="E130" s="38"/>
      <c r="F130" s="194" t="s">
        <v>851</v>
      </c>
      <c r="G130" s="38"/>
      <c r="H130" s="38"/>
      <c r="I130" s="195"/>
      <c r="J130" s="38"/>
      <c r="K130" s="38"/>
      <c r="L130" s="39"/>
      <c r="M130" s="196"/>
      <c r="N130" s="197"/>
      <c r="O130" s="77"/>
      <c r="P130" s="77"/>
      <c r="Q130" s="77"/>
      <c r="R130" s="77"/>
      <c r="S130" s="77"/>
      <c r="T130" s="7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T130" s="19" t="s">
        <v>173</v>
      </c>
      <c r="AU130" s="19" t="s">
        <v>85</v>
      </c>
    </row>
    <row r="131" s="12" customFormat="1" ht="22.8" customHeight="1">
      <c r="A131" s="12"/>
      <c r="B131" s="166"/>
      <c r="C131" s="12"/>
      <c r="D131" s="167" t="s">
        <v>75</v>
      </c>
      <c r="E131" s="177" t="s">
        <v>854</v>
      </c>
      <c r="F131" s="177" t="s">
        <v>855</v>
      </c>
      <c r="G131" s="12"/>
      <c r="H131" s="12"/>
      <c r="I131" s="169"/>
      <c r="J131" s="178">
        <f>BK131</f>
        <v>0</v>
      </c>
      <c r="K131" s="12"/>
      <c r="L131" s="166"/>
      <c r="M131" s="171"/>
      <c r="N131" s="172"/>
      <c r="O131" s="172"/>
      <c r="P131" s="173">
        <f>SUM(P132:P223)</f>
        <v>0</v>
      </c>
      <c r="Q131" s="172"/>
      <c r="R131" s="173">
        <f>SUM(R132:R223)</f>
        <v>0.074884000000000006</v>
      </c>
      <c r="S131" s="172"/>
      <c r="T131" s="174">
        <f>SUM(T132:T223)</f>
        <v>0</v>
      </c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R131" s="167" t="s">
        <v>85</v>
      </c>
      <c r="AT131" s="175" t="s">
        <v>75</v>
      </c>
      <c r="AU131" s="175" t="s">
        <v>81</v>
      </c>
      <c r="AY131" s="167" t="s">
        <v>165</v>
      </c>
      <c r="BK131" s="176">
        <f>SUM(BK132:BK223)</f>
        <v>0</v>
      </c>
    </row>
    <row r="132" s="2" customFormat="1">
      <c r="A132" s="38"/>
      <c r="B132" s="179"/>
      <c r="C132" s="180" t="s">
        <v>85</v>
      </c>
      <c r="D132" s="180" t="s">
        <v>167</v>
      </c>
      <c r="E132" s="181" t="s">
        <v>1274</v>
      </c>
      <c r="F132" s="182" t="s">
        <v>1275</v>
      </c>
      <c r="G132" s="183" t="s">
        <v>378</v>
      </c>
      <c r="H132" s="184">
        <v>4</v>
      </c>
      <c r="I132" s="185"/>
      <c r="J132" s="186">
        <f>ROUND(I132*H132,2)</f>
        <v>0</v>
      </c>
      <c r="K132" s="182" t="s">
        <v>852</v>
      </c>
      <c r="L132" s="39"/>
      <c r="M132" s="187" t="s">
        <v>1</v>
      </c>
      <c r="N132" s="188" t="s">
        <v>41</v>
      </c>
      <c r="O132" s="77"/>
      <c r="P132" s="189">
        <f>O132*H132</f>
        <v>0</v>
      </c>
      <c r="Q132" s="189">
        <v>0</v>
      </c>
      <c r="R132" s="189">
        <f>Q132*H132</f>
        <v>0</v>
      </c>
      <c r="S132" s="189">
        <v>0</v>
      </c>
      <c r="T132" s="190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191" t="s">
        <v>273</v>
      </c>
      <c r="AT132" s="191" t="s">
        <v>167</v>
      </c>
      <c r="AU132" s="191" t="s">
        <v>85</v>
      </c>
      <c r="AY132" s="19" t="s">
        <v>165</v>
      </c>
      <c r="BE132" s="192">
        <f>IF(N132="základní",J132,0)</f>
        <v>0</v>
      </c>
      <c r="BF132" s="192">
        <f>IF(N132="snížená",J132,0)</f>
        <v>0</v>
      </c>
      <c r="BG132" s="192">
        <f>IF(N132="zákl. přenesená",J132,0)</f>
        <v>0</v>
      </c>
      <c r="BH132" s="192">
        <f>IF(N132="sníž. přenesená",J132,0)</f>
        <v>0</v>
      </c>
      <c r="BI132" s="192">
        <f>IF(N132="nulová",J132,0)</f>
        <v>0</v>
      </c>
      <c r="BJ132" s="19" t="s">
        <v>81</v>
      </c>
      <c r="BK132" s="192">
        <f>ROUND(I132*H132,2)</f>
        <v>0</v>
      </c>
      <c r="BL132" s="19" t="s">
        <v>273</v>
      </c>
      <c r="BM132" s="191" t="s">
        <v>1276</v>
      </c>
    </row>
    <row r="133" s="2" customFormat="1">
      <c r="A133" s="38"/>
      <c r="B133" s="39"/>
      <c r="C133" s="38"/>
      <c r="D133" s="193" t="s">
        <v>173</v>
      </c>
      <c r="E133" s="38"/>
      <c r="F133" s="194" t="s">
        <v>1275</v>
      </c>
      <c r="G133" s="38"/>
      <c r="H133" s="38"/>
      <c r="I133" s="195"/>
      <c r="J133" s="38"/>
      <c r="K133" s="38"/>
      <c r="L133" s="39"/>
      <c r="M133" s="196"/>
      <c r="N133" s="197"/>
      <c r="O133" s="77"/>
      <c r="P133" s="77"/>
      <c r="Q133" s="77"/>
      <c r="R133" s="77"/>
      <c r="S133" s="77"/>
      <c r="T133" s="7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T133" s="19" t="s">
        <v>173</v>
      </c>
      <c r="AU133" s="19" t="s">
        <v>85</v>
      </c>
    </row>
    <row r="134" s="2" customFormat="1">
      <c r="A134" s="38"/>
      <c r="B134" s="179"/>
      <c r="C134" s="229" t="s">
        <v>86</v>
      </c>
      <c r="D134" s="229" t="s">
        <v>221</v>
      </c>
      <c r="E134" s="230" t="s">
        <v>1277</v>
      </c>
      <c r="F134" s="231" t="s">
        <v>1278</v>
      </c>
      <c r="G134" s="232" t="s">
        <v>378</v>
      </c>
      <c r="H134" s="233">
        <v>4</v>
      </c>
      <c r="I134" s="234"/>
      <c r="J134" s="235">
        <f>ROUND(I134*H134,2)</f>
        <v>0</v>
      </c>
      <c r="K134" s="231" t="s">
        <v>852</v>
      </c>
      <c r="L134" s="236"/>
      <c r="M134" s="237" t="s">
        <v>1</v>
      </c>
      <c r="N134" s="238" t="s">
        <v>41</v>
      </c>
      <c r="O134" s="77"/>
      <c r="P134" s="189">
        <f>O134*H134</f>
        <v>0</v>
      </c>
      <c r="Q134" s="189">
        <v>0.00023000000000000001</v>
      </c>
      <c r="R134" s="189">
        <f>Q134*H134</f>
        <v>0.00092000000000000003</v>
      </c>
      <c r="S134" s="189">
        <v>0</v>
      </c>
      <c r="T134" s="190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191" t="s">
        <v>272</v>
      </c>
      <c r="AT134" s="191" t="s">
        <v>221</v>
      </c>
      <c r="AU134" s="191" t="s">
        <v>85</v>
      </c>
      <c r="AY134" s="19" t="s">
        <v>165</v>
      </c>
      <c r="BE134" s="192">
        <f>IF(N134="základní",J134,0)</f>
        <v>0</v>
      </c>
      <c r="BF134" s="192">
        <f>IF(N134="snížená",J134,0)</f>
        <v>0</v>
      </c>
      <c r="BG134" s="192">
        <f>IF(N134="zákl. přenesená",J134,0)</f>
        <v>0</v>
      </c>
      <c r="BH134" s="192">
        <f>IF(N134="sníž. přenesená",J134,0)</f>
        <v>0</v>
      </c>
      <c r="BI134" s="192">
        <f>IF(N134="nulová",J134,0)</f>
        <v>0</v>
      </c>
      <c r="BJ134" s="19" t="s">
        <v>81</v>
      </c>
      <c r="BK134" s="192">
        <f>ROUND(I134*H134,2)</f>
        <v>0</v>
      </c>
      <c r="BL134" s="19" t="s">
        <v>273</v>
      </c>
      <c r="BM134" s="191" t="s">
        <v>1279</v>
      </c>
    </row>
    <row r="135" s="2" customFormat="1">
      <c r="A135" s="38"/>
      <c r="B135" s="39"/>
      <c r="C135" s="38"/>
      <c r="D135" s="193" t="s">
        <v>173</v>
      </c>
      <c r="E135" s="38"/>
      <c r="F135" s="194" t="s">
        <v>1278</v>
      </c>
      <c r="G135" s="38"/>
      <c r="H135" s="38"/>
      <c r="I135" s="195"/>
      <c r="J135" s="38"/>
      <c r="K135" s="38"/>
      <c r="L135" s="39"/>
      <c r="M135" s="196"/>
      <c r="N135" s="197"/>
      <c r="O135" s="77"/>
      <c r="P135" s="77"/>
      <c r="Q135" s="77"/>
      <c r="R135" s="77"/>
      <c r="S135" s="77"/>
      <c r="T135" s="7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T135" s="19" t="s">
        <v>173</v>
      </c>
      <c r="AU135" s="19" t="s">
        <v>85</v>
      </c>
    </row>
    <row r="136" s="2" customFormat="1" ht="16.5" customHeight="1">
      <c r="A136" s="38"/>
      <c r="B136" s="179"/>
      <c r="C136" s="229" t="s">
        <v>114</v>
      </c>
      <c r="D136" s="229" t="s">
        <v>221</v>
      </c>
      <c r="E136" s="230" t="s">
        <v>1280</v>
      </c>
      <c r="F136" s="231" t="s">
        <v>1281</v>
      </c>
      <c r="G136" s="232" t="s">
        <v>378</v>
      </c>
      <c r="H136" s="233">
        <v>4</v>
      </c>
      <c r="I136" s="234"/>
      <c r="J136" s="235">
        <f>ROUND(I136*H136,2)</f>
        <v>0</v>
      </c>
      <c r="K136" s="231" t="s">
        <v>1</v>
      </c>
      <c r="L136" s="236"/>
      <c r="M136" s="237" t="s">
        <v>1</v>
      </c>
      <c r="N136" s="238" t="s">
        <v>41</v>
      </c>
      <c r="O136" s="77"/>
      <c r="P136" s="189">
        <f>O136*H136</f>
        <v>0</v>
      </c>
      <c r="Q136" s="189">
        <v>0</v>
      </c>
      <c r="R136" s="189">
        <f>Q136*H136</f>
        <v>0</v>
      </c>
      <c r="S136" s="189">
        <v>0</v>
      </c>
      <c r="T136" s="190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191" t="s">
        <v>272</v>
      </c>
      <c r="AT136" s="191" t="s">
        <v>221</v>
      </c>
      <c r="AU136" s="191" t="s">
        <v>85</v>
      </c>
      <c r="AY136" s="19" t="s">
        <v>165</v>
      </c>
      <c r="BE136" s="192">
        <f>IF(N136="základní",J136,0)</f>
        <v>0</v>
      </c>
      <c r="BF136" s="192">
        <f>IF(N136="snížená",J136,0)</f>
        <v>0</v>
      </c>
      <c r="BG136" s="192">
        <f>IF(N136="zákl. přenesená",J136,0)</f>
        <v>0</v>
      </c>
      <c r="BH136" s="192">
        <f>IF(N136="sníž. přenesená",J136,0)</f>
        <v>0</v>
      </c>
      <c r="BI136" s="192">
        <f>IF(N136="nulová",J136,0)</f>
        <v>0</v>
      </c>
      <c r="BJ136" s="19" t="s">
        <v>81</v>
      </c>
      <c r="BK136" s="192">
        <f>ROUND(I136*H136,2)</f>
        <v>0</v>
      </c>
      <c r="BL136" s="19" t="s">
        <v>273</v>
      </c>
      <c r="BM136" s="191" t="s">
        <v>1282</v>
      </c>
    </row>
    <row r="137" s="2" customFormat="1">
      <c r="A137" s="38"/>
      <c r="B137" s="39"/>
      <c r="C137" s="38"/>
      <c r="D137" s="193" t="s">
        <v>173</v>
      </c>
      <c r="E137" s="38"/>
      <c r="F137" s="194" t="s">
        <v>1281</v>
      </c>
      <c r="G137" s="38"/>
      <c r="H137" s="38"/>
      <c r="I137" s="195"/>
      <c r="J137" s="38"/>
      <c r="K137" s="38"/>
      <c r="L137" s="39"/>
      <c r="M137" s="196"/>
      <c r="N137" s="197"/>
      <c r="O137" s="77"/>
      <c r="P137" s="77"/>
      <c r="Q137" s="77"/>
      <c r="R137" s="77"/>
      <c r="S137" s="77"/>
      <c r="T137" s="7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T137" s="19" t="s">
        <v>173</v>
      </c>
      <c r="AU137" s="19" t="s">
        <v>85</v>
      </c>
    </row>
    <row r="138" s="14" customFormat="1">
      <c r="A138" s="14"/>
      <c r="B138" s="205"/>
      <c r="C138" s="14"/>
      <c r="D138" s="193" t="s">
        <v>175</v>
      </c>
      <c r="E138" s="206" t="s">
        <v>1</v>
      </c>
      <c r="F138" s="207" t="s">
        <v>114</v>
      </c>
      <c r="G138" s="14"/>
      <c r="H138" s="208">
        <v>4</v>
      </c>
      <c r="I138" s="209"/>
      <c r="J138" s="14"/>
      <c r="K138" s="14"/>
      <c r="L138" s="205"/>
      <c r="M138" s="210"/>
      <c r="N138" s="211"/>
      <c r="O138" s="211"/>
      <c r="P138" s="211"/>
      <c r="Q138" s="211"/>
      <c r="R138" s="211"/>
      <c r="S138" s="211"/>
      <c r="T138" s="212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T138" s="206" t="s">
        <v>175</v>
      </c>
      <c r="AU138" s="206" t="s">
        <v>85</v>
      </c>
      <c r="AV138" s="14" t="s">
        <v>85</v>
      </c>
      <c r="AW138" s="14" t="s">
        <v>32</v>
      </c>
      <c r="AX138" s="14" t="s">
        <v>81</v>
      </c>
      <c r="AY138" s="206" t="s">
        <v>165</v>
      </c>
    </row>
    <row r="139" s="2" customFormat="1" ht="44.25" customHeight="1">
      <c r="A139" s="38"/>
      <c r="B139" s="179"/>
      <c r="C139" s="180" t="s">
        <v>198</v>
      </c>
      <c r="D139" s="180" t="s">
        <v>167</v>
      </c>
      <c r="E139" s="181" t="s">
        <v>856</v>
      </c>
      <c r="F139" s="182" t="s">
        <v>857</v>
      </c>
      <c r="G139" s="183" t="s">
        <v>378</v>
      </c>
      <c r="H139" s="184">
        <v>6</v>
      </c>
      <c r="I139" s="185"/>
      <c r="J139" s="186">
        <f>ROUND(I139*H139,2)</f>
        <v>0</v>
      </c>
      <c r="K139" s="182" t="s">
        <v>852</v>
      </c>
      <c r="L139" s="39"/>
      <c r="M139" s="187" t="s">
        <v>1</v>
      </c>
      <c r="N139" s="188" t="s">
        <v>41</v>
      </c>
      <c r="O139" s="77"/>
      <c r="P139" s="189">
        <f>O139*H139</f>
        <v>0</v>
      </c>
      <c r="Q139" s="189">
        <v>0</v>
      </c>
      <c r="R139" s="189">
        <f>Q139*H139</f>
        <v>0</v>
      </c>
      <c r="S139" s="189">
        <v>0</v>
      </c>
      <c r="T139" s="190">
        <f>S139*H139</f>
        <v>0</v>
      </c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R139" s="191" t="s">
        <v>273</v>
      </c>
      <c r="AT139" s="191" t="s">
        <v>167</v>
      </c>
      <c r="AU139" s="191" t="s">
        <v>85</v>
      </c>
      <c r="AY139" s="19" t="s">
        <v>165</v>
      </c>
      <c r="BE139" s="192">
        <f>IF(N139="základní",J139,0)</f>
        <v>0</v>
      </c>
      <c r="BF139" s="192">
        <f>IF(N139="snížená",J139,0)</f>
        <v>0</v>
      </c>
      <c r="BG139" s="192">
        <f>IF(N139="zákl. přenesená",J139,0)</f>
        <v>0</v>
      </c>
      <c r="BH139" s="192">
        <f>IF(N139="sníž. přenesená",J139,0)</f>
        <v>0</v>
      </c>
      <c r="BI139" s="192">
        <f>IF(N139="nulová",J139,0)</f>
        <v>0</v>
      </c>
      <c r="BJ139" s="19" t="s">
        <v>81</v>
      </c>
      <c r="BK139" s="192">
        <f>ROUND(I139*H139,2)</f>
        <v>0</v>
      </c>
      <c r="BL139" s="19" t="s">
        <v>273</v>
      </c>
      <c r="BM139" s="191" t="s">
        <v>1283</v>
      </c>
    </row>
    <row r="140" s="2" customFormat="1">
      <c r="A140" s="38"/>
      <c r="B140" s="39"/>
      <c r="C140" s="38"/>
      <c r="D140" s="193" t="s">
        <v>173</v>
      </c>
      <c r="E140" s="38"/>
      <c r="F140" s="194" t="s">
        <v>857</v>
      </c>
      <c r="G140" s="38"/>
      <c r="H140" s="38"/>
      <c r="I140" s="195"/>
      <c r="J140" s="38"/>
      <c r="K140" s="38"/>
      <c r="L140" s="39"/>
      <c r="M140" s="196"/>
      <c r="N140" s="197"/>
      <c r="O140" s="77"/>
      <c r="P140" s="77"/>
      <c r="Q140" s="77"/>
      <c r="R140" s="77"/>
      <c r="S140" s="77"/>
      <c r="T140" s="7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T140" s="19" t="s">
        <v>173</v>
      </c>
      <c r="AU140" s="19" t="s">
        <v>85</v>
      </c>
    </row>
    <row r="141" s="2" customFormat="1">
      <c r="A141" s="38"/>
      <c r="B141" s="179"/>
      <c r="C141" s="229" t="s">
        <v>117</v>
      </c>
      <c r="D141" s="229" t="s">
        <v>221</v>
      </c>
      <c r="E141" s="230" t="s">
        <v>859</v>
      </c>
      <c r="F141" s="231" t="s">
        <v>860</v>
      </c>
      <c r="G141" s="232" t="s">
        <v>378</v>
      </c>
      <c r="H141" s="233">
        <v>6</v>
      </c>
      <c r="I141" s="234"/>
      <c r="J141" s="235">
        <f>ROUND(I141*H141,2)</f>
        <v>0</v>
      </c>
      <c r="K141" s="231" t="s">
        <v>852</v>
      </c>
      <c r="L141" s="236"/>
      <c r="M141" s="237" t="s">
        <v>1</v>
      </c>
      <c r="N141" s="238" t="s">
        <v>41</v>
      </c>
      <c r="O141" s="77"/>
      <c r="P141" s="189">
        <f>O141*H141</f>
        <v>0</v>
      </c>
      <c r="Q141" s="189">
        <v>5.0000000000000002E-05</v>
      </c>
      <c r="R141" s="189">
        <f>Q141*H141</f>
        <v>0.00030000000000000003</v>
      </c>
      <c r="S141" s="189">
        <v>0</v>
      </c>
      <c r="T141" s="190">
        <f>S141*H141</f>
        <v>0</v>
      </c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R141" s="191" t="s">
        <v>272</v>
      </c>
      <c r="AT141" s="191" t="s">
        <v>221</v>
      </c>
      <c r="AU141" s="191" t="s">
        <v>85</v>
      </c>
      <c r="AY141" s="19" t="s">
        <v>165</v>
      </c>
      <c r="BE141" s="192">
        <f>IF(N141="základní",J141,0)</f>
        <v>0</v>
      </c>
      <c r="BF141" s="192">
        <f>IF(N141="snížená",J141,0)</f>
        <v>0</v>
      </c>
      <c r="BG141" s="192">
        <f>IF(N141="zákl. přenesená",J141,0)</f>
        <v>0</v>
      </c>
      <c r="BH141" s="192">
        <f>IF(N141="sníž. přenesená",J141,0)</f>
        <v>0</v>
      </c>
      <c r="BI141" s="192">
        <f>IF(N141="nulová",J141,0)</f>
        <v>0</v>
      </c>
      <c r="BJ141" s="19" t="s">
        <v>81</v>
      </c>
      <c r="BK141" s="192">
        <f>ROUND(I141*H141,2)</f>
        <v>0</v>
      </c>
      <c r="BL141" s="19" t="s">
        <v>273</v>
      </c>
      <c r="BM141" s="191" t="s">
        <v>1284</v>
      </c>
    </row>
    <row r="142" s="2" customFormat="1">
      <c r="A142" s="38"/>
      <c r="B142" s="39"/>
      <c r="C142" s="38"/>
      <c r="D142" s="193" t="s">
        <v>173</v>
      </c>
      <c r="E142" s="38"/>
      <c r="F142" s="194" t="s">
        <v>860</v>
      </c>
      <c r="G142" s="38"/>
      <c r="H142" s="38"/>
      <c r="I142" s="195"/>
      <c r="J142" s="38"/>
      <c r="K142" s="38"/>
      <c r="L142" s="39"/>
      <c r="M142" s="196"/>
      <c r="N142" s="197"/>
      <c r="O142" s="77"/>
      <c r="P142" s="77"/>
      <c r="Q142" s="77"/>
      <c r="R142" s="77"/>
      <c r="S142" s="77"/>
      <c r="T142" s="78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T142" s="19" t="s">
        <v>173</v>
      </c>
      <c r="AU142" s="19" t="s">
        <v>85</v>
      </c>
    </row>
    <row r="143" s="2" customFormat="1">
      <c r="A143" s="38"/>
      <c r="B143" s="179"/>
      <c r="C143" s="180" t="s">
        <v>120</v>
      </c>
      <c r="D143" s="180" t="s">
        <v>167</v>
      </c>
      <c r="E143" s="181" t="s">
        <v>862</v>
      </c>
      <c r="F143" s="182" t="s">
        <v>863</v>
      </c>
      <c r="G143" s="183" t="s">
        <v>378</v>
      </c>
      <c r="H143" s="184">
        <v>6</v>
      </c>
      <c r="I143" s="185"/>
      <c r="J143" s="186">
        <f>ROUND(I143*H143,2)</f>
        <v>0</v>
      </c>
      <c r="K143" s="182" t="s">
        <v>852</v>
      </c>
      <c r="L143" s="39"/>
      <c r="M143" s="187" t="s">
        <v>1</v>
      </c>
      <c r="N143" s="188" t="s">
        <v>41</v>
      </c>
      <c r="O143" s="77"/>
      <c r="P143" s="189">
        <f>O143*H143</f>
        <v>0</v>
      </c>
      <c r="Q143" s="189">
        <v>0</v>
      </c>
      <c r="R143" s="189">
        <f>Q143*H143</f>
        <v>0</v>
      </c>
      <c r="S143" s="189">
        <v>0</v>
      </c>
      <c r="T143" s="190">
        <f>S143*H143</f>
        <v>0</v>
      </c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R143" s="191" t="s">
        <v>273</v>
      </c>
      <c r="AT143" s="191" t="s">
        <v>167</v>
      </c>
      <c r="AU143" s="191" t="s">
        <v>85</v>
      </c>
      <c r="AY143" s="19" t="s">
        <v>165</v>
      </c>
      <c r="BE143" s="192">
        <f>IF(N143="základní",J143,0)</f>
        <v>0</v>
      </c>
      <c r="BF143" s="192">
        <f>IF(N143="snížená",J143,0)</f>
        <v>0</v>
      </c>
      <c r="BG143" s="192">
        <f>IF(N143="zákl. přenesená",J143,0)</f>
        <v>0</v>
      </c>
      <c r="BH143" s="192">
        <f>IF(N143="sníž. přenesená",J143,0)</f>
        <v>0</v>
      </c>
      <c r="BI143" s="192">
        <f>IF(N143="nulová",J143,0)</f>
        <v>0</v>
      </c>
      <c r="BJ143" s="19" t="s">
        <v>81</v>
      </c>
      <c r="BK143" s="192">
        <f>ROUND(I143*H143,2)</f>
        <v>0</v>
      </c>
      <c r="BL143" s="19" t="s">
        <v>273</v>
      </c>
      <c r="BM143" s="191" t="s">
        <v>1285</v>
      </c>
    </row>
    <row r="144" s="2" customFormat="1">
      <c r="A144" s="38"/>
      <c r="B144" s="39"/>
      <c r="C144" s="38"/>
      <c r="D144" s="193" t="s">
        <v>173</v>
      </c>
      <c r="E144" s="38"/>
      <c r="F144" s="194" t="s">
        <v>863</v>
      </c>
      <c r="G144" s="38"/>
      <c r="H144" s="38"/>
      <c r="I144" s="195"/>
      <c r="J144" s="38"/>
      <c r="K144" s="38"/>
      <c r="L144" s="39"/>
      <c r="M144" s="196"/>
      <c r="N144" s="197"/>
      <c r="O144" s="77"/>
      <c r="P144" s="77"/>
      <c r="Q144" s="77"/>
      <c r="R144" s="77"/>
      <c r="S144" s="77"/>
      <c r="T144" s="78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T144" s="19" t="s">
        <v>173</v>
      </c>
      <c r="AU144" s="19" t="s">
        <v>85</v>
      </c>
    </row>
    <row r="145" s="2" customFormat="1">
      <c r="A145" s="38"/>
      <c r="B145" s="179"/>
      <c r="C145" s="229" t="s">
        <v>220</v>
      </c>
      <c r="D145" s="229" t="s">
        <v>221</v>
      </c>
      <c r="E145" s="230" t="s">
        <v>1157</v>
      </c>
      <c r="F145" s="231" t="s">
        <v>1158</v>
      </c>
      <c r="G145" s="232" t="s">
        <v>378</v>
      </c>
      <c r="H145" s="233">
        <v>6</v>
      </c>
      <c r="I145" s="234"/>
      <c r="J145" s="235">
        <f>ROUND(I145*H145,2)</f>
        <v>0</v>
      </c>
      <c r="K145" s="231" t="s">
        <v>852</v>
      </c>
      <c r="L145" s="236"/>
      <c r="M145" s="237" t="s">
        <v>1</v>
      </c>
      <c r="N145" s="238" t="s">
        <v>41</v>
      </c>
      <c r="O145" s="77"/>
      <c r="P145" s="189">
        <f>O145*H145</f>
        <v>0</v>
      </c>
      <c r="Q145" s="189">
        <v>9.0000000000000006E-05</v>
      </c>
      <c r="R145" s="189">
        <f>Q145*H145</f>
        <v>0.00054000000000000001</v>
      </c>
      <c r="S145" s="189">
        <v>0</v>
      </c>
      <c r="T145" s="190">
        <f>S145*H145</f>
        <v>0</v>
      </c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R145" s="191" t="s">
        <v>272</v>
      </c>
      <c r="AT145" s="191" t="s">
        <v>221</v>
      </c>
      <c r="AU145" s="191" t="s">
        <v>85</v>
      </c>
      <c r="AY145" s="19" t="s">
        <v>165</v>
      </c>
      <c r="BE145" s="192">
        <f>IF(N145="základní",J145,0)</f>
        <v>0</v>
      </c>
      <c r="BF145" s="192">
        <f>IF(N145="snížená",J145,0)</f>
        <v>0</v>
      </c>
      <c r="BG145" s="192">
        <f>IF(N145="zákl. přenesená",J145,0)</f>
        <v>0</v>
      </c>
      <c r="BH145" s="192">
        <f>IF(N145="sníž. přenesená",J145,0)</f>
        <v>0</v>
      </c>
      <c r="BI145" s="192">
        <f>IF(N145="nulová",J145,0)</f>
        <v>0</v>
      </c>
      <c r="BJ145" s="19" t="s">
        <v>81</v>
      </c>
      <c r="BK145" s="192">
        <f>ROUND(I145*H145,2)</f>
        <v>0</v>
      </c>
      <c r="BL145" s="19" t="s">
        <v>273</v>
      </c>
      <c r="BM145" s="191" t="s">
        <v>1286</v>
      </c>
    </row>
    <row r="146" s="2" customFormat="1">
      <c r="A146" s="38"/>
      <c r="B146" s="39"/>
      <c r="C146" s="38"/>
      <c r="D146" s="193" t="s">
        <v>173</v>
      </c>
      <c r="E146" s="38"/>
      <c r="F146" s="194" t="s">
        <v>1158</v>
      </c>
      <c r="G146" s="38"/>
      <c r="H146" s="38"/>
      <c r="I146" s="195"/>
      <c r="J146" s="38"/>
      <c r="K146" s="38"/>
      <c r="L146" s="39"/>
      <c r="M146" s="196"/>
      <c r="N146" s="197"/>
      <c r="O146" s="77"/>
      <c r="P146" s="77"/>
      <c r="Q146" s="77"/>
      <c r="R146" s="77"/>
      <c r="S146" s="77"/>
      <c r="T146" s="78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T146" s="19" t="s">
        <v>173</v>
      </c>
      <c r="AU146" s="19" t="s">
        <v>85</v>
      </c>
    </row>
    <row r="147" s="2" customFormat="1">
      <c r="A147" s="38"/>
      <c r="B147" s="179"/>
      <c r="C147" s="180" t="s">
        <v>226</v>
      </c>
      <c r="D147" s="180" t="s">
        <v>167</v>
      </c>
      <c r="E147" s="181" t="s">
        <v>871</v>
      </c>
      <c r="F147" s="182" t="s">
        <v>872</v>
      </c>
      <c r="G147" s="183" t="s">
        <v>305</v>
      </c>
      <c r="H147" s="184">
        <v>76</v>
      </c>
      <c r="I147" s="185"/>
      <c r="J147" s="186">
        <f>ROUND(I147*H147,2)</f>
        <v>0</v>
      </c>
      <c r="K147" s="182" t="s">
        <v>852</v>
      </c>
      <c r="L147" s="39"/>
      <c r="M147" s="187" t="s">
        <v>1</v>
      </c>
      <c r="N147" s="188" t="s">
        <v>41</v>
      </c>
      <c r="O147" s="77"/>
      <c r="P147" s="189">
        <f>O147*H147</f>
        <v>0</v>
      </c>
      <c r="Q147" s="189">
        <v>0</v>
      </c>
      <c r="R147" s="189">
        <f>Q147*H147</f>
        <v>0</v>
      </c>
      <c r="S147" s="189">
        <v>0</v>
      </c>
      <c r="T147" s="190">
        <f>S147*H147</f>
        <v>0</v>
      </c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R147" s="191" t="s">
        <v>273</v>
      </c>
      <c r="AT147" s="191" t="s">
        <v>167</v>
      </c>
      <c r="AU147" s="191" t="s">
        <v>85</v>
      </c>
      <c r="AY147" s="19" t="s">
        <v>165</v>
      </c>
      <c r="BE147" s="192">
        <f>IF(N147="základní",J147,0)</f>
        <v>0</v>
      </c>
      <c r="BF147" s="192">
        <f>IF(N147="snížená",J147,0)</f>
        <v>0</v>
      </c>
      <c r="BG147" s="192">
        <f>IF(N147="zákl. přenesená",J147,0)</f>
        <v>0</v>
      </c>
      <c r="BH147" s="192">
        <f>IF(N147="sníž. přenesená",J147,0)</f>
        <v>0</v>
      </c>
      <c r="BI147" s="192">
        <f>IF(N147="nulová",J147,0)</f>
        <v>0</v>
      </c>
      <c r="BJ147" s="19" t="s">
        <v>81</v>
      </c>
      <c r="BK147" s="192">
        <f>ROUND(I147*H147,2)</f>
        <v>0</v>
      </c>
      <c r="BL147" s="19" t="s">
        <v>273</v>
      </c>
      <c r="BM147" s="191" t="s">
        <v>1287</v>
      </c>
    </row>
    <row r="148" s="2" customFormat="1">
      <c r="A148" s="38"/>
      <c r="B148" s="39"/>
      <c r="C148" s="38"/>
      <c r="D148" s="193" t="s">
        <v>173</v>
      </c>
      <c r="E148" s="38"/>
      <c r="F148" s="194" t="s">
        <v>872</v>
      </c>
      <c r="G148" s="38"/>
      <c r="H148" s="38"/>
      <c r="I148" s="195"/>
      <c r="J148" s="38"/>
      <c r="K148" s="38"/>
      <c r="L148" s="39"/>
      <c r="M148" s="196"/>
      <c r="N148" s="197"/>
      <c r="O148" s="77"/>
      <c r="P148" s="77"/>
      <c r="Q148" s="77"/>
      <c r="R148" s="77"/>
      <c r="S148" s="77"/>
      <c r="T148" s="78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T148" s="19" t="s">
        <v>173</v>
      </c>
      <c r="AU148" s="19" t="s">
        <v>85</v>
      </c>
    </row>
    <row r="149" s="2" customFormat="1">
      <c r="A149" s="38"/>
      <c r="B149" s="179"/>
      <c r="C149" s="229" t="s">
        <v>233</v>
      </c>
      <c r="D149" s="229" t="s">
        <v>221</v>
      </c>
      <c r="E149" s="230" t="s">
        <v>874</v>
      </c>
      <c r="F149" s="231" t="s">
        <v>875</v>
      </c>
      <c r="G149" s="232" t="s">
        <v>305</v>
      </c>
      <c r="H149" s="233">
        <v>91.200000000000003</v>
      </c>
      <c r="I149" s="234"/>
      <c r="J149" s="235">
        <f>ROUND(I149*H149,2)</f>
        <v>0</v>
      </c>
      <c r="K149" s="231" t="s">
        <v>852</v>
      </c>
      <c r="L149" s="236"/>
      <c r="M149" s="237" t="s">
        <v>1</v>
      </c>
      <c r="N149" s="238" t="s">
        <v>41</v>
      </c>
      <c r="O149" s="77"/>
      <c r="P149" s="189">
        <f>O149*H149</f>
        <v>0</v>
      </c>
      <c r="Q149" s="189">
        <v>0.00012</v>
      </c>
      <c r="R149" s="189">
        <f>Q149*H149</f>
        <v>0.010944000000000001</v>
      </c>
      <c r="S149" s="189">
        <v>0</v>
      </c>
      <c r="T149" s="190">
        <f>S149*H149</f>
        <v>0</v>
      </c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R149" s="191" t="s">
        <v>272</v>
      </c>
      <c r="AT149" s="191" t="s">
        <v>221</v>
      </c>
      <c r="AU149" s="191" t="s">
        <v>85</v>
      </c>
      <c r="AY149" s="19" t="s">
        <v>165</v>
      </c>
      <c r="BE149" s="192">
        <f>IF(N149="základní",J149,0)</f>
        <v>0</v>
      </c>
      <c r="BF149" s="192">
        <f>IF(N149="snížená",J149,0)</f>
        <v>0</v>
      </c>
      <c r="BG149" s="192">
        <f>IF(N149="zákl. přenesená",J149,0)</f>
        <v>0</v>
      </c>
      <c r="BH149" s="192">
        <f>IF(N149="sníž. přenesená",J149,0)</f>
        <v>0</v>
      </c>
      <c r="BI149" s="192">
        <f>IF(N149="nulová",J149,0)</f>
        <v>0</v>
      </c>
      <c r="BJ149" s="19" t="s">
        <v>81</v>
      </c>
      <c r="BK149" s="192">
        <f>ROUND(I149*H149,2)</f>
        <v>0</v>
      </c>
      <c r="BL149" s="19" t="s">
        <v>273</v>
      </c>
      <c r="BM149" s="191" t="s">
        <v>1288</v>
      </c>
    </row>
    <row r="150" s="2" customFormat="1">
      <c r="A150" s="38"/>
      <c r="B150" s="39"/>
      <c r="C150" s="38"/>
      <c r="D150" s="193" t="s">
        <v>173</v>
      </c>
      <c r="E150" s="38"/>
      <c r="F150" s="194" t="s">
        <v>875</v>
      </c>
      <c r="G150" s="38"/>
      <c r="H150" s="38"/>
      <c r="I150" s="195"/>
      <c r="J150" s="38"/>
      <c r="K150" s="38"/>
      <c r="L150" s="39"/>
      <c r="M150" s="196"/>
      <c r="N150" s="197"/>
      <c r="O150" s="77"/>
      <c r="P150" s="77"/>
      <c r="Q150" s="77"/>
      <c r="R150" s="77"/>
      <c r="S150" s="77"/>
      <c r="T150" s="7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T150" s="19" t="s">
        <v>173</v>
      </c>
      <c r="AU150" s="19" t="s">
        <v>85</v>
      </c>
    </row>
    <row r="151" s="2" customFormat="1">
      <c r="A151" s="38"/>
      <c r="B151" s="179"/>
      <c r="C151" s="180" t="s">
        <v>240</v>
      </c>
      <c r="D151" s="180" t="s">
        <v>167</v>
      </c>
      <c r="E151" s="181" t="s">
        <v>880</v>
      </c>
      <c r="F151" s="182" t="s">
        <v>881</v>
      </c>
      <c r="G151" s="183" t="s">
        <v>305</v>
      </c>
      <c r="H151" s="184">
        <v>47</v>
      </c>
      <c r="I151" s="185"/>
      <c r="J151" s="186">
        <f>ROUND(I151*H151,2)</f>
        <v>0</v>
      </c>
      <c r="K151" s="182" t="s">
        <v>852</v>
      </c>
      <c r="L151" s="39"/>
      <c r="M151" s="187" t="s">
        <v>1</v>
      </c>
      <c r="N151" s="188" t="s">
        <v>41</v>
      </c>
      <c r="O151" s="77"/>
      <c r="P151" s="189">
        <f>O151*H151</f>
        <v>0</v>
      </c>
      <c r="Q151" s="189">
        <v>0</v>
      </c>
      <c r="R151" s="189">
        <f>Q151*H151</f>
        <v>0</v>
      </c>
      <c r="S151" s="189">
        <v>0</v>
      </c>
      <c r="T151" s="190">
        <f>S151*H151</f>
        <v>0</v>
      </c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R151" s="191" t="s">
        <v>273</v>
      </c>
      <c r="AT151" s="191" t="s">
        <v>167</v>
      </c>
      <c r="AU151" s="191" t="s">
        <v>85</v>
      </c>
      <c r="AY151" s="19" t="s">
        <v>165</v>
      </c>
      <c r="BE151" s="192">
        <f>IF(N151="základní",J151,0)</f>
        <v>0</v>
      </c>
      <c r="BF151" s="192">
        <f>IF(N151="snížená",J151,0)</f>
        <v>0</v>
      </c>
      <c r="BG151" s="192">
        <f>IF(N151="zákl. přenesená",J151,0)</f>
        <v>0</v>
      </c>
      <c r="BH151" s="192">
        <f>IF(N151="sníž. přenesená",J151,0)</f>
        <v>0</v>
      </c>
      <c r="BI151" s="192">
        <f>IF(N151="nulová",J151,0)</f>
        <v>0</v>
      </c>
      <c r="BJ151" s="19" t="s">
        <v>81</v>
      </c>
      <c r="BK151" s="192">
        <f>ROUND(I151*H151,2)</f>
        <v>0</v>
      </c>
      <c r="BL151" s="19" t="s">
        <v>273</v>
      </c>
      <c r="BM151" s="191" t="s">
        <v>1289</v>
      </c>
    </row>
    <row r="152" s="2" customFormat="1">
      <c r="A152" s="38"/>
      <c r="B152" s="39"/>
      <c r="C152" s="38"/>
      <c r="D152" s="193" t="s">
        <v>173</v>
      </c>
      <c r="E152" s="38"/>
      <c r="F152" s="194" t="s">
        <v>881</v>
      </c>
      <c r="G152" s="38"/>
      <c r="H152" s="38"/>
      <c r="I152" s="195"/>
      <c r="J152" s="38"/>
      <c r="K152" s="38"/>
      <c r="L152" s="39"/>
      <c r="M152" s="196"/>
      <c r="N152" s="197"/>
      <c r="O152" s="77"/>
      <c r="P152" s="77"/>
      <c r="Q152" s="77"/>
      <c r="R152" s="77"/>
      <c r="S152" s="77"/>
      <c r="T152" s="78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T152" s="19" t="s">
        <v>173</v>
      </c>
      <c r="AU152" s="19" t="s">
        <v>85</v>
      </c>
    </row>
    <row r="153" s="2" customFormat="1">
      <c r="A153" s="38"/>
      <c r="B153" s="179"/>
      <c r="C153" s="229" t="s">
        <v>247</v>
      </c>
      <c r="D153" s="229" t="s">
        <v>221</v>
      </c>
      <c r="E153" s="230" t="s">
        <v>883</v>
      </c>
      <c r="F153" s="231" t="s">
        <v>884</v>
      </c>
      <c r="G153" s="232" t="s">
        <v>305</v>
      </c>
      <c r="H153" s="233">
        <v>56.399999999999999</v>
      </c>
      <c r="I153" s="234"/>
      <c r="J153" s="235">
        <f>ROUND(I153*H153,2)</f>
        <v>0</v>
      </c>
      <c r="K153" s="231" t="s">
        <v>852</v>
      </c>
      <c r="L153" s="236"/>
      <c r="M153" s="237" t="s">
        <v>1</v>
      </c>
      <c r="N153" s="238" t="s">
        <v>41</v>
      </c>
      <c r="O153" s="77"/>
      <c r="P153" s="189">
        <f>O153*H153</f>
        <v>0</v>
      </c>
      <c r="Q153" s="189">
        <v>0.00017000000000000001</v>
      </c>
      <c r="R153" s="189">
        <f>Q153*H153</f>
        <v>0.009588000000000001</v>
      </c>
      <c r="S153" s="189">
        <v>0</v>
      </c>
      <c r="T153" s="190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191" t="s">
        <v>272</v>
      </c>
      <c r="AT153" s="191" t="s">
        <v>221</v>
      </c>
      <c r="AU153" s="191" t="s">
        <v>85</v>
      </c>
      <c r="AY153" s="19" t="s">
        <v>165</v>
      </c>
      <c r="BE153" s="192">
        <f>IF(N153="základní",J153,0)</f>
        <v>0</v>
      </c>
      <c r="BF153" s="192">
        <f>IF(N153="snížená",J153,0)</f>
        <v>0</v>
      </c>
      <c r="BG153" s="192">
        <f>IF(N153="zákl. přenesená",J153,0)</f>
        <v>0</v>
      </c>
      <c r="BH153" s="192">
        <f>IF(N153="sníž. přenesená",J153,0)</f>
        <v>0</v>
      </c>
      <c r="BI153" s="192">
        <f>IF(N153="nulová",J153,0)</f>
        <v>0</v>
      </c>
      <c r="BJ153" s="19" t="s">
        <v>81</v>
      </c>
      <c r="BK153" s="192">
        <f>ROUND(I153*H153,2)</f>
        <v>0</v>
      </c>
      <c r="BL153" s="19" t="s">
        <v>273</v>
      </c>
      <c r="BM153" s="191" t="s">
        <v>1290</v>
      </c>
    </row>
    <row r="154" s="2" customFormat="1">
      <c r="A154" s="38"/>
      <c r="B154" s="39"/>
      <c r="C154" s="38"/>
      <c r="D154" s="193" t="s">
        <v>173</v>
      </c>
      <c r="E154" s="38"/>
      <c r="F154" s="194" t="s">
        <v>884</v>
      </c>
      <c r="G154" s="38"/>
      <c r="H154" s="38"/>
      <c r="I154" s="195"/>
      <c r="J154" s="38"/>
      <c r="K154" s="38"/>
      <c r="L154" s="39"/>
      <c r="M154" s="196"/>
      <c r="N154" s="197"/>
      <c r="O154" s="77"/>
      <c r="P154" s="77"/>
      <c r="Q154" s="77"/>
      <c r="R154" s="77"/>
      <c r="S154" s="77"/>
      <c r="T154" s="78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T154" s="19" t="s">
        <v>173</v>
      </c>
      <c r="AU154" s="19" t="s">
        <v>85</v>
      </c>
    </row>
    <row r="155" s="2" customFormat="1">
      <c r="A155" s="38"/>
      <c r="B155" s="179"/>
      <c r="C155" s="180" t="s">
        <v>253</v>
      </c>
      <c r="D155" s="180" t="s">
        <v>167</v>
      </c>
      <c r="E155" s="181" t="s">
        <v>892</v>
      </c>
      <c r="F155" s="182" t="s">
        <v>893</v>
      </c>
      <c r="G155" s="183" t="s">
        <v>305</v>
      </c>
      <c r="H155" s="184">
        <v>30</v>
      </c>
      <c r="I155" s="185"/>
      <c r="J155" s="186">
        <f>ROUND(I155*H155,2)</f>
        <v>0</v>
      </c>
      <c r="K155" s="182" t="s">
        <v>852</v>
      </c>
      <c r="L155" s="39"/>
      <c r="M155" s="187" t="s">
        <v>1</v>
      </c>
      <c r="N155" s="188" t="s">
        <v>41</v>
      </c>
      <c r="O155" s="77"/>
      <c r="P155" s="189">
        <f>O155*H155</f>
        <v>0</v>
      </c>
      <c r="Q155" s="189">
        <v>0</v>
      </c>
      <c r="R155" s="189">
        <f>Q155*H155</f>
        <v>0</v>
      </c>
      <c r="S155" s="189">
        <v>0</v>
      </c>
      <c r="T155" s="190">
        <f>S155*H155</f>
        <v>0</v>
      </c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R155" s="191" t="s">
        <v>273</v>
      </c>
      <c r="AT155" s="191" t="s">
        <v>167</v>
      </c>
      <c r="AU155" s="191" t="s">
        <v>85</v>
      </c>
      <c r="AY155" s="19" t="s">
        <v>165</v>
      </c>
      <c r="BE155" s="192">
        <f>IF(N155="základní",J155,0)</f>
        <v>0</v>
      </c>
      <c r="BF155" s="192">
        <f>IF(N155="snížená",J155,0)</f>
        <v>0</v>
      </c>
      <c r="BG155" s="192">
        <f>IF(N155="zákl. přenesená",J155,0)</f>
        <v>0</v>
      </c>
      <c r="BH155" s="192">
        <f>IF(N155="sníž. přenesená",J155,0)</f>
        <v>0</v>
      </c>
      <c r="BI155" s="192">
        <f>IF(N155="nulová",J155,0)</f>
        <v>0</v>
      </c>
      <c r="BJ155" s="19" t="s">
        <v>81</v>
      </c>
      <c r="BK155" s="192">
        <f>ROUND(I155*H155,2)</f>
        <v>0</v>
      </c>
      <c r="BL155" s="19" t="s">
        <v>273</v>
      </c>
      <c r="BM155" s="191" t="s">
        <v>1291</v>
      </c>
    </row>
    <row r="156" s="2" customFormat="1">
      <c r="A156" s="38"/>
      <c r="B156" s="39"/>
      <c r="C156" s="38"/>
      <c r="D156" s="193" t="s">
        <v>173</v>
      </c>
      <c r="E156" s="38"/>
      <c r="F156" s="194" t="s">
        <v>893</v>
      </c>
      <c r="G156" s="38"/>
      <c r="H156" s="38"/>
      <c r="I156" s="195"/>
      <c r="J156" s="38"/>
      <c r="K156" s="38"/>
      <c r="L156" s="39"/>
      <c r="M156" s="196"/>
      <c r="N156" s="197"/>
      <c r="O156" s="77"/>
      <c r="P156" s="77"/>
      <c r="Q156" s="77"/>
      <c r="R156" s="77"/>
      <c r="S156" s="77"/>
      <c r="T156" s="7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T156" s="19" t="s">
        <v>173</v>
      </c>
      <c r="AU156" s="19" t="s">
        <v>85</v>
      </c>
    </row>
    <row r="157" s="2" customFormat="1">
      <c r="A157" s="38"/>
      <c r="B157" s="179"/>
      <c r="C157" s="229" t="s">
        <v>261</v>
      </c>
      <c r="D157" s="229" t="s">
        <v>221</v>
      </c>
      <c r="E157" s="230" t="s">
        <v>1292</v>
      </c>
      <c r="F157" s="231" t="s">
        <v>1293</v>
      </c>
      <c r="G157" s="232" t="s">
        <v>305</v>
      </c>
      <c r="H157" s="233">
        <v>36</v>
      </c>
      <c r="I157" s="234"/>
      <c r="J157" s="235">
        <f>ROUND(I157*H157,2)</f>
        <v>0</v>
      </c>
      <c r="K157" s="231" t="s">
        <v>852</v>
      </c>
      <c r="L157" s="236"/>
      <c r="M157" s="237" t="s">
        <v>1</v>
      </c>
      <c r="N157" s="238" t="s">
        <v>41</v>
      </c>
      <c r="O157" s="77"/>
      <c r="P157" s="189">
        <f>O157*H157</f>
        <v>0</v>
      </c>
      <c r="Q157" s="189">
        <v>0.00025000000000000001</v>
      </c>
      <c r="R157" s="189">
        <f>Q157*H157</f>
        <v>0.0090000000000000011</v>
      </c>
      <c r="S157" s="189">
        <v>0</v>
      </c>
      <c r="T157" s="190">
        <f>S157*H157</f>
        <v>0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R157" s="191" t="s">
        <v>272</v>
      </c>
      <c r="AT157" s="191" t="s">
        <v>221</v>
      </c>
      <c r="AU157" s="191" t="s">
        <v>85</v>
      </c>
      <c r="AY157" s="19" t="s">
        <v>165</v>
      </c>
      <c r="BE157" s="192">
        <f>IF(N157="základní",J157,0)</f>
        <v>0</v>
      </c>
      <c r="BF157" s="192">
        <f>IF(N157="snížená",J157,0)</f>
        <v>0</v>
      </c>
      <c r="BG157" s="192">
        <f>IF(N157="zákl. přenesená",J157,0)</f>
        <v>0</v>
      </c>
      <c r="BH157" s="192">
        <f>IF(N157="sníž. přenesená",J157,0)</f>
        <v>0</v>
      </c>
      <c r="BI157" s="192">
        <f>IF(N157="nulová",J157,0)</f>
        <v>0</v>
      </c>
      <c r="BJ157" s="19" t="s">
        <v>81</v>
      </c>
      <c r="BK157" s="192">
        <f>ROUND(I157*H157,2)</f>
        <v>0</v>
      </c>
      <c r="BL157" s="19" t="s">
        <v>273</v>
      </c>
      <c r="BM157" s="191" t="s">
        <v>1294</v>
      </c>
    </row>
    <row r="158" s="2" customFormat="1">
      <c r="A158" s="38"/>
      <c r="B158" s="39"/>
      <c r="C158" s="38"/>
      <c r="D158" s="193" t="s">
        <v>173</v>
      </c>
      <c r="E158" s="38"/>
      <c r="F158" s="194" t="s">
        <v>1293</v>
      </c>
      <c r="G158" s="38"/>
      <c r="H158" s="38"/>
      <c r="I158" s="195"/>
      <c r="J158" s="38"/>
      <c r="K158" s="38"/>
      <c r="L158" s="39"/>
      <c r="M158" s="196"/>
      <c r="N158" s="197"/>
      <c r="O158" s="77"/>
      <c r="P158" s="77"/>
      <c r="Q158" s="77"/>
      <c r="R158" s="77"/>
      <c r="S158" s="77"/>
      <c r="T158" s="78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T158" s="19" t="s">
        <v>173</v>
      </c>
      <c r="AU158" s="19" t="s">
        <v>85</v>
      </c>
    </row>
    <row r="159" s="2" customFormat="1">
      <c r="A159" s="38"/>
      <c r="B159" s="179"/>
      <c r="C159" s="180" t="s">
        <v>8</v>
      </c>
      <c r="D159" s="180" t="s">
        <v>167</v>
      </c>
      <c r="E159" s="181" t="s">
        <v>898</v>
      </c>
      <c r="F159" s="182" t="s">
        <v>899</v>
      </c>
      <c r="G159" s="183" t="s">
        <v>305</v>
      </c>
      <c r="H159" s="184">
        <v>47</v>
      </c>
      <c r="I159" s="185"/>
      <c r="J159" s="186">
        <f>ROUND(I159*H159,2)</f>
        <v>0</v>
      </c>
      <c r="K159" s="182" t="s">
        <v>852</v>
      </c>
      <c r="L159" s="39"/>
      <c r="M159" s="187" t="s">
        <v>1</v>
      </c>
      <c r="N159" s="188" t="s">
        <v>41</v>
      </c>
      <c r="O159" s="77"/>
      <c r="P159" s="189">
        <f>O159*H159</f>
        <v>0</v>
      </c>
      <c r="Q159" s="189">
        <v>0</v>
      </c>
      <c r="R159" s="189">
        <f>Q159*H159</f>
        <v>0</v>
      </c>
      <c r="S159" s="189">
        <v>0</v>
      </c>
      <c r="T159" s="190">
        <f>S159*H159</f>
        <v>0</v>
      </c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R159" s="191" t="s">
        <v>273</v>
      </c>
      <c r="AT159" s="191" t="s">
        <v>167</v>
      </c>
      <c r="AU159" s="191" t="s">
        <v>85</v>
      </c>
      <c r="AY159" s="19" t="s">
        <v>165</v>
      </c>
      <c r="BE159" s="192">
        <f>IF(N159="základní",J159,0)</f>
        <v>0</v>
      </c>
      <c r="BF159" s="192">
        <f>IF(N159="snížená",J159,0)</f>
        <v>0</v>
      </c>
      <c r="BG159" s="192">
        <f>IF(N159="zákl. přenesená",J159,0)</f>
        <v>0</v>
      </c>
      <c r="BH159" s="192">
        <f>IF(N159="sníž. přenesená",J159,0)</f>
        <v>0</v>
      </c>
      <c r="BI159" s="192">
        <f>IF(N159="nulová",J159,0)</f>
        <v>0</v>
      </c>
      <c r="BJ159" s="19" t="s">
        <v>81</v>
      </c>
      <c r="BK159" s="192">
        <f>ROUND(I159*H159,2)</f>
        <v>0</v>
      </c>
      <c r="BL159" s="19" t="s">
        <v>273</v>
      </c>
      <c r="BM159" s="191" t="s">
        <v>1295</v>
      </c>
    </row>
    <row r="160" s="2" customFormat="1">
      <c r="A160" s="38"/>
      <c r="B160" s="39"/>
      <c r="C160" s="38"/>
      <c r="D160" s="193" t="s">
        <v>173</v>
      </c>
      <c r="E160" s="38"/>
      <c r="F160" s="194" t="s">
        <v>899</v>
      </c>
      <c r="G160" s="38"/>
      <c r="H160" s="38"/>
      <c r="I160" s="195"/>
      <c r="J160" s="38"/>
      <c r="K160" s="38"/>
      <c r="L160" s="39"/>
      <c r="M160" s="196"/>
      <c r="N160" s="197"/>
      <c r="O160" s="77"/>
      <c r="P160" s="77"/>
      <c r="Q160" s="77"/>
      <c r="R160" s="77"/>
      <c r="S160" s="77"/>
      <c r="T160" s="78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T160" s="19" t="s">
        <v>173</v>
      </c>
      <c r="AU160" s="19" t="s">
        <v>85</v>
      </c>
    </row>
    <row r="161" s="2" customFormat="1">
      <c r="A161" s="38"/>
      <c r="B161" s="179"/>
      <c r="C161" s="229" t="s">
        <v>273</v>
      </c>
      <c r="D161" s="229" t="s">
        <v>221</v>
      </c>
      <c r="E161" s="230" t="s">
        <v>901</v>
      </c>
      <c r="F161" s="231" t="s">
        <v>902</v>
      </c>
      <c r="G161" s="232" t="s">
        <v>305</v>
      </c>
      <c r="H161" s="233">
        <v>56.399999999999999</v>
      </c>
      <c r="I161" s="234"/>
      <c r="J161" s="235">
        <f>ROUND(I161*H161,2)</f>
        <v>0</v>
      </c>
      <c r="K161" s="231" t="s">
        <v>852</v>
      </c>
      <c r="L161" s="236"/>
      <c r="M161" s="237" t="s">
        <v>1</v>
      </c>
      <c r="N161" s="238" t="s">
        <v>41</v>
      </c>
      <c r="O161" s="77"/>
      <c r="P161" s="189">
        <f>O161*H161</f>
        <v>0</v>
      </c>
      <c r="Q161" s="189">
        <v>0.00052999999999999998</v>
      </c>
      <c r="R161" s="189">
        <f>Q161*H161</f>
        <v>0.029891999999999998</v>
      </c>
      <c r="S161" s="189">
        <v>0</v>
      </c>
      <c r="T161" s="190">
        <f>S161*H161</f>
        <v>0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191" t="s">
        <v>272</v>
      </c>
      <c r="AT161" s="191" t="s">
        <v>221</v>
      </c>
      <c r="AU161" s="191" t="s">
        <v>85</v>
      </c>
      <c r="AY161" s="19" t="s">
        <v>165</v>
      </c>
      <c r="BE161" s="192">
        <f>IF(N161="základní",J161,0)</f>
        <v>0</v>
      </c>
      <c r="BF161" s="192">
        <f>IF(N161="snížená",J161,0)</f>
        <v>0</v>
      </c>
      <c r="BG161" s="192">
        <f>IF(N161="zákl. přenesená",J161,0)</f>
        <v>0</v>
      </c>
      <c r="BH161" s="192">
        <f>IF(N161="sníž. přenesená",J161,0)</f>
        <v>0</v>
      </c>
      <c r="BI161" s="192">
        <f>IF(N161="nulová",J161,0)</f>
        <v>0</v>
      </c>
      <c r="BJ161" s="19" t="s">
        <v>81</v>
      </c>
      <c r="BK161" s="192">
        <f>ROUND(I161*H161,2)</f>
        <v>0</v>
      </c>
      <c r="BL161" s="19" t="s">
        <v>273</v>
      </c>
      <c r="BM161" s="191" t="s">
        <v>1296</v>
      </c>
    </row>
    <row r="162" s="2" customFormat="1">
      <c r="A162" s="38"/>
      <c r="B162" s="39"/>
      <c r="C162" s="38"/>
      <c r="D162" s="193" t="s">
        <v>173</v>
      </c>
      <c r="E162" s="38"/>
      <c r="F162" s="194" t="s">
        <v>902</v>
      </c>
      <c r="G162" s="38"/>
      <c r="H162" s="38"/>
      <c r="I162" s="195"/>
      <c r="J162" s="38"/>
      <c r="K162" s="38"/>
      <c r="L162" s="39"/>
      <c r="M162" s="196"/>
      <c r="N162" s="197"/>
      <c r="O162" s="77"/>
      <c r="P162" s="77"/>
      <c r="Q162" s="77"/>
      <c r="R162" s="77"/>
      <c r="S162" s="77"/>
      <c r="T162" s="78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T162" s="19" t="s">
        <v>173</v>
      </c>
      <c r="AU162" s="19" t="s">
        <v>85</v>
      </c>
    </row>
    <row r="163" s="2" customFormat="1" ht="33" customHeight="1">
      <c r="A163" s="38"/>
      <c r="B163" s="179"/>
      <c r="C163" s="180" t="s">
        <v>284</v>
      </c>
      <c r="D163" s="180" t="s">
        <v>167</v>
      </c>
      <c r="E163" s="181" t="s">
        <v>924</v>
      </c>
      <c r="F163" s="182" t="s">
        <v>925</v>
      </c>
      <c r="G163" s="183" t="s">
        <v>378</v>
      </c>
      <c r="H163" s="184">
        <v>22</v>
      </c>
      <c r="I163" s="185"/>
      <c r="J163" s="186">
        <f>ROUND(I163*H163,2)</f>
        <v>0</v>
      </c>
      <c r="K163" s="182" t="s">
        <v>852</v>
      </c>
      <c r="L163" s="39"/>
      <c r="M163" s="187" t="s">
        <v>1</v>
      </c>
      <c r="N163" s="188" t="s">
        <v>41</v>
      </c>
      <c r="O163" s="77"/>
      <c r="P163" s="189">
        <f>O163*H163</f>
        <v>0</v>
      </c>
      <c r="Q163" s="189">
        <v>0</v>
      </c>
      <c r="R163" s="189">
        <f>Q163*H163</f>
        <v>0</v>
      </c>
      <c r="S163" s="189">
        <v>0</v>
      </c>
      <c r="T163" s="190">
        <f>S163*H163</f>
        <v>0</v>
      </c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R163" s="191" t="s">
        <v>273</v>
      </c>
      <c r="AT163" s="191" t="s">
        <v>167</v>
      </c>
      <c r="AU163" s="191" t="s">
        <v>85</v>
      </c>
      <c r="AY163" s="19" t="s">
        <v>165</v>
      </c>
      <c r="BE163" s="192">
        <f>IF(N163="základní",J163,0)</f>
        <v>0</v>
      </c>
      <c r="BF163" s="192">
        <f>IF(N163="snížená",J163,0)</f>
        <v>0</v>
      </c>
      <c r="BG163" s="192">
        <f>IF(N163="zákl. přenesená",J163,0)</f>
        <v>0</v>
      </c>
      <c r="BH163" s="192">
        <f>IF(N163="sníž. přenesená",J163,0)</f>
        <v>0</v>
      </c>
      <c r="BI163" s="192">
        <f>IF(N163="nulová",J163,0)</f>
        <v>0</v>
      </c>
      <c r="BJ163" s="19" t="s">
        <v>81</v>
      </c>
      <c r="BK163" s="192">
        <f>ROUND(I163*H163,2)</f>
        <v>0</v>
      </c>
      <c r="BL163" s="19" t="s">
        <v>273</v>
      </c>
      <c r="BM163" s="191" t="s">
        <v>1297</v>
      </c>
    </row>
    <row r="164" s="2" customFormat="1">
      <c r="A164" s="38"/>
      <c r="B164" s="39"/>
      <c r="C164" s="38"/>
      <c r="D164" s="193" t="s">
        <v>173</v>
      </c>
      <c r="E164" s="38"/>
      <c r="F164" s="194" t="s">
        <v>925</v>
      </c>
      <c r="G164" s="38"/>
      <c r="H164" s="38"/>
      <c r="I164" s="195"/>
      <c r="J164" s="38"/>
      <c r="K164" s="38"/>
      <c r="L164" s="39"/>
      <c r="M164" s="196"/>
      <c r="N164" s="197"/>
      <c r="O164" s="77"/>
      <c r="P164" s="77"/>
      <c r="Q164" s="77"/>
      <c r="R164" s="77"/>
      <c r="S164" s="77"/>
      <c r="T164" s="78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T164" s="19" t="s">
        <v>173</v>
      </c>
      <c r="AU164" s="19" t="s">
        <v>85</v>
      </c>
    </row>
    <row r="165" s="2" customFormat="1" ht="33" customHeight="1">
      <c r="A165" s="38"/>
      <c r="B165" s="179"/>
      <c r="C165" s="180" t="s">
        <v>289</v>
      </c>
      <c r="D165" s="180" t="s">
        <v>167</v>
      </c>
      <c r="E165" s="181" t="s">
        <v>927</v>
      </c>
      <c r="F165" s="182" t="s">
        <v>928</v>
      </c>
      <c r="G165" s="183" t="s">
        <v>378</v>
      </c>
      <c r="H165" s="184">
        <v>1</v>
      </c>
      <c r="I165" s="185"/>
      <c r="J165" s="186">
        <f>ROUND(I165*H165,2)</f>
        <v>0</v>
      </c>
      <c r="K165" s="182" t="s">
        <v>852</v>
      </c>
      <c r="L165" s="39"/>
      <c r="M165" s="187" t="s">
        <v>1</v>
      </c>
      <c r="N165" s="188" t="s">
        <v>41</v>
      </c>
      <c r="O165" s="77"/>
      <c r="P165" s="189">
        <f>O165*H165</f>
        <v>0</v>
      </c>
      <c r="Q165" s="189">
        <v>0</v>
      </c>
      <c r="R165" s="189">
        <f>Q165*H165</f>
        <v>0</v>
      </c>
      <c r="S165" s="189">
        <v>0</v>
      </c>
      <c r="T165" s="190">
        <f>S165*H165</f>
        <v>0</v>
      </c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R165" s="191" t="s">
        <v>273</v>
      </c>
      <c r="AT165" s="191" t="s">
        <v>167</v>
      </c>
      <c r="AU165" s="191" t="s">
        <v>85</v>
      </c>
      <c r="AY165" s="19" t="s">
        <v>165</v>
      </c>
      <c r="BE165" s="192">
        <f>IF(N165="základní",J165,0)</f>
        <v>0</v>
      </c>
      <c r="BF165" s="192">
        <f>IF(N165="snížená",J165,0)</f>
        <v>0</v>
      </c>
      <c r="BG165" s="192">
        <f>IF(N165="zákl. přenesená",J165,0)</f>
        <v>0</v>
      </c>
      <c r="BH165" s="192">
        <f>IF(N165="sníž. přenesená",J165,0)</f>
        <v>0</v>
      </c>
      <c r="BI165" s="192">
        <f>IF(N165="nulová",J165,0)</f>
        <v>0</v>
      </c>
      <c r="BJ165" s="19" t="s">
        <v>81</v>
      </c>
      <c r="BK165" s="192">
        <f>ROUND(I165*H165,2)</f>
        <v>0</v>
      </c>
      <c r="BL165" s="19" t="s">
        <v>273</v>
      </c>
      <c r="BM165" s="191" t="s">
        <v>1298</v>
      </c>
    </row>
    <row r="166" s="2" customFormat="1">
      <c r="A166" s="38"/>
      <c r="B166" s="39"/>
      <c r="C166" s="38"/>
      <c r="D166" s="193" t="s">
        <v>173</v>
      </c>
      <c r="E166" s="38"/>
      <c r="F166" s="194" t="s">
        <v>928</v>
      </c>
      <c r="G166" s="38"/>
      <c r="H166" s="38"/>
      <c r="I166" s="195"/>
      <c r="J166" s="38"/>
      <c r="K166" s="38"/>
      <c r="L166" s="39"/>
      <c r="M166" s="196"/>
      <c r="N166" s="197"/>
      <c r="O166" s="77"/>
      <c r="P166" s="77"/>
      <c r="Q166" s="77"/>
      <c r="R166" s="77"/>
      <c r="S166" s="77"/>
      <c r="T166" s="78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T166" s="19" t="s">
        <v>173</v>
      </c>
      <c r="AU166" s="19" t="s">
        <v>85</v>
      </c>
    </row>
    <row r="167" s="2" customFormat="1" ht="33" customHeight="1">
      <c r="A167" s="38"/>
      <c r="B167" s="179"/>
      <c r="C167" s="180" t="s">
        <v>302</v>
      </c>
      <c r="D167" s="180" t="s">
        <v>167</v>
      </c>
      <c r="E167" s="181" t="s">
        <v>933</v>
      </c>
      <c r="F167" s="182" t="s">
        <v>934</v>
      </c>
      <c r="G167" s="183" t="s">
        <v>378</v>
      </c>
      <c r="H167" s="184">
        <v>2</v>
      </c>
      <c r="I167" s="185"/>
      <c r="J167" s="186">
        <f>ROUND(I167*H167,2)</f>
        <v>0</v>
      </c>
      <c r="K167" s="182" t="s">
        <v>852</v>
      </c>
      <c r="L167" s="39"/>
      <c r="M167" s="187" t="s">
        <v>1</v>
      </c>
      <c r="N167" s="188" t="s">
        <v>41</v>
      </c>
      <c r="O167" s="77"/>
      <c r="P167" s="189">
        <f>O167*H167</f>
        <v>0</v>
      </c>
      <c r="Q167" s="189">
        <v>0</v>
      </c>
      <c r="R167" s="189">
        <f>Q167*H167</f>
        <v>0</v>
      </c>
      <c r="S167" s="189">
        <v>0</v>
      </c>
      <c r="T167" s="190">
        <f>S167*H167</f>
        <v>0</v>
      </c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R167" s="191" t="s">
        <v>273</v>
      </c>
      <c r="AT167" s="191" t="s">
        <v>167</v>
      </c>
      <c r="AU167" s="191" t="s">
        <v>85</v>
      </c>
      <c r="AY167" s="19" t="s">
        <v>165</v>
      </c>
      <c r="BE167" s="192">
        <f>IF(N167="základní",J167,0)</f>
        <v>0</v>
      </c>
      <c r="BF167" s="192">
        <f>IF(N167="snížená",J167,0)</f>
        <v>0</v>
      </c>
      <c r="BG167" s="192">
        <f>IF(N167="zákl. přenesená",J167,0)</f>
        <v>0</v>
      </c>
      <c r="BH167" s="192">
        <f>IF(N167="sníž. přenesená",J167,0)</f>
        <v>0</v>
      </c>
      <c r="BI167" s="192">
        <f>IF(N167="nulová",J167,0)</f>
        <v>0</v>
      </c>
      <c r="BJ167" s="19" t="s">
        <v>81</v>
      </c>
      <c r="BK167" s="192">
        <f>ROUND(I167*H167,2)</f>
        <v>0</v>
      </c>
      <c r="BL167" s="19" t="s">
        <v>273</v>
      </c>
      <c r="BM167" s="191" t="s">
        <v>1299</v>
      </c>
    </row>
    <row r="168" s="2" customFormat="1">
      <c r="A168" s="38"/>
      <c r="B168" s="39"/>
      <c r="C168" s="38"/>
      <c r="D168" s="193" t="s">
        <v>173</v>
      </c>
      <c r="E168" s="38"/>
      <c r="F168" s="194" t="s">
        <v>934</v>
      </c>
      <c r="G168" s="38"/>
      <c r="H168" s="38"/>
      <c r="I168" s="195"/>
      <c r="J168" s="38"/>
      <c r="K168" s="38"/>
      <c r="L168" s="39"/>
      <c r="M168" s="196"/>
      <c r="N168" s="197"/>
      <c r="O168" s="77"/>
      <c r="P168" s="77"/>
      <c r="Q168" s="77"/>
      <c r="R168" s="77"/>
      <c r="S168" s="77"/>
      <c r="T168" s="78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T168" s="19" t="s">
        <v>173</v>
      </c>
      <c r="AU168" s="19" t="s">
        <v>85</v>
      </c>
    </row>
    <row r="169" s="2" customFormat="1">
      <c r="A169" s="38"/>
      <c r="B169" s="179"/>
      <c r="C169" s="180" t="s">
        <v>307</v>
      </c>
      <c r="D169" s="180" t="s">
        <v>167</v>
      </c>
      <c r="E169" s="181" t="s">
        <v>939</v>
      </c>
      <c r="F169" s="182" t="s">
        <v>940</v>
      </c>
      <c r="G169" s="183" t="s">
        <v>378</v>
      </c>
      <c r="H169" s="184">
        <v>1</v>
      </c>
      <c r="I169" s="185"/>
      <c r="J169" s="186">
        <f>ROUND(I169*H169,2)</f>
        <v>0</v>
      </c>
      <c r="K169" s="182" t="s">
        <v>852</v>
      </c>
      <c r="L169" s="39"/>
      <c r="M169" s="187" t="s">
        <v>1</v>
      </c>
      <c r="N169" s="188" t="s">
        <v>41</v>
      </c>
      <c r="O169" s="77"/>
      <c r="P169" s="189">
        <f>O169*H169</f>
        <v>0</v>
      </c>
      <c r="Q169" s="189">
        <v>0</v>
      </c>
      <c r="R169" s="189">
        <f>Q169*H169</f>
        <v>0</v>
      </c>
      <c r="S169" s="189">
        <v>0</v>
      </c>
      <c r="T169" s="190">
        <f>S169*H169</f>
        <v>0</v>
      </c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R169" s="191" t="s">
        <v>273</v>
      </c>
      <c r="AT169" s="191" t="s">
        <v>167</v>
      </c>
      <c r="AU169" s="191" t="s">
        <v>85</v>
      </c>
      <c r="AY169" s="19" t="s">
        <v>165</v>
      </c>
      <c r="BE169" s="192">
        <f>IF(N169="základní",J169,0)</f>
        <v>0</v>
      </c>
      <c r="BF169" s="192">
        <f>IF(N169="snížená",J169,0)</f>
        <v>0</v>
      </c>
      <c r="BG169" s="192">
        <f>IF(N169="zákl. přenesená",J169,0)</f>
        <v>0</v>
      </c>
      <c r="BH169" s="192">
        <f>IF(N169="sníž. přenesená",J169,0)</f>
        <v>0</v>
      </c>
      <c r="BI169" s="192">
        <f>IF(N169="nulová",J169,0)</f>
        <v>0</v>
      </c>
      <c r="BJ169" s="19" t="s">
        <v>81</v>
      </c>
      <c r="BK169" s="192">
        <f>ROUND(I169*H169,2)</f>
        <v>0</v>
      </c>
      <c r="BL169" s="19" t="s">
        <v>273</v>
      </c>
      <c r="BM169" s="191" t="s">
        <v>1300</v>
      </c>
    </row>
    <row r="170" s="2" customFormat="1">
      <c r="A170" s="38"/>
      <c r="B170" s="39"/>
      <c r="C170" s="38"/>
      <c r="D170" s="193" t="s">
        <v>173</v>
      </c>
      <c r="E170" s="38"/>
      <c r="F170" s="194" t="s">
        <v>940</v>
      </c>
      <c r="G170" s="38"/>
      <c r="H170" s="38"/>
      <c r="I170" s="195"/>
      <c r="J170" s="38"/>
      <c r="K170" s="38"/>
      <c r="L170" s="39"/>
      <c r="M170" s="196"/>
      <c r="N170" s="197"/>
      <c r="O170" s="77"/>
      <c r="P170" s="77"/>
      <c r="Q170" s="77"/>
      <c r="R170" s="77"/>
      <c r="S170" s="77"/>
      <c r="T170" s="78"/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T170" s="19" t="s">
        <v>173</v>
      </c>
      <c r="AU170" s="19" t="s">
        <v>85</v>
      </c>
    </row>
    <row r="171" s="2" customFormat="1" ht="33" customHeight="1">
      <c r="A171" s="38"/>
      <c r="B171" s="179"/>
      <c r="C171" s="180" t="s">
        <v>7</v>
      </c>
      <c r="D171" s="180" t="s">
        <v>167</v>
      </c>
      <c r="E171" s="181" t="s">
        <v>942</v>
      </c>
      <c r="F171" s="182" t="s">
        <v>943</v>
      </c>
      <c r="G171" s="183" t="s">
        <v>378</v>
      </c>
      <c r="H171" s="184">
        <v>1</v>
      </c>
      <c r="I171" s="185"/>
      <c r="J171" s="186">
        <f>ROUND(I171*H171,2)</f>
        <v>0</v>
      </c>
      <c r="K171" s="182" t="s">
        <v>852</v>
      </c>
      <c r="L171" s="39"/>
      <c r="M171" s="187" t="s">
        <v>1</v>
      </c>
      <c r="N171" s="188" t="s">
        <v>41</v>
      </c>
      <c r="O171" s="77"/>
      <c r="P171" s="189">
        <f>O171*H171</f>
        <v>0</v>
      </c>
      <c r="Q171" s="189">
        <v>0</v>
      </c>
      <c r="R171" s="189">
        <f>Q171*H171</f>
        <v>0</v>
      </c>
      <c r="S171" s="189">
        <v>0</v>
      </c>
      <c r="T171" s="190">
        <f>S171*H171</f>
        <v>0</v>
      </c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R171" s="191" t="s">
        <v>273</v>
      </c>
      <c r="AT171" s="191" t="s">
        <v>167</v>
      </c>
      <c r="AU171" s="191" t="s">
        <v>85</v>
      </c>
      <c r="AY171" s="19" t="s">
        <v>165</v>
      </c>
      <c r="BE171" s="192">
        <f>IF(N171="základní",J171,0)</f>
        <v>0</v>
      </c>
      <c r="BF171" s="192">
        <f>IF(N171="snížená",J171,0)</f>
        <v>0</v>
      </c>
      <c r="BG171" s="192">
        <f>IF(N171="zákl. přenesená",J171,0)</f>
        <v>0</v>
      </c>
      <c r="BH171" s="192">
        <f>IF(N171="sníž. přenesená",J171,0)</f>
        <v>0</v>
      </c>
      <c r="BI171" s="192">
        <f>IF(N171="nulová",J171,0)</f>
        <v>0</v>
      </c>
      <c r="BJ171" s="19" t="s">
        <v>81</v>
      </c>
      <c r="BK171" s="192">
        <f>ROUND(I171*H171,2)</f>
        <v>0</v>
      </c>
      <c r="BL171" s="19" t="s">
        <v>273</v>
      </c>
      <c r="BM171" s="191" t="s">
        <v>1301</v>
      </c>
    </row>
    <row r="172" s="2" customFormat="1">
      <c r="A172" s="38"/>
      <c r="B172" s="39"/>
      <c r="C172" s="38"/>
      <c r="D172" s="193" t="s">
        <v>173</v>
      </c>
      <c r="E172" s="38"/>
      <c r="F172" s="194" t="s">
        <v>943</v>
      </c>
      <c r="G172" s="38"/>
      <c r="H172" s="38"/>
      <c r="I172" s="195"/>
      <c r="J172" s="38"/>
      <c r="K172" s="38"/>
      <c r="L172" s="39"/>
      <c r="M172" s="196"/>
      <c r="N172" s="197"/>
      <c r="O172" s="77"/>
      <c r="P172" s="77"/>
      <c r="Q172" s="77"/>
      <c r="R172" s="77"/>
      <c r="S172" s="77"/>
      <c r="T172" s="78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T172" s="19" t="s">
        <v>173</v>
      </c>
      <c r="AU172" s="19" t="s">
        <v>85</v>
      </c>
    </row>
    <row r="173" s="2" customFormat="1" ht="21.75" customHeight="1">
      <c r="A173" s="38"/>
      <c r="B173" s="179"/>
      <c r="C173" s="229" t="s">
        <v>318</v>
      </c>
      <c r="D173" s="229" t="s">
        <v>221</v>
      </c>
      <c r="E173" s="230" t="s">
        <v>1302</v>
      </c>
      <c r="F173" s="231" t="s">
        <v>1303</v>
      </c>
      <c r="G173" s="232" t="s">
        <v>378</v>
      </c>
      <c r="H173" s="233">
        <v>1</v>
      </c>
      <c r="I173" s="234"/>
      <c r="J173" s="235">
        <f>ROUND(I173*H173,2)</f>
        <v>0</v>
      </c>
      <c r="K173" s="231" t="s">
        <v>1</v>
      </c>
      <c r="L173" s="236"/>
      <c r="M173" s="237" t="s">
        <v>1</v>
      </c>
      <c r="N173" s="238" t="s">
        <v>41</v>
      </c>
      <c r="O173" s="77"/>
      <c r="P173" s="189">
        <f>O173*H173</f>
        <v>0</v>
      </c>
      <c r="Q173" s="189">
        <v>0.0016800000000000001</v>
      </c>
      <c r="R173" s="189">
        <f>Q173*H173</f>
        <v>0.0016800000000000001</v>
      </c>
      <c r="S173" s="189">
        <v>0</v>
      </c>
      <c r="T173" s="190">
        <f>S173*H173</f>
        <v>0</v>
      </c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R173" s="191" t="s">
        <v>272</v>
      </c>
      <c r="AT173" s="191" t="s">
        <v>221</v>
      </c>
      <c r="AU173" s="191" t="s">
        <v>85</v>
      </c>
      <c r="AY173" s="19" t="s">
        <v>165</v>
      </c>
      <c r="BE173" s="192">
        <f>IF(N173="základní",J173,0)</f>
        <v>0</v>
      </c>
      <c r="BF173" s="192">
        <f>IF(N173="snížená",J173,0)</f>
        <v>0</v>
      </c>
      <c r="BG173" s="192">
        <f>IF(N173="zákl. přenesená",J173,0)</f>
        <v>0</v>
      </c>
      <c r="BH173" s="192">
        <f>IF(N173="sníž. přenesená",J173,0)</f>
        <v>0</v>
      </c>
      <c r="BI173" s="192">
        <f>IF(N173="nulová",J173,0)</f>
        <v>0</v>
      </c>
      <c r="BJ173" s="19" t="s">
        <v>81</v>
      </c>
      <c r="BK173" s="192">
        <f>ROUND(I173*H173,2)</f>
        <v>0</v>
      </c>
      <c r="BL173" s="19" t="s">
        <v>273</v>
      </c>
      <c r="BM173" s="191" t="s">
        <v>1304</v>
      </c>
    </row>
    <row r="174" s="2" customFormat="1">
      <c r="A174" s="38"/>
      <c r="B174" s="39"/>
      <c r="C174" s="38"/>
      <c r="D174" s="193" t="s">
        <v>173</v>
      </c>
      <c r="E174" s="38"/>
      <c r="F174" s="194" t="s">
        <v>1303</v>
      </c>
      <c r="G174" s="38"/>
      <c r="H174" s="38"/>
      <c r="I174" s="195"/>
      <c r="J174" s="38"/>
      <c r="K174" s="38"/>
      <c r="L174" s="39"/>
      <c r="M174" s="196"/>
      <c r="N174" s="197"/>
      <c r="O174" s="77"/>
      <c r="P174" s="77"/>
      <c r="Q174" s="77"/>
      <c r="R174" s="77"/>
      <c r="S174" s="77"/>
      <c r="T174" s="78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T174" s="19" t="s">
        <v>173</v>
      </c>
      <c r="AU174" s="19" t="s">
        <v>85</v>
      </c>
    </row>
    <row r="175" s="14" customFormat="1">
      <c r="A175" s="14"/>
      <c r="B175" s="205"/>
      <c r="C175" s="14"/>
      <c r="D175" s="193" t="s">
        <v>175</v>
      </c>
      <c r="E175" s="206" t="s">
        <v>1</v>
      </c>
      <c r="F175" s="207" t="s">
        <v>1305</v>
      </c>
      <c r="G175" s="14"/>
      <c r="H175" s="208">
        <v>1</v>
      </c>
      <c r="I175" s="209"/>
      <c r="J175" s="14"/>
      <c r="K175" s="14"/>
      <c r="L175" s="205"/>
      <c r="M175" s="210"/>
      <c r="N175" s="211"/>
      <c r="O175" s="211"/>
      <c r="P175" s="211"/>
      <c r="Q175" s="211"/>
      <c r="R175" s="211"/>
      <c r="S175" s="211"/>
      <c r="T175" s="212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T175" s="206" t="s">
        <v>175</v>
      </c>
      <c r="AU175" s="206" t="s">
        <v>85</v>
      </c>
      <c r="AV175" s="14" t="s">
        <v>85</v>
      </c>
      <c r="AW175" s="14" t="s">
        <v>32</v>
      </c>
      <c r="AX175" s="14" t="s">
        <v>81</v>
      </c>
      <c r="AY175" s="206" t="s">
        <v>165</v>
      </c>
    </row>
    <row r="176" s="13" customFormat="1">
      <c r="A176" s="13"/>
      <c r="B176" s="198"/>
      <c r="C176" s="13"/>
      <c r="D176" s="193" t="s">
        <v>175</v>
      </c>
      <c r="E176" s="199" t="s">
        <v>1</v>
      </c>
      <c r="F176" s="200" t="s">
        <v>1306</v>
      </c>
      <c r="G176" s="13"/>
      <c r="H176" s="199" t="s">
        <v>1</v>
      </c>
      <c r="I176" s="201"/>
      <c r="J176" s="13"/>
      <c r="K176" s="13"/>
      <c r="L176" s="198"/>
      <c r="M176" s="202"/>
      <c r="N176" s="203"/>
      <c r="O176" s="203"/>
      <c r="P176" s="203"/>
      <c r="Q176" s="203"/>
      <c r="R176" s="203"/>
      <c r="S176" s="203"/>
      <c r="T176" s="204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199" t="s">
        <v>175</v>
      </c>
      <c r="AU176" s="199" t="s">
        <v>85</v>
      </c>
      <c r="AV176" s="13" t="s">
        <v>81</v>
      </c>
      <c r="AW176" s="13" t="s">
        <v>32</v>
      </c>
      <c r="AX176" s="13" t="s">
        <v>76</v>
      </c>
      <c r="AY176" s="199" t="s">
        <v>165</v>
      </c>
    </row>
    <row r="177" s="13" customFormat="1">
      <c r="A177" s="13"/>
      <c r="B177" s="198"/>
      <c r="C177" s="13"/>
      <c r="D177" s="193" t="s">
        <v>175</v>
      </c>
      <c r="E177" s="199" t="s">
        <v>1</v>
      </c>
      <c r="F177" s="200" t="s">
        <v>1307</v>
      </c>
      <c r="G177" s="13"/>
      <c r="H177" s="199" t="s">
        <v>1</v>
      </c>
      <c r="I177" s="201"/>
      <c r="J177" s="13"/>
      <c r="K177" s="13"/>
      <c r="L177" s="198"/>
      <c r="M177" s="202"/>
      <c r="N177" s="203"/>
      <c r="O177" s="203"/>
      <c r="P177" s="203"/>
      <c r="Q177" s="203"/>
      <c r="R177" s="203"/>
      <c r="S177" s="203"/>
      <c r="T177" s="204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199" t="s">
        <v>175</v>
      </c>
      <c r="AU177" s="199" t="s">
        <v>85</v>
      </c>
      <c r="AV177" s="13" t="s">
        <v>81</v>
      </c>
      <c r="AW177" s="13" t="s">
        <v>32</v>
      </c>
      <c r="AX177" s="13" t="s">
        <v>76</v>
      </c>
      <c r="AY177" s="199" t="s">
        <v>165</v>
      </c>
    </row>
    <row r="178" s="13" customFormat="1">
      <c r="A178" s="13"/>
      <c r="B178" s="198"/>
      <c r="C178" s="13"/>
      <c r="D178" s="193" t="s">
        <v>175</v>
      </c>
      <c r="E178" s="199" t="s">
        <v>1</v>
      </c>
      <c r="F178" s="200" t="s">
        <v>1308</v>
      </c>
      <c r="G178" s="13"/>
      <c r="H178" s="199" t="s">
        <v>1</v>
      </c>
      <c r="I178" s="201"/>
      <c r="J178" s="13"/>
      <c r="K178" s="13"/>
      <c r="L178" s="198"/>
      <c r="M178" s="202"/>
      <c r="N178" s="203"/>
      <c r="O178" s="203"/>
      <c r="P178" s="203"/>
      <c r="Q178" s="203"/>
      <c r="R178" s="203"/>
      <c r="S178" s="203"/>
      <c r="T178" s="204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T178" s="199" t="s">
        <v>175</v>
      </c>
      <c r="AU178" s="199" t="s">
        <v>85</v>
      </c>
      <c r="AV178" s="13" t="s">
        <v>81</v>
      </c>
      <c r="AW178" s="13" t="s">
        <v>32</v>
      </c>
      <c r="AX178" s="13" t="s">
        <v>76</v>
      </c>
      <c r="AY178" s="199" t="s">
        <v>165</v>
      </c>
    </row>
    <row r="179" s="13" customFormat="1">
      <c r="A179" s="13"/>
      <c r="B179" s="198"/>
      <c r="C179" s="13"/>
      <c r="D179" s="193" t="s">
        <v>175</v>
      </c>
      <c r="E179" s="199" t="s">
        <v>1</v>
      </c>
      <c r="F179" s="200" t="s">
        <v>1309</v>
      </c>
      <c r="G179" s="13"/>
      <c r="H179" s="199" t="s">
        <v>1</v>
      </c>
      <c r="I179" s="201"/>
      <c r="J179" s="13"/>
      <c r="K179" s="13"/>
      <c r="L179" s="198"/>
      <c r="M179" s="202"/>
      <c r="N179" s="203"/>
      <c r="O179" s="203"/>
      <c r="P179" s="203"/>
      <c r="Q179" s="203"/>
      <c r="R179" s="203"/>
      <c r="S179" s="203"/>
      <c r="T179" s="204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T179" s="199" t="s">
        <v>175</v>
      </c>
      <c r="AU179" s="199" t="s">
        <v>85</v>
      </c>
      <c r="AV179" s="13" t="s">
        <v>81</v>
      </c>
      <c r="AW179" s="13" t="s">
        <v>32</v>
      </c>
      <c r="AX179" s="13" t="s">
        <v>76</v>
      </c>
      <c r="AY179" s="199" t="s">
        <v>165</v>
      </c>
    </row>
    <row r="180" s="13" customFormat="1">
      <c r="A180" s="13"/>
      <c r="B180" s="198"/>
      <c r="C180" s="13"/>
      <c r="D180" s="193" t="s">
        <v>175</v>
      </c>
      <c r="E180" s="199" t="s">
        <v>1</v>
      </c>
      <c r="F180" s="200" t="s">
        <v>1310</v>
      </c>
      <c r="G180" s="13"/>
      <c r="H180" s="199" t="s">
        <v>1</v>
      </c>
      <c r="I180" s="201"/>
      <c r="J180" s="13"/>
      <c r="K180" s="13"/>
      <c r="L180" s="198"/>
      <c r="M180" s="202"/>
      <c r="N180" s="203"/>
      <c r="O180" s="203"/>
      <c r="P180" s="203"/>
      <c r="Q180" s="203"/>
      <c r="R180" s="203"/>
      <c r="S180" s="203"/>
      <c r="T180" s="204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199" t="s">
        <v>175</v>
      </c>
      <c r="AU180" s="199" t="s">
        <v>85</v>
      </c>
      <c r="AV180" s="13" t="s">
        <v>81</v>
      </c>
      <c r="AW180" s="13" t="s">
        <v>32</v>
      </c>
      <c r="AX180" s="13" t="s">
        <v>76</v>
      </c>
      <c r="AY180" s="199" t="s">
        <v>165</v>
      </c>
    </row>
    <row r="181" s="13" customFormat="1">
      <c r="A181" s="13"/>
      <c r="B181" s="198"/>
      <c r="C181" s="13"/>
      <c r="D181" s="193" t="s">
        <v>175</v>
      </c>
      <c r="E181" s="199" t="s">
        <v>1</v>
      </c>
      <c r="F181" s="200" t="s">
        <v>1311</v>
      </c>
      <c r="G181" s="13"/>
      <c r="H181" s="199" t="s">
        <v>1</v>
      </c>
      <c r="I181" s="201"/>
      <c r="J181" s="13"/>
      <c r="K181" s="13"/>
      <c r="L181" s="198"/>
      <c r="M181" s="202"/>
      <c r="N181" s="203"/>
      <c r="O181" s="203"/>
      <c r="P181" s="203"/>
      <c r="Q181" s="203"/>
      <c r="R181" s="203"/>
      <c r="S181" s="203"/>
      <c r="T181" s="204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T181" s="199" t="s">
        <v>175</v>
      </c>
      <c r="AU181" s="199" t="s">
        <v>85</v>
      </c>
      <c r="AV181" s="13" t="s">
        <v>81</v>
      </c>
      <c r="AW181" s="13" t="s">
        <v>32</v>
      </c>
      <c r="AX181" s="13" t="s">
        <v>76</v>
      </c>
      <c r="AY181" s="199" t="s">
        <v>165</v>
      </c>
    </row>
    <row r="182" s="13" customFormat="1">
      <c r="A182" s="13"/>
      <c r="B182" s="198"/>
      <c r="C182" s="13"/>
      <c r="D182" s="193" t="s">
        <v>175</v>
      </c>
      <c r="E182" s="199" t="s">
        <v>1</v>
      </c>
      <c r="F182" s="200" t="s">
        <v>1312</v>
      </c>
      <c r="G182" s="13"/>
      <c r="H182" s="199" t="s">
        <v>1</v>
      </c>
      <c r="I182" s="201"/>
      <c r="J182" s="13"/>
      <c r="K182" s="13"/>
      <c r="L182" s="198"/>
      <c r="M182" s="202"/>
      <c r="N182" s="203"/>
      <c r="O182" s="203"/>
      <c r="P182" s="203"/>
      <c r="Q182" s="203"/>
      <c r="R182" s="203"/>
      <c r="S182" s="203"/>
      <c r="T182" s="204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199" t="s">
        <v>175</v>
      </c>
      <c r="AU182" s="199" t="s">
        <v>85</v>
      </c>
      <c r="AV182" s="13" t="s">
        <v>81</v>
      </c>
      <c r="AW182" s="13" t="s">
        <v>32</v>
      </c>
      <c r="AX182" s="13" t="s">
        <v>76</v>
      </c>
      <c r="AY182" s="199" t="s">
        <v>165</v>
      </c>
    </row>
    <row r="183" s="13" customFormat="1">
      <c r="A183" s="13"/>
      <c r="B183" s="198"/>
      <c r="C183" s="13"/>
      <c r="D183" s="193" t="s">
        <v>175</v>
      </c>
      <c r="E183" s="199" t="s">
        <v>1</v>
      </c>
      <c r="F183" s="200" t="s">
        <v>1313</v>
      </c>
      <c r="G183" s="13"/>
      <c r="H183" s="199" t="s">
        <v>1</v>
      </c>
      <c r="I183" s="201"/>
      <c r="J183" s="13"/>
      <c r="K183" s="13"/>
      <c r="L183" s="198"/>
      <c r="M183" s="202"/>
      <c r="N183" s="203"/>
      <c r="O183" s="203"/>
      <c r="P183" s="203"/>
      <c r="Q183" s="203"/>
      <c r="R183" s="203"/>
      <c r="S183" s="203"/>
      <c r="T183" s="204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199" t="s">
        <v>175</v>
      </c>
      <c r="AU183" s="199" t="s">
        <v>85</v>
      </c>
      <c r="AV183" s="13" t="s">
        <v>81</v>
      </c>
      <c r="AW183" s="13" t="s">
        <v>32</v>
      </c>
      <c r="AX183" s="13" t="s">
        <v>76</v>
      </c>
      <c r="AY183" s="199" t="s">
        <v>165</v>
      </c>
    </row>
    <row r="184" s="13" customFormat="1">
      <c r="A184" s="13"/>
      <c r="B184" s="198"/>
      <c r="C184" s="13"/>
      <c r="D184" s="193" t="s">
        <v>175</v>
      </c>
      <c r="E184" s="199" t="s">
        <v>1</v>
      </c>
      <c r="F184" s="200" t="s">
        <v>1314</v>
      </c>
      <c r="G184" s="13"/>
      <c r="H184" s="199" t="s">
        <v>1</v>
      </c>
      <c r="I184" s="201"/>
      <c r="J184" s="13"/>
      <c r="K184" s="13"/>
      <c r="L184" s="198"/>
      <c r="M184" s="202"/>
      <c r="N184" s="203"/>
      <c r="O184" s="203"/>
      <c r="P184" s="203"/>
      <c r="Q184" s="203"/>
      <c r="R184" s="203"/>
      <c r="S184" s="203"/>
      <c r="T184" s="204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199" t="s">
        <v>175</v>
      </c>
      <c r="AU184" s="199" t="s">
        <v>85</v>
      </c>
      <c r="AV184" s="13" t="s">
        <v>81</v>
      </c>
      <c r="AW184" s="13" t="s">
        <v>32</v>
      </c>
      <c r="AX184" s="13" t="s">
        <v>76</v>
      </c>
      <c r="AY184" s="199" t="s">
        <v>165</v>
      </c>
    </row>
    <row r="185" s="13" customFormat="1">
      <c r="A185" s="13"/>
      <c r="B185" s="198"/>
      <c r="C185" s="13"/>
      <c r="D185" s="193" t="s">
        <v>175</v>
      </c>
      <c r="E185" s="199" t="s">
        <v>1</v>
      </c>
      <c r="F185" s="200" t="s">
        <v>1315</v>
      </c>
      <c r="G185" s="13"/>
      <c r="H185" s="199" t="s">
        <v>1</v>
      </c>
      <c r="I185" s="201"/>
      <c r="J185" s="13"/>
      <c r="K185" s="13"/>
      <c r="L185" s="198"/>
      <c r="M185" s="202"/>
      <c r="N185" s="203"/>
      <c r="O185" s="203"/>
      <c r="P185" s="203"/>
      <c r="Q185" s="203"/>
      <c r="R185" s="203"/>
      <c r="S185" s="203"/>
      <c r="T185" s="204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T185" s="199" t="s">
        <v>175</v>
      </c>
      <c r="AU185" s="199" t="s">
        <v>85</v>
      </c>
      <c r="AV185" s="13" t="s">
        <v>81</v>
      </c>
      <c r="AW185" s="13" t="s">
        <v>32</v>
      </c>
      <c r="AX185" s="13" t="s">
        <v>76</v>
      </c>
      <c r="AY185" s="199" t="s">
        <v>165</v>
      </c>
    </row>
    <row r="186" s="13" customFormat="1">
      <c r="A186" s="13"/>
      <c r="B186" s="198"/>
      <c r="C186" s="13"/>
      <c r="D186" s="193" t="s">
        <v>175</v>
      </c>
      <c r="E186" s="199" t="s">
        <v>1</v>
      </c>
      <c r="F186" s="200" t="s">
        <v>1316</v>
      </c>
      <c r="G186" s="13"/>
      <c r="H186" s="199" t="s">
        <v>1</v>
      </c>
      <c r="I186" s="201"/>
      <c r="J186" s="13"/>
      <c r="K186" s="13"/>
      <c r="L186" s="198"/>
      <c r="M186" s="202"/>
      <c r="N186" s="203"/>
      <c r="O186" s="203"/>
      <c r="P186" s="203"/>
      <c r="Q186" s="203"/>
      <c r="R186" s="203"/>
      <c r="S186" s="203"/>
      <c r="T186" s="204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199" t="s">
        <v>175</v>
      </c>
      <c r="AU186" s="199" t="s">
        <v>85</v>
      </c>
      <c r="AV186" s="13" t="s">
        <v>81</v>
      </c>
      <c r="AW186" s="13" t="s">
        <v>32</v>
      </c>
      <c r="AX186" s="13" t="s">
        <v>76</v>
      </c>
      <c r="AY186" s="199" t="s">
        <v>165</v>
      </c>
    </row>
    <row r="187" s="13" customFormat="1">
      <c r="A187" s="13"/>
      <c r="B187" s="198"/>
      <c r="C187" s="13"/>
      <c r="D187" s="193" t="s">
        <v>175</v>
      </c>
      <c r="E187" s="199" t="s">
        <v>1</v>
      </c>
      <c r="F187" s="200" t="s">
        <v>1317</v>
      </c>
      <c r="G187" s="13"/>
      <c r="H187" s="199" t="s">
        <v>1</v>
      </c>
      <c r="I187" s="201"/>
      <c r="J187" s="13"/>
      <c r="K187" s="13"/>
      <c r="L187" s="198"/>
      <c r="M187" s="202"/>
      <c r="N187" s="203"/>
      <c r="O187" s="203"/>
      <c r="P187" s="203"/>
      <c r="Q187" s="203"/>
      <c r="R187" s="203"/>
      <c r="S187" s="203"/>
      <c r="T187" s="204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T187" s="199" t="s">
        <v>175</v>
      </c>
      <c r="AU187" s="199" t="s">
        <v>85</v>
      </c>
      <c r="AV187" s="13" t="s">
        <v>81</v>
      </c>
      <c r="AW187" s="13" t="s">
        <v>32</v>
      </c>
      <c r="AX187" s="13" t="s">
        <v>76</v>
      </c>
      <c r="AY187" s="199" t="s">
        <v>165</v>
      </c>
    </row>
    <row r="188" s="13" customFormat="1">
      <c r="A188" s="13"/>
      <c r="B188" s="198"/>
      <c r="C188" s="13"/>
      <c r="D188" s="193" t="s">
        <v>175</v>
      </c>
      <c r="E188" s="199" t="s">
        <v>1</v>
      </c>
      <c r="F188" s="200" t="s">
        <v>1318</v>
      </c>
      <c r="G188" s="13"/>
      <c r="H188" s="199" t="s">
        <v>1</v>
      </c>
      <c r="I188" s="201"/>
      <c r="J188" s="13"/>
      <c r="K188" s="13"/>
      <c r="L188" s="198"/>
      <c r="M188" s="202"/>
      <c r="N188" s="203"/>
      <c r="O188" s="203"/>
      <c r="P188" s="203"/>
      <c r="Q188" s="203"/>
      <c r="R188" s="203"/>
      <c r="S188" s="203"/>
      <c r="T188" s="204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T188" s="199" t="s">
        <v>175</v>
      </c>
      <c r="AU188" s="199" t="s">
        <v>85</v>
      </c>
      <c r="AV188" s="13" t="s">
        <v>81</v>
      </c>
      <c r="AW188" s="13" t="s">
        <v>32</v>
      </c>
      <c r="AX188" s="13" t="s">
        <v>76</v>
      </c>
      <c r="AY188" s="199" t="s">
        <v>165</v>
      </c>
    </row>
    <row r="189" s="13" customFormat="1">
      <c r="A189" s="13"/>
      <c r="B189" s="198"/>
      <c r="C189" s="13"/>
      <c r="D189" s="193" t="s">
        <v>175</v>
      </c>
      <c r="E189" s="199" t="s">
        <v>1</v>
      </c>
      <c r="F189" s="200" t="s">
        <v>1319</v>
      </c>
      <c r="G189" s="13"/>
      <c r="H189" s="199" t="s">
        <v>1</v>
      </c>
      <c r="I189" s="201"/>
      <c r="J189" s="13"/>
      <c r="K189" s="13"/>
      <c r="L189" s="198"/>
      <c r="M189" s="202"/>
      <c r="N189" s="203"/>
      <c r="O189" s="203"/>
      <c r="P189" s="203"/>
      <c r="Q189" s="203"/>
      <c r="R189" s="203"/>
      <c r="S189" s="203"/>
      <c r="T189" s="204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T189" s="199" t="s">
        <v>175</v>
      </c>
      <c r="AU189" s="199" t="s">
        <v>85</v>
      </c>
      <c r="AV189" s="13" t="s">
        <v>81</v>
      </c>
      <c r="AW189" s="13" t="s">
        <v>32</v>
      </c>
      <c r="AX189" s="13" t="s">
        <v>76</v>
      </c>
      <c r="AY189" s="199" t="s">
        <v>165</v>
      </c>
    </row>
    <row r="190" s="2" customFormat="1">
      <c r="A190" s="38"/>
      <c r="B190" s="179"/>
      <c r="C190" s="180" t="s">
        <v>323</v>
      </c>
      <c r="D190" s="180" t="s">
        <v>167</v>
      </c>
      <c r="E190" s="181" t="s">
        <v>985</v>
      </c>
      <c r="F190" s="182" t="s">
        <v>986</v>
      </c>
      <c r="G190" s="183" t="s">
        <v>378</v>
      </c>
      <c r="H190" s="184">
        <v>2</v>
      </c>
      <c r="I190" s="185"/>
      <c r="J190" s="186">
        <f>ROUND(I190*H190,2)</f>
        <v>0</v>
      </c>
      <c r="K190" s="182" t="s">
        <v>852</v>
      </c>
      <c r="L190" s="39"/>
      <c r="M190" s="187" t="s">
        <v>1</v>
      </c>
      <c r="N190" s="188" t="s">
        <v>41</v>
      </c>
      <c r="O190" s="77"/>
      <c r="P190" s="189">
        <f>O190*H190</f>
        <v>0</v>
      </c>
      <c r="Q190" s="189">
        <v>0</v>
      </c>
      <c r="R190" s="189">
        <f>Q190*H190</f>
        <v>0</v>
      </c>
      <c r="S190" s="189">
        <v>0</v>
      </c>
      <c r="T190" s="190">
        <f>S190*H190</f>
        <v>0</v>
      </c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R190" s="191" t="s">
        <v>273</v>
      </c>
      <c r="AT190" s="191" t="s">
        <v>167</v>
      </c>
      <c r="AU190" s="191" t="s">
        <v>85</v>
      </c>
      <c r="AY190" s="19" t="s">
        <v>165</v>
      </c>
      <c r="BE190" s="192">
        <f>IF(N190="základní",J190,0)</f>
        <v>0</v>
      </c>
      <c r="BF190" s="192">
        <f>IF(N190="snížená",J190,0)</f>
        <v>0</v>
      </c>
      <c r="BG190" s="192">
        <f>IF(N190="zákl. přenesená",J190,0)</f>
        <v>0</v>
      </c>
      <c r="BH190" s="192">
        <f>IF(N190="sníž. přenesená",J190,0)</f>
        <v>0</v>
      </c>
      <c r="BI190" s="192">
        <f>IF(N190="nulová",J190,0)</f>
        <v>0</v>
      </c>
      <c r="BJ190" s="19" t="s">
        <v>81</v>
      </c>
      <c r="BK190" s="192">
        <f>ROUND(I190*H190,2)</f>
        <v>0</v>
      </c>
      <c r="BL190" s="19" t="s">
        <v>273</v>
      </c>
      <c r="BM190" s="191" t="s">
        <v>1320</v>
      </c>
    </row>
    <row r="191" s="2" customFormat="1">
      <c r="A191" s="38"/>
      <c r="B191" s="39"/>
      <c r="C191" s="38"/>
      <c r="D191" s="193" t="s">
        <v>173</v>
      </c>
      <c r="E191" s="38"/>
      <c r="F191" s="194" t="s">
        <v>986</v>
      </c>
      <c r="G191" s="38"/>
      <c r="H191" s="38"/>
      <c r="I191" s="195"/>
      <c r="J191" s="38"/>
      <c r="K191" s="38"/>
      <c r="L191" s="39"/>
      <c r="M191" s="196"/>
      <c r="N191" s="197"/>
      <c r="O191" s="77"/>
      <c r="P191" s="77"/>
      <c r="Q191" s="77"/>
      <c r="R191" s="77"/>
      <c r="S191" s="77"/>
      <c r="T191" s="78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T191" s="19" t="s">
        <v>173</v>
      </c>
      <c r="AU191" s="19" t="s">
        <v>85</v>
      </c>
    </row>
    <row r="192" s="2" customFormat="1" ht="21.75" customHeight="1">
      <c r="A192" s="38"/>
      <c r="B192" s="179"/>
      <c r="C192" s="229" t="s">
        <v>328</v>
      </c>
      <c r="D192" s="229" t="s">
        <v>221</v>
      </c>
      <c r="E192" s="230" t="s">
        <v>1321</v>
      </c>
      <c r="F192" s="231" t="s">
        <v>1322</v>
      </c>
      <c r="G192" s="232" t="s">
        <v>378</v>
      </c>
      <c r="H192" s="233">
        <v>2</v>
      </c>
      <c r="I192" s="234"/>
      <c r="J192" s="235">
        <f>ROUND(I192*H192,2)</f>
        <v>0</v>
      </c>
      <c r="K192" s="231" t="s">
        <v>1</v>
      </c>
      <c r="L192" s="236"/>
      <c r="M192" s="237" t="s">
        <v>1</v>
      </c>
      <c r="N192" s="238" t="s">
        <v>41</v>
      </c>
      <c r="O192" s="77"/>
      <c r="P192" s="189">
        <f>O192*H192</f>
        <v>0</v>
      </c>
      <c r="Q192" s="189">
        <v>5.0000000000000002E-05</v>
      </c>
      <c r="R192" s="189">
        <f>Q192*H192</f>
        <v>0.00010000000000000001</v>
      </c>
      <c r="S192" s="189">
        <v>0</v>
      </c>
      <c r="T192" s="190">
        <f>S192*H192</f>
        <v>0</v>
      </c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R192" s="191" t="s">
        <v>272</v>
      </c>
      <c r="AT192" s="191" t="s">
        <v>221</v>
      </c>
      <c r="AU192" s="191" t="s">
        <v>85</v>
      </c>
      <c r="AY192" s="19" t="s">
        <v>165</v>
      </c>
      <c r="BE192" s="192">
        <f>IF(N192="základní",J192,0)</f>
        <v>0</v>
      </c>
      <c r="BF192" s="192">
        <f>IF(N192="snížená",J192,0)</f>
        <v>0</v>
      </c>
      <c r="BG192" s="192">
        <f>IF(N192="zákl. přenesená",J192,0)</f>
        <v>0</v>
      </c>
      <c r="BH192" s="192">
        <f>IF(N192="sníž. přenesená",J192,0)</f>
        <v>0</v>
      </c>
      <c r="BI192" s="192">
        <f>IF(N192="nulová",J192,0)</f>
        <v>0</v>
      </c>
      <c r="BJ192" s="19" t="s">
        <v>81</v>
      </c>
      <c r="BK192" s="192">
        <f>ROUND(I192*H192,2)</f>
        <v>0</v>
      </c>
      <c r="BL192" s="19" t="s">
        <v>273</v>
      </c>
      <c r="BM192" s="191" t="s">
        <v>1323</v>
      </c>
    </row>
    <row r="193" s="2" customFormat="1">
      <c r="A193" s="38"/>
      <c r="B193" s="39"/>
      <c r="C193" s="38"/>
      <c r="D193" s="193" t="s">
        <v>173</v>
      </c>
      <c r="E193" s="38"/>
      <c r="F193" s="194" t="s">
        <v>1322</v>
      </c>
      <c r="G193" s="38"/>
      <c r="H193" s="38"/>
      <c r="I193" s="195"/>
      <c r="J193" s="38"/>
      <c r="K193" s="38"/>
      <c r="L193" s="39"/>
      <c r="M193" s="196"/>
      <c r="N193" s="197"/>
      <c r="O193" s="77"/>
      <c r="P193" s="77"/>
      <c r="Q193" s="77"/>
      <c r="R193" s="77"/>
      <c r="S193" s="77"/>
      <c r="T193" s="78"/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T193" s="19" t="s">
        <v>173</v>
      </c>
      <c r="AU193" s="19" t="s">
        <v>85</v>
      </c>
    </row>
    <row r="194" s="14" customFormat="1">
      <c r="A194" s="14"/>
      <c r="B194" s="205"/>
      <c r="C194" s="14"/>
      <c r="D194" s="193" t="s">
        <v>175</v>
      </c>
      <c r="E194" s="206" t="s">
        <v>1</v>
      </c>
      <c r="F194" s="207" t="s">
        <v>85</v>
      </c>
      <c r="G194" s="14"/>
      <c r="H194" s="208">
        <v>2</v>
      </c>
      <c r="I194" s="209"/>
      <c r="J194" s="14"/>
      <c r="K194" s="14"/>
      <c r="L194" s="205"/>
      <c r="M194" s="210"/>
      <c r="N194" s="211"/>
      <c r="O194" s="211"/>
      <c r="P194" s="211"/>
      <c r="Q194" s="211"/>
      <c r="R194" s="211"/>
      <c r="S194" s="211"/>
      <c r="T194" s="212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T194" s="206" t="s">
        <v>175</v>
      </c>
      <c r="AU194" s="206" t="s">
        <v>85</v>
      </c>
      <c r="AV194" s="14" t="s">
        <v>85</v>
      </c>
      <c r="AW194" s="14" t="s">
        <v>32</v>
      </c>
      <c r="AX194" s="14" t="s">
        <v>81</v>
      </c>
      <c r="AY194" s="206" t="s">
        <v>165</v>
      </c>
    </row>
    <row r="195" s="2" customFormat="1">
      <c r="A195" s="38"/>
      <c r="B195" s="179"/>
      <c r="C195" s="180" t="s">
        <v>333</v>
      </c>
      <c r="D195" s="180" t="s">
        <v>167</v>
      </c>
      <c r="E195" s="181" t="s">
        <v>1003</v>
      </c>
      <c r="F195" s="182" t="s">
        <v>1004</v>
      </c>
      <c r="G195" s="183" t="s">
        <v>378</v>
      </c>
      <c r="H195" s="184">
        <v>4</v>
      </c>
      <c r="I195" s="185"/>
      <c r="J195" s="186">
        <f>ROUND(I195*H195,2)</f>
        <v>0</v>
      </c>
      <c r="K195" s="182" t="s">
        <v>852</v>
      </c>
      <c r="L195" s="39"/>
      <c r="M195" s="187" t="s">
        <v>1</v>
      </c>
      <c r="N195" s="188" t="s">
        <v>41</v>
      </c>
      <c r="O195" s="77"/>
      <c r="P195" s="189">
        <f>O195*H195</f>
        <v>0</v>
      </c>
      <c r="Q195" s="189">
        <v>0</v>
      </c>
      <c r="R195" s="189">
        <f>Q195*H195</f>
        <v>0</v>
      </c>
      <c r="S195" s="189">
        <v>0</v>
      </c>
      <c r="T195" s="190">
        <f>S195*H195</f>
        <v>0</v>
      </c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R195" s="191" t="s">
        <v>273</v>
      </c>
      <c r="AT195" s="191" t="s">
        <v>167</v>
      </c>
      <c r="AU195" s="191" t="s">
        <v>85</v>
      </c>
      <c r="AY195" s="19" t="s">
        <v>165</v>
      </c>
      <c r="BE195" s="192">
        <f>IF(N195="základní",J195,0)</f>
        <v>0</v>
      </c>
      <c r="BF195" s="192">
        <f>IF(N195="snížená",J195,0)</f>
        <v>0</v>
      </c>
      <c r="BG195" s="192">
        <f>IF(N195="zákl. přenesená",J195,0)</f>
        <v>0</v>
      </c>
      <c r="BH195" s="192">
        <f>IF(N195="sníž. přenesená",J195,0)</f>
        <v>0</v>
      </c>
      <c r="BI195" s="192">
        <f>IF(N195="nulová",J195,0)</f>
        <v>0</v>
      </c>
      <c r="BJ195" s="19" t="s">
        <v>81</v>
      </c>
      <c r="BK195" s="192">
        <f>ROUND(I195*H195,2)</f>
        <v>0</v>
      </c>
      <c r="BL195" s="19" t="s">
        <v>273</v>
      </c>
      <c r="BM195" s="191" t="s">
        <v>1324</v>
      </c>
    </row>
    <row r="196" s="2" customFormat="1">
      <c r="A196" s="38"/>
      <c r="B196" s="39"/>
      <c r="C196" s="38"/>
      <c r="D196" s="193" t="s">
        <v>173</v>
      </c>
      <c r="E196" s="38"/>
      <c r="F196" s="194" t="s">
        <v>1004</v>
      </c>
      <c r="G196" s="38"/>
      <c r="H196" s="38"/>
      <c r="I196" s="195"/>
      <c r="J196" s="38"/>
      <c r="K196" s="38"/>
      <c r="L196" s="39"/>
      <c r="M196" s="196"/>
      <c r="N196" s="197"/>
      <c r="O196" s="77"/>
      <c r="P196" s="77"/>
      <c r="Q196" s="77"/>
      <c r="R196" s="77"/>
      <c r="S196" s="77"/>
      <c r="T196" s="78"/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T196" s="19" t="s">
        <v>173</v>
      </c>
      <c r="AU196" s="19" t="s">
        <v>85</v>
      </c>
    </row>
    <row r="197" s="2" customFormat="1">
      <c r="A197" s="38"/>
      <c r="B197" s="179"/>
      <c r="C197" s="229" t="s">
        <v>338</v>
      </c>
      <c r="D197" s="229" t="s">
        <v>221</v>
      </c>
      <c r="E197" s="230" t="s">
        <v>1325</v>
      </c>
      <c r="F197" s="231" t="s">
        <v>1326</v>
      </c>
      <c r="G197" s="232" t="s">
        <v>378</v>
      </c>
      <c r="H197" s="233">
        <v>4</v>
      </c>
      <c r="I197" s="234"/>
      <c r="J197" s="235">
        <f>ROUND(I197*H197,2)</f>
        <v>0</v>
      </c>
      <c r="K197" s="231" t="s">
        <v>1</v>
      </c>
      <c r="L197" s="236"/>
      <c r="M197" s="237" t="s">
        <v>1</v>
      </c>
      <c r="N197" s="238" t="s">
        <v>41</v>
      </c>
      <c r="O197" s="77"/>
      <c r="P197" s="189">
        <f>O197*H197</f>
        <v>0</v>
      </c>
      <c r="Q197" s="189">
        <v>6.0000000000000002E-05</v>
      </c>
      <c r="R197" s="189">
        <f>Q197*H197</f>
        <v>0.00024000000000000001</v>
      </c>
      <c r="S197" s="189">
        <v>0</v>
      </c>
      <c r="T197" s="190">
        <f>S197*H197</f>
        <v>0</v>
      </c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R197" s="191" t="s">
        <v>272</v>
      </c>
      <c r="AT197" s="191" t="s">
        <v>221</v>
      </c>
      <c r="AU197" s="191" t="s">
        <v>85</v>
      </c>
      <c r="AY197" s="19" t="s">
        <v>165</v>
      </c>
      <c r="BE197" s="192">
        <f>IF(N197="základní",J197,0)</f>
        <v>0</v>
      </c>
      <c r="BF197" s="192">
        <f>IF(N197="snížená",J197,0)</f>
        <v>0</v>
      </c>
      <c r="BG197" s="192">
        <f>IF(N197="zákl. přenesená",J197,0)</f>
        <v>0</v>
      </c>
      <c r="BH197" s="192">
        <f>IF(N197="sníž. přenesená",J197,0)</f>
        <v>0</v>
      </c>
      <c r="BI197" s="192">
        <f>IF(N197="nulová",J197,0)</f>
        <v>0</v>
      </c>
      <c r="BJ197" s="19" t="s">
        <v>81</v>
      </c>
      <c r="BK197" s="192">
        <f>ROUND(I197*H197,2)</f>
        <v>0</v>
      </c>
      <c r="BL197" s="19" t="s">
        <v>273</v>
      </c>
      <c r="BM197" s="191" t="s">
        <v>1327</v>
      </c>
    </row>
    <row r="198" s="2" customFormat="1">
      <c r="A198" s="38"/>
      <c r="B198" s="39"/>
      <c r="C198" s="38"/>
      <c r="D198" s="193" t="s">
        <v>173</v>
      </c>
      <c r="E198" s="38"/>
      <c r="F198" s="194" t="s">
        <v>1326</v>
      </c>
      <c r="G198" s="38"/>
      <c r="H198" s="38"/>
      <c r="I198" s="195"/>
      <c r="J198" s="38"/>
      <c r="K198" s="38"/>
      <c r="L198" s="39"/>
      <c r="M198" s="196"/>
      <c r="N198" s="197"/>
      <c r="O198" s="77"/>
      <c r="P198" s="77"/>
      <c r="Q198" s="77"/>
      <c r="R198" s="77"/>
      <c r="S198" s="77"/>
      <c r="T198" s="78"/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T198" s="19" t="s">
        <v>173</v>
      </c>
      <c r="AU198" s="19" t="s">
        <v>85</v>
      </c>
    </row>
    <row r="199" s="14" customFormat="1">
      <c r="A199" s="14"/>
      <c r="B199" s="205"/>
      <c r="C199" s="14"/>
      <c r="D199" s="193" t="s">
        <v>175</v>
      </c>
      <c r="E199" s="206" t="s">
        <v>1</v>
      </c>
      <c r="F199" s="207" t="s">
        <v>114</v>
      </c>
      <c r="G199" s="14"/>
      <c r="H199" s="208">
        <v>4</v>
      </c>
      <c r="I199" s="209"/>
      <c r="J199" s="14"/>
      <c r="K199" s="14"/>
      <c r="L199" s="205"/>
      <c r="M199" s="210"/>
      <c r="N199" s="211"/>
      <c r="O199" s="211"/>
      <c r="P199" s="211"/>
      <c r="Q199" s="211"/>
      <c r="R199" s="211"/>
      <c r="S199" s="211"/>
      <c r="T199" s="212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T199" s="206" t="s">
        <v>175</v>
      </c>
      <c r="AU199" s="206" t="s">
        <v>85</v>
      </c>
      <c r="AV199" s="14" t="s">
        <v>85</v>
      </c>
      <c r="AW199" s="14" t="s">
        <v>32</v>
      </c>
      <c r="AX199" s="14" t="s">
        <v>81</v>
      </c>
      <c r="AY199" s="206" t="s">
        <v>165</v>
      </c>
    </row>
    <row r="200" s="2" customFormat="1" ht="33" customHeight="1">
      <c r="A200" s="38"/>
      <c r="B200" s="179"/>
      <c r="C200" s="180" t="s">
        <v>343</v>
      </c>
      <c r="D200" s="180" t="s">
        <v>167</v>
      </c>
      <c r="E200" s="181" t="s">
        <v>1328</v>
      </c>
      <c r="F200" s="182" t="s">
        <v>1329</v>
      </c>
      <c r="G200" s="183" t="s">
        <v>378</v>
      </c>
      <c r="H200" s="184">
        <v>2</v>
      </c>
      <c r="I200" s="185"/>
      <c r="J200" s="186">
        <f>ROUND(I200*H200,2)</f>
        <v>0</v>
      </c>
      <c r="K200" s="182" t="s">
        <v>852</v>
      </c>
      <c r="L200" s="39"/>
      <c r="M200" s="187" t="s">
        <v>1</v>
      </c>
      <c r="N200" s="188" t="s">
        <v>41</v>
      </c>
      <c r="O200" s="77"/>
      <c r="P200" s="189">
        <f>O200*H200</f>
        <v>0</v>
      </c>
      <c r="Q200" s="189">
        <v>0</v>
      </c>
      <c r="R200" s="189">
        <f>Q200*H200</f>
        <v>0</v>
      </c>
      <c r="S200" s="189">
        <v>0</v>
      </c>
      <c r="T200" s="190">
        <f>S200*H200</f>
        <v>0</v>
      </c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R200" s="191" t="s">
        <v>273</v>
      </c>
      <c r="AT200" s="191" t="s">
        <v>167</v>
      </c>
      <c r="AU200" s="191" t="s">
        <v>85</v>
      </c>
      <c r="AY200" s="19" t="s">
        <v>165</v>
      </c>
      <c r="BE200" s="192">
        <f>IF(N200="základní",J200,0)</f>
        <v>0</v>
      </c>
      <c r="BF200" s="192">
        <f>IF(N200="snížená",J200,0)</f>
        <v>0</v>
      </c>
      <c r="BG200" s="192">
        <f>IF(N200="zákl. přenesená",J200,0)</f>
        <v>0</v>
      </c>
      <c r="BH200" s="192">
        <f>IF(N200="sníž. přenesená",J200,0)</f>
        <v>0</v>
      </c>
      <c r="BI200" s="192">
        <f>IF(N200="nulová",J200,0)</f>
        <v>0</v>
      </c>
      <c r="BJ200" s="19" t="s">
        <v>81</v>
      </c>
      <c r="BK200" s="192">
        <f>ROUND(I200*H200,2)</f>
        <v>0</v>
      </c>
      <c r="BL200" s="19" t="s">
        <v>273</v>
      </c>
      <c r="BM200" s="191" t="s">
        <v>1330</v>
      </c>
    </row>
    <row r="201" s="2" customFormat="1">
      <c r="A201" s="38"/>
      <c r="B201" s="39"/>
      <c r="C201" s="38"/>
      <c r="D201" s="193" t="s">
        <v>173</v>
      </c>
      <c r="E201" s="38"/>
      <c r="F201" s="194" t="s">
        <v>1329</v>
      </c>
      <c r="G201" s="38"/>
      <c r="H201" s="38"/>
      <c r="I201" s="195"/>
      <c r="J201" s="38"/>
      <c r="K201" s="38"/>
      <c r="L201" s="39"/>
      <c r="M201" s="196"/>
      <c r="N201" s="197"/>
      <c r="O201" s="77"/>
      <c r="P201" s="77"/>
      <c r="Q201" s="77"/>
      <c r="R201" s="77"/>
      <c r="S201" s="77"/>
      <c r="T201" s="78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T201" s="19" t="s">
        <v>173</v>
      </c>
      <c r="AU201" s="19" t="s">
        <v>85</v>
      </c>
    </row>
    <row r="202" s="2" customFormat="1" ht="21.75" customHeight="1">
      <c r="A202" s="38"/>
      <c r="B202" s="179"/>
      <c r="C202" s="229" t="s">
        <v>349</v>
      </c>
      <c r="D202" s="229" t="s">
        <v>221</v>
      </c>
      <c r="E202" s="230" t="s">
        <v>1331</v>
      </c>
      <c r="F202" s="231" t="s">
        <v>1332</v>
      </c>
      <c r="G202" s="232" t="s">
        <v>378</v>
      </c>
      <c r="H202" s="233">
        <v>2</v>
      </c>
      <c r="I202" s="234"/>
      <c r="J202" s="235">
        <f>ROUND(I202*H202,2)</f>
        <v>0</v>
      </c>
      <c r="K202" s="231" t="s">
        <v>1</v>
      </c>
      <c r="L202" s="236"/>
      <c r="M202" s="237" t="s">
        <v>1</v>
      </c>
      <c r="N202" s="238" t="s">
        <v>41</v>
      </c>
      <c r="O202" s="77"/>
      <c r="P202" s="189">
        <f>O202*H202</f>
        <v>0</v>
      </c>
      <c r="Q202" s="189">
        <v>0.00027999999999999998</v>
      </c>
      <c r="R202" s="189">
        <f>Q202*H202</f>
        <v>0.00055999999999999995</v>
      </c>
      <c r="S202" s="189">
        <v>0</v>
      </c>
      <c r="T202" s="190">
        <f>S202*H202</f>
        <v>0</v>
      </c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R202" s="191" t="s">
        <v>272</v>
      </c>
      <c r="AT202" s="191" t="s">
        <v>221</v>
      </c>
      <c r="AU202" s="191" t="s">
        <v>85</v>
      </c>
      <c r="AY202" s="19" t="s">
        <v>165</v>
      </c>
      <c r="BE202" s="192">
        <f>IF(N202="základní",J202,0)</f>
        <v>0</v>
      </c>
      <c r="BF202" s="192">
        <f>IF(N202="snížená",J202,0)</f>
        <v>0</v>
      </c>
      <c r="BG202" s="192">
        <f>IF(N202="zákl. přenesená",J202,0)</f>
        <v>0</v>
      </c>
      <c r="BH202" s="192">
        <f>IF(N202="sníž. přenesená",J202,0)</f>
        <v>0</v>
      </c>
      <c r="BI202" s="192">
        <f>IF(N202="nulová",J202,0)</f>
        <v>0</v>
      </c>
      <c r="BJ202" s="19" t="s">
        <v>81</v>
      </c>
      <c r="BK202" s="192">
        <f>ROUND(I202*H202,2)</f>
        <v>0</v>
      </c>
      <c r="BL202" s="19" t="s">
        <v>273</v>
      </c>
      <c r="BM202" s="191" t="s">
        <v>1333</v>
      </c>
    </row>
    <row r="203" s="2" customFormat="1">
      <c r="A203" s="38"/>
      <c r="B203" s="39"/>
      <c r="C203" s="38"/>
      <c r="D203" s="193" t="s">
        <v>173</v>
      </c>
      <c r="E203" s="38"/>
      <c r="F203" s="194" t="s">
        <v>1332</v>
      </c>
      <c r="G203" s="38"/>
      <c r="H203" s="38"/>
      <c r="I203" s="195"/>
      <c r="J203" s="38"/>
      <c r="K203" s="38"/>
      <c r="L203" s="39"/>
      <c r="M203" s="196"/>
      <c r="N203" s="197"/>
      <c r="O203" s="77"/>
      <c r="P203" s="77"/>
      <c r="Q203" s="77"/>
      <c r="R203" s="77"/>
      <c r="S203" s="77"/>
      <c r="T203" s="78"/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T203" s="19" t="s">
        <v>173</v>
      </c>
      <c r="AU203" s="19" t="s">
        <v>85</v>
      </c>
    </row>
    <row r="204" s="14" customFormat="1">
      <c r="A204" s="14"/>
      <c r="B204" s="205"/>
      <c r="C204" s="14"/>
      <c r="D204" s="193" t="s">
        <v>175</v>
      </c>
      <c r="E204" s="206" t="s">
        <v>1</v>
      </c>
      <c r="F204" s="207" t="s">
        <v>85</v>
      </c>
      <c r="G204" s="14"/>
      <c r="H204" s="208">
        <v>2</v>
      </c>
      <c r="I204" s="209"/>
      <c r="J204" s="14"/>
      <c r="K204" s="14"/>
      <c r="L204" s="205"/>
      <c r="M204" s="210"/>
      <c r="N204" s="211"/>
      <c r="O204" s="211"/>
      <c r="P204" s="211"/>
      <c r="Q204" s="211"/>
      <c r="R204" s="211"/>
      <c r="S204" s="211"/>
      <c r="T204" s="212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T204" s="206" t="s">
        <v>175</v>
      </c>
      <c r="AU204" s="206" t="s">
        <v>85</v>
      </c>
      <c r="AV204" s="14" t="s">
        <v>85</v>
      </c>
      <c r="AW204" s="14" t="s">
        <v>32</v>
      </c>
      <c r="AX204" s="14" t="s">
        <v>81</v>
      </c>
      <c r="AY204" s="206" t="s">
        <v>165</v>
      </c>
    </row>
    <row r="205" s="2" customFormat="1" ht="33" customHeight="1">
      <c r="A205" s="38"/>
      <c r="B205" s="179"/>
      <c r="C205" s="180" t="s">
        <v>357</v>
      </c>
      <c r="D205" s="180" t="s">
        <v>167</v>
      </c>
      <c r="E205" s="181" t="s">
        <v>1334</v>
      </c>
      <c r="F205" s="182" t="s">
        <v>1335</v>
      </c>
      <c r="G205" s="183" t="s">
        <v>378</v>
      </c>
      <c r="H205" s="184">
        <v>4</v>
      </c>
      <c r="I205" s="185"/>
      <c r="J205" s="186">
        <f>ROUND(I205*H205,2)</f>
        <v>0</v>
      </c>
      <c r="K205" s="182" t="s">
        <v>852</v>
      </c>
      <c r="L205" s="39"/>
      <c r="M205" s="187" t="s">
        <v>1</v>
      </c>
      <c r="N205" s="188" t="s">
        <v>41</v>
      </c>
      <c r="O205" s="77"/>
      <c r="P205" s="189">
        <f>O205*H205</f>
        <v>0</v>
      </c>
      <c r="Q205" s="189">
        <v>0</v>
      </c>
      <c r="R205" s="189">
        <f>Q205*H205</f>
        <v>0</v>
      </c>
      <c r="S205" s="189">
        <v>0</v>
      </c>
      <c r="T205" s="190">
        <f>S205*H205</f>
        <v>0</v>
      </c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R205" s="191" t="s">
        <v>273</v>
      </c>
      <c r="AT205" s="191" t="s">
        <v>167</v>
      </c>
      <c r="AU205" s="191" t="s">
        <v>85</v>
      </c>
      <c r="AY205" s="19" t="s">
        <v>165</v>
      </c>
      <c r="BE205" s="192">
        <f>IF(N205="základní",J205,0)</f>
        <v>0</v>
      </c>
      <c r="BF205" s="192">
        <f>IF(N205="snížená",J205,0)</f>
        <v>0</v>
      </c>
      <c r="BG205" s="192">
        <f>IF(N205="zákl. přenesená",J205,0)</f>
        <v>0</v>
      </c>
      <c r="BH205" s="192">
        <f>IF(N205="sníž. přenesená",J205,0)</f>
        <v>0</v>
      </c>
      <c r="BI205" s="192">
        <f>IF(N205="nulová",J205,0)</f>
        <v>0</v>
      </c>
      <c r="BJ205" s="19" t="s">
        <v>81</v>
      </c>
      <c r="BK205" s="192">
        <f>ROUND(I205*H205,2)</f>
        <v>0</v>
      </c>
      <c r="BL205" s="19" t="s">
        <v>273</v>
      </c>
      <c r="BM205" s="191" t="s">
        <v>1336</v>
      </c>
    </row>
    <row r="206" s="2" customFormat="1">
      <c r="A206" s="38"/>
      <c r="B206" s="39"/>
      <c r="C206" s="38"/>
      <c r="D206" s="193" t="s">
        <v>173</v>
      </c>
      <c r="E206" s="38"/>
      <c r="F206" s="194" t="s">
        <v>1335</v>
      </c>
      <c r="G206" s="38"/>
      <c r="H206" s="38"/>
      <c r="I206" s="195"/>
      <c r="J206" s="38"/>
      <c r="K206" s="38"/>
      <c r="L206" s="39"/>
      <c r="M206" s="196"/>
      <c r="N206" s="197"/>
      <c r="O206" s="77"/>
      <c r="P206" s="77"/>
      <c r="Q206" s="77"/>
      <c r="R206" s="77"/>
      <c r="S206" s="77"/>
      <c r="T206" s="78"/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T206" s="19" t="s">
        <v>173</v>
      </c>
      <c r="AU206" s="19" t="s">
        <v>85</v>
      </c>
    </row>
    <row r="207" s="2" customFormat="1" ht="16.5" customHeight="1">
      <c r="A207" s="38"/>
      <c r="B207" s="179"/>
      <c r="C207" s="229" t="s">
        <v>364</v>
      </c>
      <c r="D207" s="229" t="s">
        <v>221</v>
      </c>
      <c r="E207" s="230" t="s">
        <v>1337</v>
      </c>
      <c r="F207" s="231" t="s">
        <v>1338</v>
      </c>
      <c r="G207" s="232" t="s">
        <v>378</v>
      </c>
      <c r="H207" s="233">
        <v>4</v>
      </c>
      <c r="I207" s="234"/>
      <c r="J207" s="235">
        <f>ROUND(I207*H207,2)</f>
        <v>0</v>
      </c>
      <c r="K207" s="231" t="s">
        <v>1</v>
      </c>
      <c r="L207" s="236"/>
      <c r="M207" s="237" t="s">
        <v>1</v>
      </c>
      <c r="N207" s="238" t="s">
        <v>41</v>
      </c>
      <c r="O207" s="77"/>
      <c r="P207" s="189">
        <f>O207*H207</f>
        <v>0</v>
      </c>
      <c r="Q207" s="189">
        <v>0.00038000000000000002</v>
      </c>
      <c r="R207" s="189">
        <f>Q207*H207</f>
        <v>0.0015200000000000001</v>
      </c>
      <c r="S207" s="189">
        <v>0</v>
      </c>
      <c r="T207" s="190">
        <f>S207*H207</f>
        <v>0</v>
      </c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R207" s="191" t="s">
        <v>272</v>
      </c>
      <c r="AT207" s="191" t="s">
        <v>221</v>
      </c>
      <c r="AU207" s="191" t="s">
        <v>85</v>
      </c>
      <c r="AY207" s="19" t="s">
        <v>165</v>
      </c>
      <c r="BE207" s="192">
        <f>IF(N207="základní",J207,0)</f>
        <v>0</v>
      </c>
      <c r="BF207" s="192">
        <f>IF(N207="snížená",J207,0)</f>
        <v>0</v>
      </c>
      <c r="BG207" s="192">
        <f>IF(N207="zákl. přenesená",J207,0)</f>
        <v>0</v>
      </c>
      <c r="BH207" s="192">
        <f>IF(N207="sníž. přenesená",J207,0)</f>
        <v>0</v>
      </c>
      <c r="BI207" s="192">
        <f>IF(N207="nulová",J207,0)</f>
        <v>0</v>
      </c>
      <c r="BJ207" s="19" t="s">
        <v>81</v>
      </c>
      <c r="BK207" s="192">
        <f>ROUND(I207*H207,2)</f>
        <v>0</v>
      </c>
      <c r="BL207" s="19" t="s">
        <v>273</v>
      </c>
      <c r="BM207" s="191" t="s">
        <v>1339</v>
      </c>
    </row>
    <row r="208" s="2" customFormat="1">
      <c r="A208" s="38"/>
      <c r="B208" s="39"/>
      <c r="C208" s="38"/>
      <c r="D208" s="193" t="s">
        <v>173</v>
      </c>
      <c r="E208" s="38"/>
      <c r="F208" s="194" t="s">
        <v>1338</v>
      </c>
      <c r="G208" s="38"/>
      <c r="H208" s="38"/>
      <c r="I208" s="195"/>
      <c r="J208" s="38"/>
      <c r="K208" s="38"/>
      <c r="L208" s="39"/>
      <c r="M208" s="196"/>
      <c r="N208" s="197"/>
      <c r="O208" s="77"/>
      <c r="P208" s="77"/>
      <c r="Q208" s="77"/>
      <c r="R208" s="77"/>
      <c r="S208" s="77"/>
      <c r="T208" s="78"/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T208" s="19" t="s">
        <v>173</v>
      </c>
      <c r="AU208" s="19" t="s">
        <v>85</v>
      </c>
    </row>
    <row r="209" s="14" customFormat="1">
      <c r="A209" s="14"/>
      <c r="B209" s="205"/>
      <c r="C209" s="14"/>
      <c r="D209" s="193" t="s">
        <v>175</v>
      </c>
      <c r="E209" s="206" t="s">
        <v>1</v>
      </c>
      <c r="F209" s="207" t="s">
        <v>114</v>
      </c>
      <c r="G209" s="14"/>
      <c r="H209" s="208">
        <v>4</v>
      </c>
      <c r="I209" s="209"/>
      <c r="J209" s="14"/>
      <c r="K209" s="14"/>
      <c r="L209" s="205"/>
      <c r="M209" s="210"/>
      <c r="N209" s="211"/>
      <c r="O209" s="211"/>
      <c r="P209" s="211"/>
      <c r="Q209" s="211"/>
      <c r="R209" s="211"/>
      <c r="S209" s="211"/>
      <c r="T209" s="212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T209" s="206" t="s">
        <v>175</v>
      </c>
      <c r="AU209" s="206" t="s">
        <v>85</v>
      </c>
      <c r="AV209" s="14" t="s">
        <v>85</v>
      </c>
      <c r="AW209" s="14" t="s">
        <v>32</v>
      </c>
      <c r="AX209" s="14" t="s">
        <v>81</v>
      </c>
      <c r="AY209" s="206" t="s">
        <v>165</v>
      </c>
    </row>
    <row r="210" s="2" customFormat="1">
      <c r="A210" s="38"/>
      <c r="B210" s="179"/>
      <c r="C210" s="180" t="s">
        <v>371</v>
      </c>
      <c r="D210" s="180" t="s">
        <v>167</v>
      </c>
      <c r="E210" s="181" t="s">
        <v>1015</v>
      </c>
      <c r="F210" s="182" t="s">
        <v>1016</v>
      </c>
      <c r="G210" s="183" t="s">
        <v>378</v>
      </c>
      <c r="H210" s="184">
        <v>2</v>
      </c>
      <c r="I210" s="185"/>
      <c r="J210" s="186">
        <f>ROUND(I210*H210,2)</f>
        <v>0</v>
      </c>
      <c r="K210" s="182" t="s">
        <v>852</v>
      </c>
      <c r="L210" s="39"/>
      <c r="M210" s="187" t="s">
        <v>1</v>
      </c>
      <c r="N210" s="188" t="s">
        <v>41</v>
      </c>
      <c r="O210" s="77"/>
      <c r="P210" s="189">
        <f>O210*H210</f>
        <v>0</v>
      </c>
      <c r="Q210" s="189">
        <v>0</v>
      </c>
      <c r="R210" s="189">
        <f>Q210*H210</f>
        <v>0</v>
      </c>
      <c r="S210" s="189">
        <v>0</v>
      </c>
      <c r="T210" s="190">
        <f>S210*H210</f>
        <v>0</v>
      </c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R210" s="191" t="s">
        <v>273</v>
      </c>
      <c r="AT210" s="191" t="s">
        <v>167</v>
      </c>
      <c r="AU210" s="191" t="s">
        <v>85</v>
      </c>
      <c r="AY210" s="19" t="s">
        <v>165</v>
      </c>
      <c r="BE210" s="192">
        <f>IF(N210="základní",J210,0)</f>
        <v>0</v>
      </c>
      <c r="BF210" s="192">
        <f>IF(N210="snížená",J210,0)</f>
        <v>0</v>
      </c>
      <c r="BG210" s="192">
        <f>IF(N210="zákl. přenesená",J210,0)</f>
        <v>0</v>
      </c>
      <c r="BH210" s="192">
        <f>IF(N210="sníž. přenesená",J210,0)</f>
        <v>0</v>
      </c>
      <c r="BI210" s="192">
        <f>IF(N210="nulová",J210,0)</f>
        <v>0</v>
      </c>
      <c r="BJ210" s="19" t="s">
        <v>81</v>
      </c>
      <c r="BK210" s="192">
        <f>ROUND(I210*H210,2)</f>
        <v>0</v>
      </c>
      <c r="BL210" s="19" t="s">
        <v>273</v>
      </c>
      <c r="BM210" s="191" t="s">
        <v>1340</v>
      </c>
    </row>
    <row r="211" s="2" customFormat="1">
      <c r="A211" s="38"/>
      <c r="B211" s="39"/>
      <c r="C211" s="38"/>
      <c r="D211" s="193" t="s">
        <v>173</v>
      </c>
      <c r="E211" s="38"/>
      <c r="F211" s="194" t="s">
        <v>1016</v>
      </c>
      <c r="G211" s="38"/>
      <c r="H211" s="38"/>
      <c r="I211" s="195"/>
      <c r="J211" s="38"/>
      <c r="K211" s="38"/>
      <c r="L211" s="39"/>
      <c r="M211" s="196"/>
      <c r="N211" s="197"/>
      <c r="O211" s="77"/>
      <c r="P211" s="77"/>
      <c r="Q211" s="77"/>
      <c r="R211" s="77"/>
      <c r="S211" s="77"/>
      <c r="T211" s="78"/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T211" s="19" t="s">
        <v>173</v>
      </c>
      <c r="AU211" s="19" t="s">
        <v>85</v>
      </c>
    </row>
    <row r="212" s="2" customFormat="1" ht="33" customHeight="1">
      <c r="A212" s="38"/>
      <c r="B212" s="179"/>
      <c r="C212" s="229" t="s">
        <v>272</v>
      </c>
      <c r="D212" s="229" t="s">
        <v>221</v>
      </c>
      <c r="E212" s="230" t="s">
        <v>1341</v>
      </c>
      <c r="F212" s="231" t="s">
        <v>1342</v>
      </c>
      <c r="G212" s="232" t="s">
        <v>378</v>
      </c>
      <c r="H212" s="233">
        <v>2</v>
      </c>
      <c r="I212" s="234"/>
      <c r="J212" s="235">
        <f>ROUND(I212*H212,2)</f>
        <v>0</v>
      </c>
      <c r="K212" s="231" t="s">
        <v>1</v>
      </c>
      <c r="L212" s="236"/>
      <c r="M212" s="237" t="s">
        <v>1</v>
      </c>
      <c r="N212" s="238" t="s">
        <v>41</v>
      </c>
      <c r="O212" s="77"/>
      <c r="P212" s="189">
        <f>O212*H212</f>
        <v>0</v>
      </c>
      <c r="Q212" s="189">
        <v>0.0016000000000000001</v>
      </c>
      <c r="R212" s="189">
        <f>Q212*H212</f>
        <v>0.0032000000000000002</v>
      </c>
      <c r="S212" s="189">
        <v>0</v>
      </c>
      <c r="T212" s="190">
        <f>S212*H212</f>
        <v>0</v>
      </c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R212" s="191" t="s">
        <v>272</v>
      </c>
      <c r="AT212" s="191" t="s">
        <v>221</v>
      </c>
      <c r="AU212" s="191" t="s">
        <v>85</v>
      </c>
      <c r="AY212" s="19" t="s">
        <v>165</v>
      </c>
      <c r="BE212" s="192">
        <f>IF(N212="základní",J212,0)</f>
        <v>0</v>
      </c>
      <c r="BF212" s="192">
        <f>IF(N212="snížená",J212,0)</f>
        <v>0</v>
      </c>
      <c r="BG212" s="192">
        <f>IF(N212="zákl. přenesená",J212,0)</f>
        <v>0</v>
      </c>
      <c r="BH212" s="192">
        <f>IF(N212="sníž. přenesená",J212,0)</f>
        <v>0</v>
      </c>
      <c r="BI212" s="192">
        <f>IF(N212="nulová",J212,0)</f>
        <v>0</v>
      </c>
      <c r="BJ212" s="19" t="s">
        <v>81</v>
      </c>
      <c r="BK212" s="192">
        <f>ROUND(I212*H212,2)</f>
        <v>0</v>
      </c>
      <c r="BL212" s="19" t="s">
        <v>273</v>
      </c>
      <c r="BM212" s="191" t="s">
        <v>1343</v>
      </c>
    </row>
    <row r="213" s="2" customFormat="1">
      <c r="A213" s="38"/>
      <c r="B213" s="39"/>
      <c r="C213" s="38"/>
      <c r="D213" s="193" t="s">
        <v>173</v>
      </c>
      <c r="E213" s="38"/>
      <c r="F213" s="194" t="s">
        <v>1342</v>
      </c>
      <c r="G213" s="38"/>
      <c r="H213" s="38"/>
      <c r="I213" s="195"/>
      <c r="J213" s="38"/>
      <c r="K213" s="38"/>
      <c r="L213" s="39"/>
      <c r="M213" s="196"/>
      <c r="N213" s="197"/>
      <c r="O213" s="77"/>
      <c r="P213" s="77"/>
      <c r="Q213" s="77"/>
      <c r="R213" s="77"/>
      <c r="S213" s="77"/>
      <c r="T213" s="78"/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T213" s="19" t="s">
        <v>173</v>
      </c>
      <c r="AU213" s="19" t="s">
        <v>85</v>
      </c>
    </row>
    <row r="214" s="14" customFormat="1">
      <c r="A214" s="14"/>
      <c r="B214" s="205"/>
      <c r="C214" s="14"/>
      <c r="D214" s="193" t="s">
        <v>175</v>
      </c>
      <c r="E214" s="206" t="s">
        <v>1</v>
      </c>
      <c r="F214" s="207" t="s">
        <v>85</v>
      </c>
      <c r="G214" s="14"/>
      <c r="H214" s="208">
        <v>2</v>
      </c>
      <c r="I214" s="209"/>
      <c r="J214" s="14"/>
      <c r="K214" s="14"/>
      <c r="L214" s="205"/>
      <c r="M214" s="210"/>
      <c r="N214" s="211"/>
      <c r="O214" s="211"/>
      <c r="P214" s="211"/>
      <c r="Q214" s="211"/>
      <c r="R214" s="211"/>
      <c r="S214" s="211"/>
      <c r="T214" s="212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T214" s="206" t="s">
        <v>175</v>
      </c>
      <c r="AU214" s="206" t="s">
        <v>85</v>
      </c>
      <c r="AV214" s="14" t="s">
        <v>85</v>
      </c>
      <c r="AW214" s="14" t="s">
        <v>32</v>
      </c>
      <c r="AX214" s="14" t="s">
        <v>81</v>
      </c>
      <c r="AY214" s="206" t="s">
        <v>165</v>
      </c>
    </row>
    <row r="215" s="2" customFormat="1">
      <c r="A215" s="38"/>
      <c r="B215" s="179"/>
      <c r="C215" s="180" t="s">
        <v>381</v>
      </c>
      <c r="D215" s="180" t="s">
        <v>167</v>
      </c>
      <c r="E215" s="181" t="s">
        <v>1344</v>
      </c>
      <c r="F215" s="182" t="s">
        <v>1345</v>
      </c>
      <c r="G215" s="183" t="s">
        <v>378</v>
      </c>
      <c r="H215" s="184">
        <v>4</v>
      </c>
      <c r="I215" s="185"/>
      <c r="J215" s="186">
        <f>ROUND(I215*H215,2)</f>
        <v>0</v>
      </c>
      <c r="K215" s="182" t="s">
        <v>852</v>
      </c>
      <c r="L215" s="39"/>
      <c r="M215" s="187" t="s">
        <v>1</v>
      </c>
      <c r="N215" s="188" t="s">
        <v>41</v>
      </c>
      <c r="O215" s="77"/>
      <c r="P215" s="189">
        <f>O215*H215</f>
        <v>0</v>
      </c>
      <c r="Q215" s="189">
        <v>0</v>
      </c>
      <c r="R215" s="189">
        <f>Q215*H215</f>
        <v>0</v>
      </c>
      <c r="S215" s="189">
        <v>0</v>
      </c>
      <c r="T215" s="190">
        <f>S215*H215</f>
        <v>0</v>
      </c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R215" s="191" t="s">
        <v>273</v>
      </c>
      <c r="AT215" s="191" t="s">
        <v>167</v>
      </c>
      <c r="AU215" s="191" t="s">
        <v>85</v>
      </c>
      <c r="AY215" s="19" t="s">
        <v>165</v>
      </c>
      <c r="BE215" s="192">
        <f>IF(N215="základní",J215,0)</f>
        <v>0</v>
      </c>
      <c r="BF215" s="192">
        <f>IF(N215="snížená",J215,0)</f>
        <v>0</v>
      </c>
      <c r="BG215" s="192">
        <f>IF(N215="zákl. přenesená",J215,0)</f>
        <v>0</v>
      </c>
      <c r="BH215" s="192">
        <f>IF(N215="sníž. přenesená",J215,0)</f>
        <v>0</v>
      </c>
      <c r="BI215" s="192">
        <f>IF(N215="nulová",J215,0)</f>
        <v>0</v>
      </c>
      <c r="BJ215" s="19" t="s">
        <v>81</v>
      </c>
      <c r="BK215" s="192">
        <f>ROUND(I215*H215,2)</f>
        <v>0</v>
      </c>
      <c r="BL215" s="19" t="s">
        <v>273</v>
      </c>
      <c r="BM215" s="191" t="s">
        <v>1346</v>
      </c>
    </row>
    <row r="216" s="2" customFormat="1">
      <c r="A216" s="38"/>
      <c r="B216" s="39"/>
      <c r="C216" s="38"/>
      <c r="D216" s="193" t="s">
        <v>173</v>
      </c>
      <c r="E216" s="38"/>
      <c r="F216" s="194" t="s">
        <v>1345</v>
      </c>
      <c r="G216" s="38"/>
      <c r="H216" s="38"/>
      <c r="I216" s="195"/>
      <c r="J216" s="38"/>
      <c r="K216" s="38"/>
      <c r="L216" s="39"/>
      <c r="M216" s="196"/>
      <c r="N216" s="197"/>
      <c r="O216" s="77"/>
      <c r="P216" s="77"/>
      <c r="Q216" s="77"/>
      <c r="R216" s="77"/>
      <c r="S216" s="77"/>
      <c r="T216" s="78"/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T216" s="19" t="s">
        <v>173</v>
      </c>
      <c r="AU216" s="19" t="s">
        <v>85</v>
      </c>
    </row>
    <row r="217" s="2" customFormat="1" ht="21.75" customHeight="1">
      <c r="A217" s="38"/>
      <c r="B217" s="179"/>
      <c r="C217" s="229" t="s">
        <v>388</v>
      </c>
      <c r="D217" s="229" t="s">
        <v>221</v>
      </c>
      <c r="E217" s="230" t="s">
        <v>1347</v>
      </c>
      <c r="F217" s="231" t="s">
        <v>1348</v>
      </c>
      <c r="G217" s="232" t="s">
        <v>378</v>
      </c>
      <c r="H217" s="233">
        <v>4</v>
      </c>
      <c r="I217" s="234"/>
      <c r="J217" s="235">
        <f>ROUND(I217*H217,2)</f>
        <v>0</v>
      </c>
      <c r="K217" s="231" t="s">
        <v>1</v>
      </c>
      <c r="L217" s="236"/>
      <c r="M217" s="237" t="s">
        <v>1</v>
      </c>
      <c r="N217" s="238" t="s">
        <v>41</v>
      </c>
      <c r="O217" s="77"/>
      <c r="P217" s="189">
        <f>O217*H217</f>
        <v>0</v>
      </c>
      <c r="Q217" s="189">
        <v>0.0016000000000000001</v>
      </c>
      <c r="R217" s="189">
        <f>Q217*H217</f>
        <v>0.0064000000000000003</v>
      </c>
      <c r="S217" s="189">
        <v>0</v>
      </c>
      <c r="T217" s="190">
        <f>S217*H217</f>
        <v>0</v>
      </c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R217" s="191" t="s">
        <v>272</v>
      </c>
      <c r="AT217" s="191" t="s">
        <v>221</v>
      </c>
      <c r="AU217" s="191" t="s">
        <v>85</v>
      </c>
      <c r="AY217" s="19" t="s">
        <v>165</v>
      </c>
      <c r="BE217" s="192">
        <f>IF(N217="základní",J217,0)</f>
        <v>0</v>
      </c>
      <c r="BF217" s="192">
        <f>IF(N217="snížená",J217,0)</f>
        <v>0</v>
      </c>
      <c r="BG217" s="192">
        <f>IF(N217="zákl. přenesená",J217,0)</f>
        <v>0</v>
      </c>
      <c r="BH217" s="192">
        <f>IF(N217="sníž. přenesená",J217,0)</f>
        <v>0</v>
      </c>
      <c r="BI217" s="192">
        <f>IF(N217="nulová",J217,0)</f>
        <v>0</v>
      </c>
      <c r="BJ217" s="19" t="s">
        <v>81</v>
      </c>
      <c r="BK217" s="192">
        <f>ROUND(I217*H217,2)</f>
        <v>0</v>
      </c>
      <c r="BL217" s="19" t="s">
        <v>273</v>
      </c>
      <c r="BM217" s="191" t="s">
        <v>1349</v>
      </c>
    </row>
    <row r="218" s="2" customFormat="1">
      <c r="A218" s="38"/>
      <c r="B218" s="39"/>
      <c r="C218" s="38"/>
      <c r="D218" s="193" t="s">
        <v>173</v>
      </c>
      <c r="E218" s="38"/>
      <c r="F218" s="194" t="s">
        <v>1348</v>
      </c>
      <c r="G218" s="38"/>
      <c r="H218" s="38"/>
      <c r="I218" s="195"/>
      <c r="J218" s="38"/>
      <c r="K218" s="38"/>
      <c r="L218" s="39"/>
      <c r="M218" s="196"/>
      <c r="N218" s="197"/>
      <c r="O218" s="77"/>
      <c r="P218" s="77"/>
      <c r="Q218" s="77"/>
      <c r="R218" s="77"/>
      <c r="S218" s="77"/>
      <c r="T218" s="78"/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T218" s="19" t="s">
        <v>173</v>
      </c>
      <c r="AU218" s="19" t="s">
        <v>85</v>
      </c>
    </row>
    <row r="219" s="14" customFormat="1">
      <c r="A219" s="14"/>
      <c r="B219" s="205"/>
      <c r="C219" s="14"/>
      <c r="D219" s="193" t="s">
        <v>175</v>
      </c>
      <c r="E219" s="206" t="s">
        <v>1</v>
      </c>
      <c r="F219" s="207" t="s">
        <v>114</v>
      </c>
      <c r="G219" s="14"/>
      <c r="H219" s="208">
        <v>4</v>
      </c>
      <c r="I219" s="209"/>
      <c r="J219" s="14"/>
      <c r="K219" s="14"/>
      <c r="L219" s="205"/>
      <c r="M219" s="210"/>
      <c r="N219" s="211"/>
      <c r="O219" s="211"/>
      <c r="P219" s="211"/>
      <c r="Q219" s="211"/>
      <c r="R219" s="211"/>
      <c r="S219" s="211"/>
      <c r="T219" s="212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T219" s="206" t="s">
        <v>175</v>
      </c>
      <c r="AU219" s="206" t="s">
        <v>85</v>
      </c>
      <c r="AV219" s="14" t="s">
        <v>85</v>
      </c>
      <c r="AW219" s="14" t="s">
        <v>32</v>
      </c>
      <c r="AX219" s="14" t="s">
        <v>81</v>
      </c>
      <c r="AY219" s="206" t="s">
        <v>165</v>
      </c>
    </row>
    <row r="220" s="2" customFormat="1">
      <c r="A220" s="38"/>
      <c r="B220" s="179"/>
      <c r="C220" s="180" t="s">
        <v>393</v>
      </c>
      <c r="D220" s="180" t="s">
        <v>167</v>
      </c>
      <c r="E220" s="181" t="s">
        <v>1057</v>
      </c>
      <c r="F220" s="182" t="s">
        <v>1058</v>
      </c>
      <c r="G220" s="183" t="s">
        <v>378</v>
      </c>
      <c r="H220" s="184">
        <v>4</v>
      </c>
      <c r="I220" s="185"/>
      <c r="J220" s="186">
        <f>ROUND(I220*H220,2)</f>
        <v>0</v>
      </c>
      <c r="K220" s="182" t="s">
        <v>852</v>
      </c>
      <c r="L220" s="39"/>
      <c r="M220" s="187" t="s">
        <v>1</v>
      </c>
      <c r="N220" s="188" t="s">
        <v>41</v>
      </c>
      <c r="O220" s="77"/>
      <c r="P220" s="189">
        <f>O220*H220</f>
        <v>0</v>
      </c>
      <c r="Q220" s="189">
        <v>0</v>
      </c>
      <c r="R220" s="189">
        <f>Q220*H220</f>
        <v>0</v>
      </c>
      <c r="S220" s="189">
        <v>0</v>
      </c>
      <c r="T220" s="190">
        <f>S220*H220</f>
        <v>0</v>
      </c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R220" s="191" t="s">
        <v>273</v>
      </c>
      <c r="AT220" s="191" t="s">
        <v>167</v>
      </c>
      <c r="AU220" s="191" t="s">
        <v>85</v>
      </c>
      <c r="AY220" s="19" t="s">
        <v>165</v>
      </c>
      <c r="BE220" s="192">
        <f>IF(N220="základní",J220,0)</f>
        <v>0</v>
      </c>
      <c r="BF220" s="192">
        <f>IF(N220="snížená",J220,0)</f>
        <v>0</v>
      </c>
      <c r="BG220" s="192">
        <f>IF(N220="zákl. přenesená",J220,0)</f>
        <v>0</v>
      </c>
      <c r="BH220" s="192">
        <f>IF(N220="sníž. přenesená",J220,0)</f>
        <v>0</v>
      </c>
      <c r="BI220" s="192">
        <f>IF(N220="nulová",J220,0)</f>
        <v>0</v>
      </c>
      <c r="BJ220" s="19" t="s">
        <v>81</v>
      </c>
      <c r="BK220" s="192">
        <f>ROUND(I220*H220,2)</f>
        <v>0</v>
      </c>
      <c r="BL220" s="19" t="s">
        <v>273</v>
      </c>
      <c r="BM220" s="191" t="s">
        <v>1350</v>
      </c>
    </row>
    <row r="221" s="2" customFormat="1">
      <c r="A221" s="38"/>
      <c r="B221" s="39"/>
      <c r="C221" s="38"/>
      <c r="D221" s="193" t="s">
        <v>173</v>
      </c>
      <c r="E221" s="38"/>
      <c r="F221" s="194" t="s">
        <v>1058</v>
      </c>
      <c r="G221" s="38"/>
      <c r="H221" s="38"/>
      <c r="I221" s="195"/>
      <c r="J221" s="38"/>
      <c r="K221" s="38"/>
      <c r="L221" s="39"/>
      <c r="M221" s="196"/>
      <c r="N221" s="197"/>
      <c r="O221" s="77"/>
      <c r="P221" s="77"/>
      <c r="Q221" s="77"/>
      <c r="R221" s="77"/>
      <c r="S221" s="77"/>
      <c r="T221" s="78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T221" s="19" t="s">
        <v>173</v>
      </c>
      <c r="AU221" s="19" t="s">
        <v>85</v>
      </c>
    </row>
    <row r="222" s="2" customFormat="1">
      <c r="A222" s="38"/>
      <c r="B222" s="179"/>
      <c r="C222" s="180" t="s">
        <v>400</v>
      </c>
      <c r="D222" s="180" t="s">
        <v>167</v>
      </c>
      <c r="E222" s="181" t="s">
        <v>1060</v>
      </c>
      <c r="F222" s="182" t="s">
        <v>1061</v>
      </c>
      <c r="G222" s="183" t="s">
        <v>378</v>
      </c>
      <c r="H222" s="184">
        <v>3</v>
      </c>
      <c r="I222" s="185"/>
      <c r="J222" s="186">
        <f>ROUND(I222*H222,2)</f>
        <v>0</v>
      </c>
      <c r="K222" s="182" t="s">
        <v>852</v>
      </c>
      <c r="L222" s="39"/>
      <c r="M222" s="187" t="s">
        <v>1</v>
      </c>
      <c r="N222" s="188" t="s">
        <v>41</v>
      </c>
      <c r="O222" s="77"/>
      <c r="P222" s="189">
        <f>O222*H222</f>
        <v>0</v>
      </c>
      <c r="Q222" s="189">
        <v>0</v>
      </c>
      <c r="R222" s="189">
        <f>Q222*H222</f>
        <v>0</v>
      </c>
      <c r="S222" s="189">
        <v>0</v>
      </c>
      <c r="T222" s="190">
        <f>S222*H222</f>
        <v>0</v>
      </c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R222" s="191" t="s">
        <v>273</v>
      </c>
      <c r="AT222" s="191" t="s">
        <v>167</v>
      </c>
      <c r="AU222" s="191" t="s">
        <v>85</v>
      </c>
      <c r="AY222" s="19" t="s">
        <v>165</v>
      </c>
      <c r="BE222" s="192">
        <f>IF(N222="základní",J222,0)</f>
        <v>0</v>
      </c>
      <c r="BF222" s="192">
        <f>IF(N222="snížená",J222,0)</f>
        <v>0</v>
      </c>
      <c r="BG222" s="192">
        <f>IF(N222="zákl. přenesená",J222,0)</f>
        <v>0</v>
      </c>
      <c r="BH222" s="192">
        <f>IF(N222="sníž. přenesená",J222,0)</f>
        <v>0</v>
      </c>
      <c r="BI222" s="192">
        <f>IF(N222="nulová",J222,0)</f>
        <v>0</v>
      </c>
      <c r="BJ222" s="19" t="s">
        <v>81</v>
      </c>
      <c r="BK222" s="192">
        <f>ROUND(I222*H222,2)</f>
        <v>0</v>
      </c>
      <c r="BL222" s="19" t="s">
        <v>273</v>
      </c>
      <c r="BM222" s="191" t="s">
        <v>1351</v>
      </c>
    </row>
    <row r="223" s="2" customFormat="1">
      <c r="A223" s="38"/>
      <c r="B223" s="39"/>
      <c r="C223" s="38"/>
      <c r="D223" s="193" t="s">
        <v>173</v>
      </c>
      <c r="E223" s="38"/>
      <c r="F223" s="194" t="s">
        <v>1061</v>
      </c>
      <c r="G223" s="38"/>
      <c r="H223" s="38"/>
      <c r="I223" s="195"/>
      <c r="J223" s="38"/>
      <c r="K223" s="38"/>
      <c r="L223" s="39"/>
      <c r="M223" s="196"/>
      <c r="N223" s="197"/>
      <c r="O223" s="77"/>
      <c r="P223" s="77"/>
      <c r="Q223" s="77"/>
      <c r="R223" s="77"/>
      <c r="S223" s="77"/>
      <c r="T223" s="78"/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T223" s="19" t="s">
        <v>173</v>
      </c>
      <c r="AU223" s="19" t="s">
        <v>85</v>
      </c>
    </row>
    <row r="224" s="12" customFormat="1" ht="22.8" customHeight="1">
      <c r="A224" s="12"/>
      <c r="B224" s="166"/>
      <c r="C224" s="12"/>
      <c r="D224" s="167" t="s">
        <v>75</v>
      </c>
      <c r="E224" s="177" t="s">
        <v>1063</v>
      </c>
      <c r="F224" s="177" t="s">
        <v>1064</v>
      </c>
      <c r="G224" s="12"/>
      <c r="H224" s="12"/>
      <c r="I224" s="169"/>
      <c r="J224" s="178">
        <f>BK224</f>
        <v>0</v>
      </c>
      <c r="K224" s="12"/>
      <c r="L224" s="166"/>
      <c r="M224" s="171"/>
      <c r="N224" s="172"/>
      <c r="O224" s="172"/>
      <c r="P224" s="173">
        <f>SUM(P225:P233)</f>
        <v>0</v>
      </c>
      <c r="Q224" s="172"/>
      <c r="R224" s="173">
        <f>SUM(R225:R233)</f>
        <v>0</v>
      </c>
      <c r="S224" s="172"/>
      <c r="T224" s="174">
        <f>SUM(T225:T233)</f>
        <v>0.016587999999999999</v>
      </c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R224" s="167" t="s">
        <v>85</v>
      </c>
      <c r="AT224" s="175" t="s">
        <v>75</v>
      </c>
      <c r="AU224" s="175" t="s">
        <v>81</v>
      </c>
      <c r="AY224" s="167" t="s">
        <v>165</v>
      </c>
      <c r="BK224" s="176">
        <f>SUM(BK225:BK233)</f>
        <v>0</v>
      </c>
    </row>
    <row r="225" s="2" customFormat="1">
      <c r="A225" s="38"/>
      <c r="B225" s="179"/>
      <c r="C225" s="180" t="s">
        <v>410</v>
      </c>
      <c r="D225" s="180" t="s">
        <v>167</v>
      </c>
      <c r="E225" s="181" t="s">
        <v>1074</v>
      </c>
      <c r="F225" s="182" t="s">
        <v>1075</v>
      </c>
      <c r="G225" s="183" t="s">
        <v>378</v>
      </c>
      <c r="H225" s="184">
        <v>2</v>
      </c>
      <c r="I225" s="185"/>
      <c r="J225" s="186">
        <f>ROUND(I225*H225,2)</f>
        <v>0</v>
      </c>
      <c r="K225" s="182" t="s">
        <v>852</v>
      </c>
      <c r="L225" s="39"/>
      <c r="M225" s="187" t="s">
        <v>1</v>
      </c>
      <c r="N225" s="188" t="s">
        <v>41</v>
      </c>
      <c r="O225" s="77"/>
      <c r="P225" s="189">
        <f>O225*H225</f>
        <v>0</v>
      </c>
      <c r="Q225" s="189">
        <v>0</v>
      </c>
      <c r="R225" s="189">
        <f>Q225*H225</f>
        <v>0</v>
      </c>
      <c r="S225" s="189">
        <v>4.8000000000000001E-05</v>
      </c>
      <c r="T225" s="190">
        <f>S225*H225</f>
        <v>9.6000000000000002E-05</v>
      </c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R225" s="191" t="s">
        <v>273</v>
      </c>
      <c r="AT225" s="191" t="s">
        <v>167</v>
      </c>
      <c r="AU225" s="191" t="s">
        <v>85</v>
      </c>
      <c r="AY225" s="19" t="s">
        <v>165</v>
      </c>
      <c r="BE225" s="192">
        <f>IF(N225="základní",J225,0)</f>
        <v>0</v>
      </c>
      <c r="BF225" s="192">
        <f>IF(N225="snížená",J225,0)</f>
        <v>0</v>
      </c>
      <c r="BG225" s="192">
        <f>IF(N225="zákl. přenesená",J225,0)</f>
        <v>0</v>
      </c>
      <c r="BH225" s="192">
        <f>IF(N225="sníž. přenesená",J225,0)</f>
        <v>0</v>
      </c>
      <c r="BI225" s="192">
        <f>IF(N225="nulová",J225,0)</f>
        <v>0</v>
      </c>
      <c r="BJ225" s="19" t="s">
        <v>81</v>
      </c>
      <c r="BK225" s="192">
        <f>ROUND(I225*H225,2)</f>
        <v>0</v>
      </c>
      <c r="BL225" s="19" t="s">
        <v>273</v>
      </c>
      <c r="BM225" s="191" t="s">
        <v>1352</v>
      </c>
    </row>
    <row r="226" s="2" customFormat="1">
      <c r="A226" s="38"/>
      <c r="B226" s="39"/>
      <c r="C226" s="38"/>
      <c r="D226" s="193" t="s">
        <v>173</v>
      </c>
      <c r="E226" s="38"/>
      <c r="F226" s="194" t="s">
        <v>1075</v>
      </c>
      <c r="G226" s="38"/>
      <c r="H226" s="38"/>
      <c r="I226" s="195"/>
      <c r="J226" s="38"/>
      <c r="K226" s="38"/>
      <c r="L226" s="39"/>
      <c r="M226" s="196"/>
      <c r="N226" s="197"/>
      <c r="O226" s="77"/>
      <c r="P226" s="77"/>
      <c r="Q226" s="77"/>
      <c r="R226" s="77"/>
      <c r="S226" s="77"/>
      <c r="T226" s="78"/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T226" s="19" t="s">
        <v>173</v>
      </c>
      <c r="AU226" s="19" t="s">
        <v>85</v>
      </c>
    </row>
    <row r="227" s="2" customFormat="1" ht="16.5" customHeight="1">
      <c r="A227" s="38"/>
      <c r="B227" s="179"/>
      <c r="C227" s="180" t="s">
        <v>417</v>
      </c>
      <c r="D227" s="180" t="s">
        <v>167</v>
      </c>
      <c r="E227" s="181" t="s">
        <v>1077</v>
      </c>
      <c r="F227" s="182" t="s">
        <v>1078</v>
      </c>
      <c r="G227" s="183" t="s">
        <v>378</v>
      </c>
      <c r="H227" s="184">
        <v>6</v>
      </c>
      <c r="I227" s="185"/>
      <c r="J227" s="186">
        <f>ROUND(I227*H227,2)</f>
        <v>0</v>
      </c>
      <c r="K227" s="182" t="s">
        <v>1</v>
      </c>
      <c r="L227" s="39"/>
      <c r="M227" s="187" t="s">
        <v>1</v>
      </c>
      <c r="N227" s="188" t="s">
        <v>41</v>
      </c>
      <c r="O227" s="77"/>
      <c r="P227" s="189">
        <f>O227*H227</f>
        <v>0</v>
      </c>
      <c r="Q227" s="189">
        <v>0</v>
      </c>
      <c r="R227" s="189">
        <f>Q227*H227</f>
        <v>0</v>
      </c>
      <c r="S227" s="189">
        <v>5.0000000000000002E-05</v>
      </c>
      <c r="T227" s="190">
        <f>S227*H227</f>
        <v>0.00030000000000000003</v>
      </c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R227" s="191" t="s">
        <v>273</v>
      </c>
      <c r="AT227" s="191" t="s">
        <v>167</v>
      </c>
      <c r="AU227" s="191" t="s">
        <v>85</v>
      </c>
      <c r="AY227" s="19" t="s">
        <v>165</v>
      </c>
      <c r="BE227" s="192">
        <f>IF(N227="základní",J227,0)</f>
        <v>0</v>
      </c>
      <c r="BF227" s="192">
        <f>IF(N227="snížená",J227,0)</f>
        <v>0</v>
      </c>
      <c r="BG227" s="192">
        <f>IF(N227="zákl. přenesená",J227,0)</f>
        <v>0</v>
      </c>
      <c r="BH227" s="192">
        <f>IF(N227="sníž. přenesená",J227,0)</f>
        <v>0</v>
      </c>
      <c r="BI227" s="192">
        <f>IF(N227="nulová",J227,0)</f>
        <v>0</v>
      </c>
      <c r="BJ227" s="19" t="s">
        <v>81</v>
      </c>
      <c r="BK227" s="192">
        <f>ROUND(I227*H227,2)</f>
        <v>0</v>
      </c>
      <c r="BL227" s="19" t="s">
        <v>273</v>
      </c>
      <c r="BM227" s="191" t="s">
        <v>1353</v>
      </c>
    </row>
    <row r="228" s="2" customFormat="1">
      <c r="A228" s="38"/>
      <c r="B228" s="39"/>
      <c r="C228" s="38"/>
      <c r="D228" s="193" t="s">
        <v>173</v>
      </c>
      <c r="E228" s="38"/>
      <c r="F228" s="194" t="s">
        <v>1078</v>
      </c>
      <c r="G228" s="38"/>
      <c r="H228" s="38"/>
      <c r="I228" s="195"/>
      <c r="J228" s="38"/>
      <c r="K228" s="38"/>
      <c r="L228" s="39"/>
      <c r="M228" s="196"/>
      <c r="N228" s="197"/>
      <c r="O228" s="77"/>
      <c r="P228" s="77"/>
      <c r="Q228" s="77"/>
      <c r="R228" s="77"/>
      <c r="S228" s="77"/>
      <c r="T228" s="78"/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T228" s="19" t="s">
        <v>173</v>
      </c>
      <c r="AU228" s="19" t="s">
        <v>85</v>
      </c>
    </row>
    <row r="229" s="14" customFormat="1">
      <c r="A229" s="14"/>
      <c r="B229" s="205"/>
      <c r="C229" s="14"/>
      <c r="D229" s="193" t="s">
        <v>175</v>
      </c>
      <c r="E229" s="206" t="s">
        <v>1</v>
      </c>
      <c r="F229" s="207" t="s">
        <v>117</v>
      </c>
      <c r="G229" s="14"/>
      <c r="H229" s="208">
        <v>6</v>
      </c>
      <c r="I229" s="209"/>
      <c r="J229" s="14"/>
      <c r="K229" s="14"/>
      <c r="L229" s="205"/>
      <c r="M229" s="210"/>
      <c r="N229" s="211"/>
      <c r="O229" s="211"/>
      <c r="P229" s="211"/>
      <c r="Q229" s="211"/>
      <c r="R229" s="211"/>
      <c r="S229" s="211"/>
      <c r="T229" s="212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T229" s="206" t="s">
        <v>175</v>
      </c>
      <c r="AU229" s="206" t="s">
        <v>85</v>
      </c>
      <c r="AV229" s="14" t="s">
        <v>85</v>
      </c>
      <c r="AW229" s="14" t="s">
        <v>32</v>
      </c>
      <c r="AX229" s="14" t="s">
        <v>81</v>
      </c>
      <c r="AY229" s="206" t="s">
        <v>165</v>
      </c>
    </row>
    <row r="230" s="2" customFormat="1">
      <c r="A230" s="38"/>
      <c r="B230" s="179"/>
      <c r="C230" s="180" t="s">
        <v>424</v>
      </c>
      <c r="D230" s="180" t="s">
        <v>167</v>
      </c>
      <c r="E230" s="181" t="s">
        <v>1080</v>
      </c>
      <c r="F230" s="182" t="s">
        <v>1081</v>
      </c>
      <c r="G230" s="183" t="s">
        <v>378</v>
      </c>
      <c r="H230" s="184">
        <v>4</v>
      </c>
      <c r="I230" s="185"/>
      <c r="J230" s="186">
        <f>ROUND(I230*H230,2)</f>
        <v>0</v>
      </c>
      <c r="K230" s="182" t="s">
        <v>852</v>
      </c>
      <c r="L230" s="39"/>
      <c r="M230" s="187" t="s">
        <v>1</v>
      </c>
      <c r="N230" s="188" t="s">
        <v>41</v>
      </c>
      <c r="O230" s="77"/>
      <c r="P230" s="189">
        <f>O230*H230</f>
        <v>0</v>
      </c>
      <c r="Q230" s="189">
        <v>0</v>
      </c>
      <c r="R230" s="189">
        <f>Q230*H230</f>
        <v>0</v>
      </c>
      <c r="S230" s="189">
        <v>4.8000000000000001E-05</v>
      </c>
      <c r="T230" s="190">
        <f>S230*H230</f>
        <v>0.00019200000000000001</v>
      </c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R230" s="191" t="s">
        <v>273</v>
      </c>
      <c r="AT230" s="191" t="s">
        <v>167</v>
      </c>
      <c r="AU230" s="191" t="s">
        <v>85</v>
      </c>
      <c r="AY230" s="19" t="s">
        <v>165</v>
      </c>
      <c r="BE230" s="192">
        <f>IF(N230="základní",J230,0)</f>
        <v>0</v>
      </c>
      <c r="BF230" s="192">
        <f>IF(N230="snížená",J230,0)</f>
        <v>0</v>
      </c>
      <c r="BG230" s="192">
        <f>IF(N230="zákl. přenesená",J230,0)</f>
        <v>0</v>
      </c>
      <c r="BH230" s="192">
        <f>IF(N230="sníž. přenesená",J230,0)</f>
        <v>0</v>
      </c>
      <c r="BI230" s="192">
        <f>IF(N230="nulová",J230,0)</f>
        <v>0</v>
      </c>
      <c r="BJ230" s="19" t="s">
        <v>81</v>
      </c>
      <c r="BK230" s="192">
        <f>ROUND(I230*H230,2)</f>
        <v>0</v>
      </c>
      <c r="BL230" s="19" t="s">
        <v>273</v>
      </c>
      <c r="BM230" s="191" t="s">
        <v>1354</v>
      </c>
    </row>
    <row r="231" s="2" customFormat="1">
      <c r="A231" s="38"/>
      <c r="B231" s="39"/>
      <c r="C231" s="38"/>
      <c r="D231" s="193" t="s">
        <v>173</v>
      </c>
      <c r="E231" s="38"/>
      <c r="F231" s="194" t="s">
        <v>1081</v>
      </c>
      <c r="G231" s="38"/>
      <c r="H231" s="38"/>
      <c r="I231" s="195"/>
      <c r="J231" s="38"/>
      <c r="K231" s="38"/>
      <c r="L231" s="39"/>
      <c r="M231" s="196"/>
      <c r="N231" s="197"/>
      <c r="O231" s="77"/>
      <c r="P231" s="77"/>
      <c r="Q231" s="77"/>
      <c r="R231" s="77"/>
      <c r="S231" s="77"/>
      <c r="T231" s="78"/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T231" s="19" t="s">
        <v>173</v>
      </c>
      <c r="AU231" s="19" t="s">
        <v>85</v>
      </c>
    </row>
    <row r="232" s="2" customFormat="1" ht="33" customHeight="1">
      <c r="A232" s="38"/>
      <c r="B232" s="179"/>
      <c r="C232" s="180" t="s">
        <v>430</v>
      </c>
      <c r="D232" s="180" t="s">
        <v>167</v>
      </c>
      <c r="E232" s="181" t="s">
        <v>1355</v>
      </c>
      <c r="F232" s="182" t="s">
        <v>1356</v>
      </c>
      <c r="G232" s="183" t="s">
        <v>378</v>
      </c>
      <c r="H232" s="184">
        <v>4</v>
      </c>
      <c r="I232" s="185"/>
      <c r="J232" s="186">
        <f>ROUND(I232*H232,2)</f>
        <v>0</v>
      </c>
      <c r="K232" s="182" t="s">
        <v>852</v>
      </c>
      <c r="L232" s="39"/>
      <c r="M232" s="187" t="s">
        <v>1</v>
      </c>
      <c r="N232" s="188" t="s">
        <v>41</v>
      </c>
      <c r="O232" s="77"/>
      <c r="P232" s="189">
        <f>O232*H232</f>
        <v>0</v>
      </c>
      <c r="Q232" s="189">
        <v>0</v>
      </c>
      <c r="R232" s="189">
        <f>Q232*H232</f>
        <v>0</v>
      </c>
      <c r="S232" s="189">
        <v>0.0040000000000000001</v>
      </c>
      <c r="T232" s="190">
        <f>S232*H232</f>
        <v>0.016</v>
      </c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R232" s="191" t="s">
        <v>273</v>
      </c>
      <c r="AT232" s="191" t="s">
        <v>167</v>
      </c>
      <c r="AU232" s="191" t="s">
        <v>85</v>
      </c>
      <c r="AY232" s="19" t="s">
        <v>165</v>
      </c>
      <c r="BE232" s="192">
        <f>IF(N232="základní",J232,0)</f>
        <v>0</v>
      </c>
      <c r="BF232" s="192">
        <f>IF(N232="snížená",J232,0)</f>
        <v>0</v>
      </c>
      <c r="BG232" s="192">
        <f>IF(N232="zákl. přenesená",J232,0)</f>
        <v>0</v>
      </c>
      <c r="BH232" s="192">
        <f>IF(N232="sníž. přenesená",J232,0)</f>
        <v>0</v>
      </c>
      <c r="BI232" s="192">
        <f>IF(N232="nulová",J232,0)</f>
        <v>0</v>
      </c>
      <c r="BJ232" s="19" t="s">
        <v>81</v>
      </c>
      <c r="BK232" s="192">
        <f>ROUND(I232*H232,2)</f>
        <v>0</v>
      </c>
      <c r="BL232" s="19" t="s">
        <v>273</v>
      </c>
      <c r="BM232" s="191" t="s">
        <v>1357</v>
      </c>
    </row>
    <row r="233" s="2" customFormat="1">
      <c r="A233" s="38"/>
      <c r="B233" s="39"/>
      <c r="C233" s="38"/>
      <c r="D233" s="193" t="s">
        <v>173</v>
      </c>
      <c r="E233" s="38"/>
      <c r="F233" s="194" t="s">
        <v>1356</v>
      </c>
      <c r="G233" s="38"/>
      <c r="H233" s="38"/>
      <c r="I233" s="195"/>
      <c r="J233" s="38"/>
      <c r="K233" s="38"/>
      <c r="L233" s="39"/>
      <c r="M233" s="196"/>
      <c r="N233" s="197"/>
      <c r="O233" s="77"/>
      <c r="P233" s="77"/>
      <c r="Q233" s="77"/>
      <c r="R233" s="77"/>
      <c r="S233" s="77"/>
      <c r="T233" s="78"/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T233" s="19" t="s">
        <v>173</v>
      </c>
      <c r="AU233" s="19" t="s">
        <v>85</v>
      </c>
    </row>
    <row r="234" s="12" customFormat="1" ht="25.92" customHeight="1">
      <c r="A234" s="12"/>
      <c r="B234" s="166"/>
      <c r="C234" s="12"/>
      <c r="D234" s="167" t="s">
        <v>75</v>
      </c>
      <c r="E234" s="168" t="s">
        <v>221</v>
      </c>
      <c r="F234" s="168" t="s">
        <v>1086</v>
      </c>
      <c r="G234" s="12"/>
      <c r="H234" s="12"/>
      <c r="I234" s="169"/>
      <c r="J234" s="170">
        <f>BK234</f>
        <v>0</v>
      </c>
      <c r="K234" s="12"/>
      <c r="L234" s="166"/>
      <c r="M234" s="171"/>
      <c r="N234" s="172"/>
      <c r="O234" s="172"/>
      <c r="P234" s="173">
        <f>P235</f>
        <v>0</v>
      </c>
      <c r="Q234" s="172"/>
      <c r="R234" s="173">
        <f>R235</f>
        <v>0.044479999999999999</v>
      </c>
      <c r="S234" s="172"/>
      <c r="T234" s="174">
        <f>T235</f>
        <v>0.26719999999999999</v>
      </c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R234" s="167" t="s">
        <v>86</v>
      </c>
      <c r="AT234" s="175" t="s">
        <v>75</v>
      </c>
      <c r="AU234" s="175" t="s">
        <v>76</v>
      </c>
      <c r="AY234" s="167" t="s">
        <v>165</v>
      </c>
      <c r="BK234" s="176">
        <f>BK235</f>
        <v>0</v>
      </c>
    </row>
    <row r="235" s="12" customFormat="1" ht="22.8" customHeight="1">
      <c r="A235" s="12"/>
      <c r="B235" s="166"/>
      <c r="C235" s="12"/>
      <c r="D235" s="167" t="s">
        <v>75</v>
      </c>
      <c r="E235" s="177" t="s">
        <v>1087</v>
      </c>
      <c r="F235" s="177" t="s">
        <v>1088</v>
      </c>
      <c r="G235" s="12"/>
      <c r="H235" s="12"/>
      <c r="I235" s="169"/>
      <c r="J235" s="178">
        <f>BK235</f>
        <v>0</v>
      </c>
      <c r="K235" s="12"/>
      <c r="L235" s="166"/>
      <c r="M235" s="171"/>
      <c r="N235" s="172"/>
      <c r="O235" s="172"/>
      <c r="P235" s="173">
        <f>SUM(P236:P250)</f>
        <v>0</v>
      </c>
      <c r="Q235" s="172"/>
      <c r="R235" s="173">
        <f>SUM(R236:R250)</f>
        <v>0.044479999999999999</v>
      </c>
      <c r="S235" s="172"/>
      <c r="T235" s="174">
        <f>SUM(T236:T250)</f>
        <v>0.26719999999999999</v>
      </c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R235" s="167" t="s">
        <v>86</v>
      </c>
      <c r="AT235" s="175" t="s">
        <v>75</v>
      </c>
      <c r="AU235" s="175" t="s">
        <v>81</v>
      </c>
      <c r="AY235" s="167" t="s">
        <v>165</v>
      </c>
      <c r="BK235" s="176">
        <f>SUM(BK236:BK250)</f>
        <v>0</v>
      </c>
    </row>
    <row r="236" s="2" customFormat="1">
      <c r="A236" s="38"/>
      <c r="B236" s="179"/>
      <c r="C236" s="180" t="s">
        <v>435</v>
      </c>
      <c r="D236" s="180" t="s">
        <v>167</v>
      </c>
      <c r="E236" s="181" t="s">
        <v>1358</v>
      </c>
      <c r="F236" s="182" t="s">
        <v>1359</v>
      </c>
      <c r="G236" s="183" t="s">
        <v>378</v>
      </c>
      <c r="H236" s="184">
        <v>1</v>
      </c>
      <c r="I236" s="185"/>
      <c r="J236" s="186">
        <f>ROUND(I236*H236,2)</f>
        <v>0</v>
      </c>
      <c r="K236" s="182" t="s">
        <v>1</v>
      </c>
      <c r="L236" s="39"/>
      <c r="M236" s="187" t="s">
        <v>1</v>
      </c>
      <c r="N236" s="188" t="s">
        <v>41</v>
      </c>
      <c r="O236" s="77"/>
      <c r="P236" s="189">
        <f>O236*H236</f>
        <v>0</v>
      </c>
      <c r="Q236" s="189">
        <v>0.020480000000000002</v>
      </c>
      <c r="R236" s="189">
        <f>Q236*H236</f>
        <v>0.020480000000000002</v>
      </c>
      <c r="S236" s="189">
        <v>0</v>
      </c>
      <c r="T236" s="190">
        <f>S236*H236</f>
        <v>0</v>
      </c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R236" s="191" t="s">
        <v>573</v>
      </c>
      <c r="AT236" s="191" t="s">
        <v>167</v>
      </c>
      <c r="AU236" s="191" t="s">
        <v>85</v>
      </c>
      <c r="AY236" s="19" t="s">
        <v>165</v>
      </c>
      <c r="BE236" s="192">
        <f>IF(N236="základní",J236,0)</f>
        <v>0</v>
      </c>
      <c r="BF236" s="192">
        <f>IF(N236="snížená",J236,0)</f>
        <v>0</v>
      </c>
      <c r="BG236" s="192">
        <f>IF(N236="zákl. přenesená",J236,0)</f>
        <v>0</v>
      </c>
      <c r="BH236" s="192">
        <f>IF(N236="sníž. přenesená",J236,0)</f>
        <v>0</v>
      </c>
      <c r="BI236" s="192">
        <f>IF(N236="nulová",J236,0)</f>
        <v>0</v>
      </c>
      <c r="BJ236" s="19" t="s">
        <v>81</v>
      </c>
      <c r="BK236" s="192">
        <f>ROUND(I236*H236,2)</f>
        <v>0</v>
      </c>
      <c r="BL236" s="19" t="s">
        <v>573</v>
      </c>
      <c r="BM236" s="191" t="s">
        <v>1360</v>
      </c>
    </row>
    <row r="237" s="2" customFormat="1">
      <c r="A237" s="38"/>
      <c r="B237" s="39"/>
      <c r="C237" s="38"/>
      <c r="D237" s="193" t="s">
        <v>173</v>
      </c>
      <c r="E237" s="38"/>
      <c r="F237" s="194" t="s">
        <v>1359</v>
      </c>
      <c r="G237" s="38"/>
      <c r="H237" s="38"/>
      <c r="I237" s="195"/>
      <c r="J237" s="38"/>
      <c r="K237" s="38"/>
      <c r="L237" s="39"/>
      <c r="M237" s="196"/>
      <c r="N237" s="197"/>
      <c r="O237" s="77"/>
      <c r="P237" s="77"/>
      <c r="Q237" s="77"/>
      <c r="R237" s="77"/>
      <c r="S237" s="77"/>
      <c r="T237" s="78"/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T237" s="19" t="s">
        <v>173</v>
      </c>
      <c r="AU237" s="19" t="s">
        <v>85</v>
      </c>
    </row>
    <row r="238" s="14" customFormat="1">
      <c r="A238" s="14"/>
      <c r="B238" s="205"/>
      <c r="C238" s="14"/>
      <c r="D238" s="193" t="s">
        <v>175</v>
      </c>
      <c r="E238" s="206" t="s">
        <v>1</v>
      </c>
      <c r="F238" s="207" t="s">
        <v>1361</v>
      </c>
      <c r="G238" s="14"/>
      <c r="H238" s="208">
        <v>1</v>
      </c>
      <c r="I238" s="209"/>
      <c r="J238" s="14"/>
      <c r="K238" s="14"/>
      <c r="L238" s="205"/>
      <c r="M238" s="210"/>
      <c r="N238" s="211"/>
      <c r="O238" s="211"/>
      <c r="P238" s="211"/>
      <c r="Q238" s="211"/>
      <c r="R238" s="211"/>
      <c r="S238" s="211"/>
      <c r="T238" s="212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T238" s="206" t="s">
        <v>175</v>
      </c>
      <c r="AU238" s="206" t="s">
        <v>85</v>
      </c>
      <c r="AV238" s="14" t="s">
        <v>85</v>
      </c>
      <c r="AW238" s="14" t="s">
        <v>32</v>
      </c>
      <c r="AX238" s="14" t="s">
        <v>81</v>
      </c>
      <c r="AY238" s="206" t="s">
        <v>165</v>
      </c>
    </row>
    <row r="239" s="2" customFormat="1">
      <c r="A239" s="38"/>
      <c r="B239" s="179"/>
      <c r="C239" s="180" t="s">
        <v>440</v>
      </c>
      <c r="D239" s="180" t="s">
        <v>167</v>
      </c>
      <c r="E239" s="181" t="s">
        <v>1089</v>
      </c>
      <c r="F239" s="182" t="s">
        <v>1090</v>
      </c>
      <c r="G239" s="183" t="s">
        <v>201</v>
      </c>
      <c r="H239" s="184">
        <v>0.017000000000000001</v>
      </c>
      <c r="I239" s="185"/>
      <c r="J239" s="186">
        <f>ROUND(I239*H239,2)</f>
        <v>0</v>
      </c>
      <c r="K239" s="182" t="s">
        <v>852</v>
      </c>
      <c r="L239" s="39"/>
      <c r="M239" s="187" t="s">
        <v>1</v>
      </c>
      <c r="N239" s="188" t="s">
        <v>41</v>
      </c>
      <c r="O239" s="77"/>
      <c r="P239" s="189">
        <f>O239*H239</f>
        <v>0</v>
      </c>
      <c r="Q239" s="189">
        <v>0</v>
      </c>
      <c r="R239" s="189">
        <f>Q239*H239</f>
        <v>0</v>
      </c>
      <c r="S239" s="189">
        <v>0</v>
      </c>
      <c r="T239" s="190">
        <f>S239*H239</f>
        <v>0</v>
      </c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R239" s="191" t="s">
        <v>573</v>
      </c>
      <c r="AT239" s="191" t="s">
        <v>167</v>
      </c>
      <c r="AU239" s="191" t="s">
        <v>85</v>
      </c>
      <c r="AY239" s="19" t="s">
        <v>165</v>
      </c>
      <c r="BE239" s="192">
        <f>IF(N239="základní",J239,0)</f>
        <v>0</v>
      </c>
      <c r="BF239" s="192">
        <f>IF(N239="snížená",J239,0)</f>
        <v>0</v>
      </c>
      <c r="BG239" s="192">
        <f>IF(N239="zákl. přenesená",J239,0)</f>
        <v>0</v>
      </c>
      <c r="BH239" s="192">
        <f>IF(N239="sníž. přenesená",J239,0)</f>
        <v>0</v>
      </c>
      <c r="BI239" s="192">
        <f>IF(N239="nulová",J239,0)</f>
        <v>0</v>
      </c>
      <c r="BJ239" s="19" t="s">
        <v>81</v>
      </c>
      <c r="BK239" s="192">
        <f>ROUND(I239*H239,2)</f>
        <v>0</v>
      </c>
      <c r="BL239" s="19" t="s">
        <v>573</v>
      </c>
      <c r="BM239" s="191" t="s">
        <v>1362</v>
      </c>
    </row>
    <row r="240" s="2" customFormat="1">
      <c r="A240" s="38"/>
      <c r="B240" s="39"/>
      <c r="C240" s="38"/>
      <c r="D240" s="193" t="s">
        <v>173</v>
      </c>
      <c r="E240" s="38"/>
      <c r="F240" s="194" t="s">
        <v>1090</v>
      </c>
      <c r="G240" s="38"/>
      <c r="H240" s="38"/>
      <c r="I240" s="195"/>
      <c r="J240" s="38"/>
      <c r="K240" s="38"/>
      <c r="L240" s="39"/>
      <c r="M240" s="196"/>
      <c r="N240" s="197"/>
      <c r="O240" s="77"/>
      <c r="P240" s="77"/>
      <c r="Q240" s="77"/>
      <c r="R240" s="77"/>
      <c r="S240" s="77"/>
      <c r="T240" s="78"/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T240" s="19" t="s">
        <v>173</v>
      </c>
      <c r="AU240" s="19" t="s">
        <v>85</v>
      </c>
    </row>
    <row r="241" s="2" customFormat="1">
      <c r="A241" s="38"/>
      <c r="B241" s="179"/>
      <c r="C241" s="180" t="s">
        <v>450</v>
      </c>
      <c r="D241" s="180" t="s">
        <v>167</v>
      </c>
      <c r="E241" s="181" t="s">
        <v>1092</v>
      </c>
      <c r="F241" s="182" t="s">
        <v>1093</v>
      </c>
      <c r="G241" s="183" t="s">
        <v>201</v>
      </c>
      <c r="H241" s="184">
        <v>0.17000000000000001</v>
      </c>
      <c r="I241" s="185"/>
      <c r="J241" s="186">
        <f>ROUND(I241*H241,2)</f>
        <v>0</v>
      </c>
      <c r="K241" s="182" t="s">
        <v>852</v>
      </c>
      <c r="L241" s="39"/>
      <c r="M241" s="187" t="s">
        <v>1</v>
      </c>
      <c r="N241" s="188" t="s">
        <v>41</v>
      </c>
      <c r="O241" s="77"/>
      <c r="P241" s="189">
        <f>O241*H241</f>
        <v>0</v>
      </c>
      <c r="Q241" s="189">
        <v>0</v>
      </c>
      <c r="R241" s="189">
        <f>Q241*H241</f>
        <v>0</v>
      </c>
      <c r="S241" s="189">
        <v>0</v>
      </c>
      <c r="T241" s="190">
        <f>S241*H241</f>
        <v>0</v>
      </c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R241" s="191" t="s">
        <v>573</v>
      </c>
      <c r="AT241" s="191" t="s">
        <v>167</v>
      </c>
      <c r="AU241" s="191" t="s">
        <v>85</v>
      </c>
      <c r="AY241" s="19" t="s">
        <v>165</v>
      </c>
      <c r="BE241" s="192">
        <f>IF(N241="základní",J241,0)</f>
        <v>0</v>
      </c>
      <c r="BF241" s="192">
        <f>IF(N241="snížená",J241,0)</f>
        <v>0</v>
      </c>
      <c r="BG241" s="192">
        <f>IF(N241="zákl. přenesená",J241,0)</f>
        <v>0</v>
      </c>
      <c r="BH241" s="192">
        <f>IF(N241="sníž. přenesená",J241,0)</f>
        <v>0</v>
      </c>
      <c r="BI241" s="192">
        <f>IF(N241="nulová",J241,0)</f>
        <v>0</v>
      </c>
      <c r="BJ241" s="19" t="s">
        <v>81</v>
      </c>
      <c r="BK241" s="192">
        <f>ROUND(I241*H241,2)</f>
        <v>0</v>
      </c>
      <c r="BL241" s="19" t="s">
        <v>573</v>
      </c>
      <c r="BM241" s="191" t="s">
        <v>1363</v>
      </c>
    </row>
    <row r="242" s="2" customFormat="1">
      <c r="A242" s="38"/>
      <c r="B242" s="39"/>
      <c r="C242" s="38"/>
      <c r="D242" s="193" t="s">
        <v>173</v>
      </c>
      <c r="E242" s="38"/>
      <c r="F242" s="194" t="s">
        <v>1093</v>
      </c>
      <c r="G242" s="38"/>
      <c r="H242" s="38"/>
      <c r="I242" s="195"/>
      <c r="J242" s="38"/>
      <c r="K242" s="38"/>
      <c r="L242" s="39"/>
      <c r="M242" s="196"/>
      <c r="N242" s="197"/>
      <c r="O242" s="77"/>
      <c r="P242" s="77"/>
      <c r="Q242" s="77"/>
      <c r="R242" s="77"/>
      <c r="S242" s="77"/>
      <c r="T242" s="78"/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T242" s="19" t="s">
        <v>173</v>
      </c>
      <c r="AU242" s="19" t="s">
        <v>85</v>
      </c>
    </row>
    <row r="243" s="2" customFormat="1">
      <c r="A243" s="38"/>
      <c r="B243" s="179"/>
      <c r="C243" s="180" t="s">
        <v>457</v>
      </c>
      <c r="D243" s="180" t="s">
        <v>167</v>
      </c>
      <c r="E243" s="181" t="s">
        <v>1254</v>
      </c>
      <c r="F243" s="182" t="s">
        <v>1255</v>
      </c>
      <c r="G243" s="183" t="s">
        <v>378</v>
      </c>
      <c r="H243" s="184">
        <v>1</v>
      </c>
      <c r="I243" s="185"/>
      <c r="J243" s="186">
        <f>ROUND(I243*H243,2)</f>
        <v>0</v>
      </c>
      <c r="K243" s="182" t="s">
        <v>852</v>
      </c>
      <c r="L243" s="39"/>
      <c r="M243" s="187" t="s">
        <v>1</v>
      </c>
      <c r="N243" s="188" t="s">
        <v>41</v>
      </c>
      <c r="O243" s="77"/>
      <c r="P243" s="189">
        <f>O243*H243</f>
        <v>0</v>
      </c>
      <c r="Q243" s="189">
        <v>0</v>
      </c>
      <c r="R243" s="189">
        <f>Q243*H243</f>
        <v>0</v>
      </c>
      <c r="S243" s="189">
        <v>0.0080000000000000002</v>
      </c>
      <c r="T243" s="190">
        <f>S243*H243</f>
        <v>0.0080000000000000002</v>
      </c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R243" s="191" t="s">
        <v>573</v>
      </c>
      <c r="AT243" s="191" t="s">
        <v>167</v>
      </c>
      <c r="AU243" s="191" t="s">
        <v>85</v>
      </c>
      <c r="AY243" s="19" t="s">
        <v>165</v>
      </c>
      <c r="BE243" s="192">
        <f>IF(N243="základní",J243,0)</f>
        <v>0</v>
      </c>
      <c r="BF243" s="192">
        <f>IF(N243="snížená",J243,0)</f>
        <v>0</v>
      </c>
      <c r="BG243" s="192">
        <f>IF(N243="zákl. přenesená",J243,0)</f>
        <v>0</v>
      </c>
      <c r="BH243" s="192">
        <f>IF(N243="sníž. přenesená",J243,0)</f>
        <v>0</v>
      </c>
      <c r="BI243" s="192">
        <f>IF(N243="nulová",J243,0)</f>
        <v>0</v>
      </c>
      <c r="BJ243" s="19" t="s">
        <v>81</v>
      </c>
      <c r="BK243" s="192">
        <f>ROUND(I243*H243,2)</f>
        <v>0</v>
      </c>
      <c r="BL243" s="19" t="s">
        <v>573</v>
      </c>
      <c r="BM243" s="191" t="s">
        <v>1364</v>
      </c>
    </row>
    <row r="244" s="2" customFormat="1">
      <c r="A244" s="38"/>
      <c r="B244" s="39"/>
      <c r="C244" s="38"/>
      <c r="D244" s="193" t="s">
        <v>173</v>
      </c>
      <c r="E244" s="38"/>
      <c r="F244" s="194" t="s">
        <v>1255</v>
      </c>
      <c r="G244" s="38"/>
      <c r="H244" s="38"/>
      <c r="I244" s="195"/>
      <c r="J244" s="38"/>
      <c r="K244" s="38"/>
      <c r="L244" s="39"/>
      <c r="M244" s="196"/>
      <c r="N244" s="197"/>
      <c r="O244" s="77"/>
      <c r="P244" s="77"/>
      <c r="Q244" s="77"/>
      <c r="R244" s="77"/>
      <c r="S244" s="77"/>
      <c r="T244" s="78"/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T244" s="19" t="s">
        <v>173</v>
      </c>
      <c r="AU244" s="19" t="s">
        <v>85</v>
      </c>
    </row>
    <row r="245" s="2" customFormat="1">
      <c r="A245" s="38"/>
      <c r="B245" s="179"/>
      <c r="C245" s="180" t="s">
        <v>462</v>
      </c>
      <c r="D245" s="180" t="s">
        <v>167</v>
      </c>
      <c r="E245" s="181" t="s">
        <v>1104</v>
      </c>
      <c r="F245" s="182" t="s">
        <v>1105</v>
      </c>
      <c r="G245" s="183" t="s">
        <v>378</v>
      </c>
      <c r="H245" s="184">
        <v>16</v>
      </c>
      <c r="I245" s="185"/>
      <c r="J245" s="186">
        <f>ROUND(I245*H245,2)</f>
        <v>0</v>
      </c>
      <c r="K245" s="182" t="s">
        <v>852</v>
      </c>
      <c r="L245" s="39"/>
      <c r="M245" s="187" t="s">
        <v>1</v>
      </c>
      <c r="N245" s="188" t="s">
        <v>41</v>
      </c>
      <c r="O245" s="77"/>
      <c r="P245" s="189">
        <f>O245*H245</f>
        <v>0</v>
      </c>
      <c r="Q245" s="189">
        <v>0</v>
      </c>
      <c r="R245" s="189">
        <f>Q245*H245</f>
        <v>0</v>
      </c>
      <c r="S245" s="189">
        <v>0.0011999999999999999</v>
      </c>
      <c r="T245" s="190">
        <f>S245*H245</f>
        <v>0.019199999999999998</v>
      </c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R245" s="191" t="s">
        <v>573</v>
      </c>
      <c r="AT245" s="191" t="s">
        <v>167</v>
      </c>
      <c r="AU245" s="191" t="s">
        <v>85</v>
      </c>
      <c r="AY245" s="19" t="s">
        <v>165</v>
      </c>
      <c r="BE245" s="192">
        <f>IF(N245="základní",J245,0)</f>
        <v>0</v>
      </c>
      <c r="BF245" s="192">
        <f>IF(N245="snížená",J245,0)</f>
        <v>0</v>
      </c>
      <c r="BG245" s="192">
        <f>IF(N245="zákl. přenesená",J245,0)</f>
        <v>0</v>
      </c>
      <c r="BH245" s="192">
        <f>IF(N245="sníž. přenesená",J245,0)</f>
        <v>0</v>
      </c>
      <c r="BI245" s="192">
        <f>IF(N245="nulová",J245,0)</f>
        <v>0</v>
      </c>
      <c r="BJ245" s="19" t="s">
        <v>81</v>
      </c>
      <c r="BK245" s="192">
        <f>ROUND(I245*H245,2)</f>
        <v>0</v>
      </c>
      <c r="BL245" s="19" t="s">
        <v>573</v>
      </c>
      <c r="BM245" s="191" t="s">
        <v>1365</v>
      </c>
    </row>
    <row r="246" s="2" customFormat="1">
      <c r="A246" s="38"/>
      <c r="B246" s="39"/>
      <c r="C246" s="38"/>
      <c r="D246" s="193" t="s">
        <v>173</v>
      </c>
      <c r="E246" s="38"/>
      <c r="F246" s="194" t="s">
        <v>1105</v>
      </c>
      <c r="G246" s="38"/>
      <c r="H246" s="38"/>
      <c r="I246" s="195"/>
      <c r="J246" s="38"/>
      <c r="K246" s="38"/>
      <c r="L246" s="39"/>
      <c r="M246" s="196"/>
      <c r="N246" s="197"/>
      <c r="O246" s="77"/>
      <c r="P246" s="77"/>
      <c r="Q246" s="77"/>
      <c r="R246" s="77"/>
      <c r="S246" s="77"/>
      <c r="T246" s="78"/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T246" s="19" t="s">
        <v>173</v>
      </c>
      <c r="AU246" s="19" t="s">
        <v>85</v>
      </c>
    </row>
    <row r="247" s="2" customFormat="1" ht="33" customHeight="1">
      <c r="A247" s="38"/>
      <c r="B247" s="179"/>
      <c r="C247" s="180" t="s">
        <v>467</v>
      </c>
      <c r="D247" s="180" t="s">
        <v>167</v>
      </c>
      <c r="E247" s="181" t="s">
        <v>1366</v>
      </c>
      <c r="F247" s="182" t="s">
        <v>1367</v>
      </c>
      <c r="G247" s="183" t="s">
        <v>305</v>
      </c>
      <c r="H247" s="184">
        <v>40</v>
      </c>
      <c r="I247" s="185"/>
      <c r="J247" s="186">
        <f>ROUND(I247*H247,2)</f>
        <v>0</v>
      </c>
      <c r="K247" s="182" t="s">
        <v>852</v>
      </c>
      <c r="L247" s="39"/>
      <c r="M247" s="187" t="s">
        <v>1</v>
      </c>
      <c r="N247" s="188" t="s">
        <v>41</v>
      </c>
      <c r="O247" s="77"/>
      <c r="P247" s="189">
        <f>O247*H247</f>
        <v>0</v>
      </c>
      <c r="Q247" s="189">
        <v>0</v>
      </c>
      <c r="R247" s="189">
        <f>Q247*H247</f>
        <v>0</v>
      </c>
      <c r="S247" s="189">
        <v>0.0060000000000000001</v>
      </c>
      <c r="T247" s="190">
        <f>S247*H247</f>
        <v>0.23999999999999999</v>
      </c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R247" s="191" t="s">
        <v>573</v>
      </c>
      <c r="AT247" s="191" t="s">
        <v>167</v>
      </c>
      <c r="AU247" s="191" t="s">
        <v>85</v>
      </c>
      <c r="AY247" s="19" t="s">
        <v>165</v>
      </c>
      <c r="BE247" s="192">
        <f>IF(N247="základní",J247,0)</f>
        <v>0</v>
      </c>
      <c r="BF247" s="192">
        <f>IF(N247="snížená",J247,0)</f>
        <v>0</v>
      </c>
      <c r="BG247" s="192">
        <f>IF(N247="zákl. přenesená",J247,0)</f>
        <v>0</v>
      </c>
      <c r="BH247" s="192">
        <f>IF(N247="sníž. přenesená",J247,0)</f>
        <v>0</v>
      </c>
      <c r="BI247" s="192">
        <f>IF(N247="nulová",J247,0)</f>
        <v>0</v>
      </c>
      <c r="BJ247" s="19" t="s">
        <v>81</v>
      </c>
      <c r="BK247" s="192">
        <f>ROUND(I247*H247,2)</f>
        <v>0</v>
      </c>
      <c r="BL247" s="19" t="s">
        <v>573</v>
      </c>
      <c r="BM247" s="191" t="s">
        <v>1368</v>
      </c>
    </row>
    <row r="248" s="2" customFormat="1">
      <c r="A248" s="38"/>
      <c r="B248" s="39"/>
      <c r="C248" s="38"/>
      <c r="D248" s="193" t="s">
        <v>173</v>
      </c>
      <c r="E248" s="38"/>
      <c r="F248" s="194" t="s">
        <v>1367</v>
      </c>
      <c r="G248" s="38"/>
      <c r="H248" s="38"/>
      <c r="I248" s="195"/>
      <c r="J248" s="38"/>
      <c r="K248" s="38"/>
      <c r="L248" s="39"/>
      <c r="M248" s="196"/>
      <c r="N248" s="197"/>
      <c r="O248" s="77"/>
      <c r="P248" s="77"/>
      <c r="Q248" s="77"/>
      <c r="R248" s="77"/>
      <c r="S248" s="77"/>
      <c r="T248" s="78"/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T248" s="19" t="s">
        <v>173</v>
      </c>
      <c r="AU248" s="19" t="s">
        <v>85</v>
      </c>
    </row>
    <row r="249" s="2" customFormat="1" ht="33" customHeight="1">
      <c r="A249" s="38"/>
      <c r="B249" s="179"/>
      <c r="C249" s="180" t="s">
        <v>473</v>
      </c>
      <c r="D249" s="180" t="s">
        <v>167</v>
      </c>
      <c r="E249" s="181" t="s">
        <v>1369</v>
      </c>
      <c r="F249" s="182" t="s">
        <v>1370</v>
      </c>
      <c r="G249" s="183" t="s">
        <v>305</v>
      </c>
      <c r="H249" s="184">
        <v>40</v>
      </c>
      <c r="I249" s="185"/>
      <c r="J249" s="186">
        <f>ROUND(I249*H249,2)</f>
        <v>0</v>
      </c>
      <c r="K249" s="182" t="s">
        <v>852</v>
      </c>
      <c r="L249" s="39"/>
      <c r="M249" s="187" t="s">
        <v>1</v>
      </c>
      <c r="N249" s="188" t="s">
        <v>41</v>
      </c>
      <c r="O249" s="77"/>
      <c r="P249" s="189">
        <f>O249*H249</f>
        <v>0</v>
      </c>
      <c r="Q249" s="189">
        <v>0.00059999999999999995</v>
      </c>
      <c r="R249" s="189">
        <f>Q249*H249</f>
        <v>0.023999999999999997</v>
      </c>
      <c r="S249" s="189">
        <v>0</v>
      </c>
      <c r="T249" s="190">
        <f>S249*H249</f>
        <v>0</v>
      </c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R249" s="191" t="s">
        <v>573</v>
      </c>
      <c r="AT249" s="191" t="s">
        <v>167</v>
      </c>
      <c r="AU249" s="191" t="s">
        <v>85</v>
      </c>
      <c r="AY249" s="19" t="s">
        <v>165</v>
      </c>
      <c r="BE249" s="192">
        <f>IF(N249="základní",J249,0)</f>
        <v>0</v>
      </c>
      <c r="BF249" s="192">
        <f>IF(N249="snížená",J249,0)</f>
        <v>0</v>
      </c>
      <c r="BG249" s="192">
        <f>IF(N249="zákl. přenesená",J249,0)</f>
        <v>0</v>
      </c>
      <c r="BH249" s="192">
        <f>IF(N249="sníž. přenesená",J249,0)</f>
        <v>0</v>
      </c>
      <c r="BI249" s="192">
        <f>IF(N249="nulová",J249,0)</f>
        <v>0</v>
      </c>
      <c r="BJ249" s="19" t="s">
        <v>81</v>
      </c>
      <c r="BK249" s="192">
        <f>ROUND(I249*H249,2)</f>
        <v>0</v>
      </c>
      <c r="BL249" s="19" t="s">
        <v>573</v>
      </c>
      <c r="BM249" s="191" t="s">
        <v>1371</v>
      </c>
    </row>
    <row r="250" s="2" customFormat="1">
      <c r="A250" s="38"/>
      <c r="B250" s="39"/>
      <c r="C250" s="38"/>
      <c r="D250" s="193" t="s">
        <v>173</v>
      </c>
      <c r="E250" s="38"/>
      <c r="F250" s="194" t="s">
        <v>1370</v>
      </c>
      <c r="G250" s="38"/>
      <c r="H250" s="38"/>
      <c r="I250" s="195"/>
      <c r="J250" s="38"/>
      <c r="K250" s="38"/>
      <c r="L250" s="39"/>
      <c r="M250" s="240"/>
      <c r="N250" s="241"/>
      <c r="O250" s="242"/>
      <c r="P250" s="242"/>
      <c r="Q250" s="242"/>
      <c r="R250" s="242"/>
      <c r="S250" s="242"/>
      <c r="T250" s="243"/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T250" s="19" t="s">
        <v>173</v>
      </c>
      <c r="AU250" s="19" t="s">
        <v>85</v>
      </c>
    </row>
    <row r="251" s="2" customFormat="1" ht="6.96" customHeight="1">
      <c r="A251" s="38"/>
      <c r="B251" s="60"/>
      <c r="C251" s="61"/>
      <c r="D251" s="61"/>
      <c r="E251" s="61"/>
      <c r="F251" s="61"/>
      <c r="G251" s="61"/>
      <c r="H251" s="61"/>
      <c r="I251" s="61"/>
      <c r="J251" s="61"/>
      <c r="K251" s="61"/>
      <c r="L251" s="39"/>
      <c r="M251" s="38"/>
      <c r="O251" s="38"/>
      <c r="P251" s="38"/>
      <c r="Q251" s="38"/>
      <c r="R251" s="38"/>
      <c r="S251" s="38"/>
      <c r="T251" s="38"/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</row>
  </sheetData>
  <autoFilter ref="C125:K250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4:H114"/>
    <mergeCell ref="E116:H116"/>
    <mergeCell ref="E118:H11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101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85</v>
      </c>
    </row>
    <row r="4" s="1" customFormat="1" ht="24.96" customHeight="1">
      <c r="B4" s="22"/>
      <c r="D4" s="23" t="s">
        <v>123</v>
      </c>
      <c r="L4" s="22"/>
      <c r="M4" s="128" t="s">
        <v>10</v>
      </c>
      <c r="AT4" s="19" t="s">
        <v>3</v>
      </c>
    </row>
    <row r="5" s="1" customFormat="1" ht="6.96" customHeight="1">
      <c r="B5" s="22"/>
      <c r="L5" s="22"/>
    </row>
    <row r="6" s="1" customFormat="1" ht="12" customHeight="1">
      <c r="B6" s="22"/>
      <c r="D6" s="32" t="s">
        <v>16</v>
      </c>
      <c r="L6" s="22"/>
    </row>
    <row r="7" s="1" customFormat="1" ht="16.5" customHeight="1">
      <c r="B7" s="22"/>
      <c r="E7" s="129" t="str">
        <f>'Rekapitulace stavby'!K6</f>
        <v>Kulturní dům Těšetice</v>
      </c>
      <c r="F7" s="32"/>
      <c r="G7" s="32"/>
      <c r="H7" s="32"/>
      <c r="L7" s="22"/>
    </row>
    <row r="8" s="1" customFormat="1" ht="12" customHeight="1">
      <c r="B8" s="22"/>
      <c r="D8" s="32" t="s">
        <v>124</v>
      </c>
      <c r="L8" s="22"/>
    </row>
    <row r="9" s="2" customFormat="1" ht="16.5" customHeight="1">
      <c r="A9" s="38"/>
      <c r="B9" s="39"/>
      <c r="C9" s="38"/>
      <c r="D9" s="38"/>
      <c r="E9" s="129" t="s">
        <v>841</v>
      </c>
      <c r="F9" s="38"/>
      <c r="G9" s="38"/>
      <c r="H9" s="38"/>
      <c r="I9" s="38"/>
      <c r="J9" s="38"/>
      <c r="K9" s="38"/>
      <c r="L9" s="55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39"/>
      <c r="C10" s="38"/>
      <c r="D10" s="32" t="s">
        <v>842</v>
      </c>
      <c r="E10" s="38"/>
      <c r="F10" s="38"/>
      <c r="G10" s="38"/>
      <c r="H10" s="38"/>
      <c r="I10" s="38"/>
      <c r="J10" s="38"/>
      <c r="K10" s="38"/>
      <c r="L10" s="55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6.5" customHeight="1">
      <c r="A11" s="38"/>
      <c r="B11" s="39"/>
      <c r="C11" s="38"/>
      <c r="D11" s="38"/>
      <c r="E11" s="67" t="s">
        <v>1372</v>
      </c>
      <c r="F11" s="38"/>
      <c r="G11" s="38"/>
      <c r="H11" s="38"/>
      <c r="I11" s="38"/>
      <c r="J11" s="38"/>
      <c r="K11" s="38"/>
      <c r="L11" s="55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>
      <c r="A12" s="38"/>
      <c r="B12" s="39"/>
      <c r="C12" s="38"/>
      <c r="D12" s="38"/>
      <c r="E12" s="38"/>
      <c r="F12" s="38"/>
      <c r="G12" s="38"/>
      <c r="H12" s="38"/>
      <c r="I12" s="38"/>
      <c r="J12" s="38"/>
      <c r="K12" s="38"/>
      <c r="L12" s="55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39"/>
      <c r="C13" s="38"/>
      <c r="D13" s="32" t="s">
        <v>18</v>
      </c>
      <c r="E13" s="38"/>
      <c r="F13" s="27" t="s">
        <v>1</v>
      </c>
      <c r="G13" s="38"/>
      <c r="H13" s="38"/>
      <c r="I13" s="32" t="s">
        <v>19</v>
      </c>
      <c r="J13" s="27" t="s">
        <v>1</v>
      </c>
      <c r="K13" s="38"/>
      <c r="L13" s="55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39"/>
      <c r="C14" s="38"/>
      <c r="D14" s="32" t="s">
        <v>20</v>
      </c>
      <c r="E14" s="38"/>
      <c r="F14" s="27" t="s">
        <v>21</v>
      </c>
      <c r="G14" s="38"/>
      <c r="H14" s="38"/>
      <c r="I14" s="32" t="s">
        <v>22</v>
      </c>
      <c r="J14" s="69" t="str">
        <f>'Rekapitulace stavby'!AN8</f>
        <v>10. 3. 2020</v>
      </c>
      <c r="K14" s="38"/>
      <c r="L14" s="55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39"/>
      <c r="C15" s="38"/>
      <c r="D15" s="38"/>
      <c r="E15" s="38"/>
      <c r="F15" s="38"/>
      <c r="G15" s="38"/>
      <c r="H15" s="38"/>
      <c r="I15" s="38"/>
      <c r="J15" s="38"/>
      <c r="K15" s="38"/>
      <c r="L15" s="55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39"/>
      <c r="C16" s="38"/>
      <c r="D16" s="32" t="s">
        <v>24</v>
      </c>
      <c r="E16" s="38"/>
      <c r="F16" s="38"/>
      <c r="G16" s="38"/>
      <c r="H16" s="38"/>
      <c r="I16" s="32" t="s">
        <v>25</v>
      </c>
      <c r="J16" s="27" t="s">
        <v>1</v>
      </c>
      <c r="K16" s="38"/>
      <c r="L16" s="55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39"/>
      <c r="C17" s="38"/>
      <c r="D17" s="38"/>
      <c r="E17" s="27" t="s">
        <v>26</v>
      </c>
      <c r="F17" s="38"/>
      <c r="G17" s="38"/>
      <c r="H17" s="38"/>
      <c r="I17" s="32" t="s">
        <v>27</v>
      </c>
      <c r="J17" s="27" t="s">
        <v>1</v>
      </c>
      <c r="K17" s="38"/>
      <c r="L17" s="55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39"/>
      <c r="C18" s="38"/>
      <c r="D18" s="38"/>
      <c r="E18" s="38"/>
      <c r="F18" s="38"/>
      <c r="G18" s="38"/>
      <c r="H18" s="38"/>
      <c r="I18" s="38"/>
      <c r="J18" s="38"/>
      <c r="K18" s="38"/>
      <c r="L18" s="55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39"/>
      <c r="C19" s="38"/>
      <c r="D19" s="32" t="s">
        <v>28</v>
      </c>
      <c r="E19" s="38"/>
      <c r="F19" s="38"/>
      <c r="G19" s="38"/>
      <c r="H19" s="38"/>
      <c r="I19" s="32" t="s">
        <v>25</v>
      </c>
      <c r="J19" s="33" t="str">
        <f>'Rekapitulace stavby'!AN13</f>
        <v>Vyplň údaj</v>
      </c>
      <c r="K19" s="38"/>
      <c r="L19" s="55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39"/>
      <c r="C20" s="38"/>
      <c r="D20" s="38"/>
      <c r="E20" s="33" t="str">
        <f>'Rekapitulace stavby'!E14</f>
        <v>Vyplň údaj</v>
      </c>
      <c r="F20" s="27"/>
      <c r="G20" s="27"/>
      <c r="H20" s="27"/>
      <c r="I20" s="32" t="s">
        <v>27</v>
      </c>
      <c r="J20" s="33" t="str">
        <f>'Rekapitulace stavby'!AN14</f>
        <v>Vyplň údaj</v>
      </c>
      <c r="K20" s="38"/>
      <c r="L20" s="55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39"/>
      <c r="C21" s="38"/>
      <c r="D21" s="38"/>
      <c r="E21" s="38"/>
      <c r="F21" s="38"/>
      <c r="G21" s="38"/>
      <c r="H21" s="38"/>
      <c r="I21" s="38"/>
      <c r="J21" s="38"/>
      <c r="K21" s="38"/>
      <c r="L21" s="55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39"/>
      <c r="C22" s="38"/>
      <c r="D22" s="32" t="s">
        <v>30</v>
      </c>
      <c r="E22" s="38"/>
      <c r="F22" s="38"/>
      <c r="G22" s="38"/>
      <c r="H22" s="38"/>
      <c r="I22" s="32" t="s">
        <v>25</v>
      </c>
      <c r="J22" s="27" t="s">
        <v>1</v>
      </c>
      <c r="K22" s="38"/>
      <c r="L22" s="55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39"/>
      <c r="C23" s="38"/>
      <c r="D23" s="38"/>
      <c r="E23" s="27" t="s">
        <v>31</v>
      </c>
      <c r="F23" s="38"/>
      <c r="G23" s="38"/>
      <c r="H23" s="38"/>
      <c r="I23" s="32" t="s">
        <v>27</v>
      </c>
      <c r="J23" s="27" t="s">
        <v>1</v>
      </c>
      <c r="K23" s="38"/>
      <c r="L23" s="55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39"/>
      <c r="C24" s="38"/>
      <c r="D24" s="38"/>
      <c r="E24" s="38"/>
      <c r="F24" s="38"/>
      <c r="G24" s="38"/>
      <c r="H24" s="38"/>
      <c r="I24" s="38"/>
      <c r="J24" s="38"/>
      <c r="K24" s="38"/>
      <c r="L24" s="55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39"/>
      <c r="C25" s="38"/>
      <c r="D25" s="32" t="s">
        <v>33</v>
      </c>
      <c r="E25" s="38"/>
      <c r="F25" s="38"/>
      <c r="G25" s="38"/>
      <c r="H25" s="38"/>
      <c r="I25" s="32" t="s">
        <v>25</v>
      </c>
      <c r="J25" s="27" t="s">
        <v>1</v>
      </c>
      <c r="K25" s="38"/>
      <c r="L25" s="55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39"/>
      <c r="C26" s="38"/>
      <c r="D26" s="38"/>
      <c r="E26" s="27" t="s">
        <v>34</v>
      </c>
      <c r="F26" s="38"/>
      <c r="G26" s="38"/>
      <c r="H26" s="38"/>
      <c r="I26" s="32" t="s">
        <v>27</v>
      </c>
      <c r="J26" s="27" t="s">
        <v>1</v>
      </c>
      <c r="K26" s="38"/>
      <c r="L26" s="55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39"/>
      <c r="C27" s="38"/>
      <c r="D27" s="38"/>
      <c r="E27" s="38"/>
      <c r="F27" s="38"/>
      <c r="G27" s="38"/>
      <c r="H27" s="38"/>
      <c r="I27" s="38"/>
      <c r="J27" s="38"/>
      <c r="K27" s="38"/>
      <c r="L27" s="55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39"/>
      <c r="C28" s="38"/>
      <c r="D28" s="32" t="s">
        <v>35</v>
      </c>
      <c r="E28" s="38"/>
      <c r="F28" s="38"/>
      <c r="G28" s="38"/>
      <c r="H28" s="38"/>
      <c r="I28" s="38"/>
      <c r="J28" s="38"/>
      <c r="K28" s="38"/>
      <c r="L28" s="55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30"/>
      <c r="B29" s="131"/>
      <c r="C29" s="130"/>
      <c r="D29" s="130"/>
      <c r="E29" s="36" t="s">
        <v>1</v>
      </c>
      <c r="F29" s="36"/>
      <c r="G29" s="36"/>
      <c r="H29" s="36"/>
      <c r="I29" s="130"/>
      <c r="J29" s="130"/>
      <c r="K29" s="130"/>
      <c r="L29" s="132"/>
      <c r="S29" s="130"/>
      <c r="T29" s="130"/>
      <c r="U29" s="130"/>
      <c r="V29" s="130"/>
      <c r="W29" s="130"/>
      <c r="X29" s="130"/>
      <c r="Y29" s="130"/>
      <c r="Z29" s="130"/>
      <c r="AA29" s="130"/>
      <c r="AB29" s="130"/>
      <c r="AC29" s="130"/>
      <c r="AD29" s="130"/>
      <c r="AE29" s="130"/>
    </row>
    <row r="30" s="2" customFormat="1" ht="6.96" customHeight="1">
      <c r="A30" s="38"/>
      <c r="B30" s="39"/>
      <c r="C30" s="38"/>
      <c r="D30" s="38"/>
      <c r="E30" s="38"/>
      <c r="F30" s="38"/>
      <c r="G30" s="38"/>
      <c r="H30" s="38"/>
      <c r="I30" s="38"/>
      <c r="J30" s="38"/>
      <c r="K30" s="38"/>
      <c r="L30" s="55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39"/>
      <c r="C31" s="38"/>
      <c r="D31" s="90"/>
      <c r="E31" s="90"/>
      <c r="F31" s="90"/>
      <c r="G31" s="90"/>
      <c r="H31" s="90"/>
      <c r="I31" s="90"/>
      <c r="J31" s="90"/>
      <c r="K31" s="90"/>
      <c r="L31" s="55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39"/>
      <c r="C32" s="38"/>
      <c r="D32" s="133" t="s">
        <v>36</v>
      </c>
      <c r="E32" s="38"/>
      <c r="F32" s="38"/>
      <c r="G32" s="38"/>
      <c r="H32" s="38"/>
      <c r="I32" s="38"/>
      <c r="J32" s="96">
        <f>ROUND(J126, 2)</f>
        <v>0</v>
      </c>
      <c r="K32" s="38"/>
      <c r="L32" s="55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39"/>
      <c r="C33" s="38"/>
      <c r="D33" s="90"/>
      <c r="E33" s="90"/>
      <c r="F33" s="90"/>
      <c r="G33" s="90"/>
      <c r="H33" s="90"/>
      <c r="I33" s="90"/>
      <c r="J33" s="90"/>
      <c r="K33" s="90"/>
      <c r="L33" s="55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39"/>
      <c r="C34" s="38"/>
      <c r="D34" s="38"/>
      <c r="E34" s="38"/>
      <c r="F34" s="43" t="s">
        <v>38</v>
      </c>
      <c r="G34" s="38"/>
      <c r="H34" s="38"/>
      <c r="I34" s="43" t="s">
        <v>37</v>
      </c>
      <c r="J34" s="43" t="s">
        <v>39</v>
      </c>
      <c r="K34" s="38"/>
      <c r="L34" s="55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39"/>
      <c r="C35" s="38"/>
      <c r="D35" s="134" t="s">
        <v>40</v>
      </c>
      <c r="E35" s="32" t="s">
        <v>41</v>
      </c>
      <c r="F35" s="135">
        <f>ROUND((SUM(BE126:BE327)),  2)</f>
        <v>0</v>
      </c>
      <c r="G35" s="38"/>
      <c r="H35" s="38"/>
      <c r="I35" s="136">
        <v>0.20999999999999999</v>
      </c>
      <c r="J35" s="135">
        <f>ROUND(((SUM(BE126:BE327))*I35),  2)</f>
        <v>0</v>
      </c>
      <c r="K35" s="38"/>
      <c r="L35" s="55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39"/>
      <c r="C36" s="38"/>
      <c r="D36" s="38"/>
      <c r="E36" s="32" t="s">
        <v>42</v>
      </c>
      <c r="F36" s="135">
        <f>ROUND((SUM(BF126:BF327)),  2)</f>
        <v>0</v>
      </c>
      <c r="G36" s="38"/>
      <c r="H36" s="38"/>
      <c r="I36" s="136">
        <v>0.14999999999999999</v>
      </c>
      <c r="J36" s="135">
        <f>ROUND(((SUM(BF126:BF327))*I36),  2)</f>
        <v>0</v>
      </c>
      <c r="K36" s="38"/>
      <c r="L36" s="55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39"/>
      <c r="C37" s="38"/>
      <c r="D37" s="38"/>
      <c r="E37" s="32" t="s">
        <v>43</v>
      </c>
      <c r="F37" s="135">
        <f>ROUND((SUM(BG126:BG327)),  2)</f>
        <v>0</v>
      </c>
      <c r="G37" s="38"/>
      <c r="H37" s="38"/>
      <c r="I37" s="136">
        <v>0.20999999999999999</v>
      </c>
      <c r="J37" s="135">
        <f>0</f>
        <v>0</v>
      </c>
      <c r="K37" s="38"/>
      <c r="L37" s="55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39"/>
      <c r="C38" s="38"/>
      <c r="D38" s="38"/>
      <c r="E38" s="32" t="s">
        <v>44</v>
      </c>
      <c r="F38" s="135">
        <f>ROUND((SUM(BH126:BH327)),  2)</f>
        <v>0</v>
      </c>
      <c r="G38" s="38"/>
      <c r="H38" s="38"/>
      <c r="I38" s="136">
        <v>0.14999999999999999</v>
      </c>
      <c r="J38" s="135">
        <f>0</f>
        <v>0</v>
      </c>
      <c r="K38" s="38"/>
      <c r="L38" s="55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39"/>
      <c r="C39" s="38"/>
      <c r="D39" s="38"/>
      <c r="E39" s="32" t="s">
        <v>45</v>
      </c>
      <c r="F39" s="135">
        <f>ROUND((SUM(BI126:BI327)),  2)</f>
        <v>0</v>
      </c>
      <c r="G39" s="38"/>
      <c r="H39" s="38"/>
      <c r="I39" s="136">
        <v>0</v>
      </c>
      <c r="J39" s="135">
        <f>0</f>
        <v>0</v>
      </c>
      <c r="K39" s="38"/>
      <c r="L39" s="55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39"/>
      <c r="C40" s="38"/>
      <c r="D40" s="38"/>
      <c r="E40" s="38"/>
      <c r="F40" s="38"/>
      <c r="G40" s="38"/>
      <c r="H40" s="38"/>
      <c r="I40" s="38"/>
      <c r="J40" s="38"/>
      <c r="K40" s="38"/>
      <c r="L40" s="55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39"/>
      <c r="C41" s="137"/>
      <c r="D41" s="138" t="s">
        <v>46</v>
      </c>
      <c r="E41" s="81"/>
      <c r="F41" s="81"/>
      <c r="G41" s="139" t="s">
        <v>47</v>
      </c>
      <c r="H41" s="140" t="s">
        <v>48</v>
      </c>
      <c r="I41" s="81"/>
      <c r="J41" s="141">
        <f>SUM(J32:J39)</f>
        <v>0</v>
      </c>
      <c r="K41" s="142"/>
      <c r="L41" s="55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39"/>
      <c r="C42" s="38"/>
      <c r="D42" s="38"/>
      <c r="E42" s="38"/>
      <c r="F42" s="38"/>
      <c r="G42" s="38"/>
      <c r="H42" s="38"/>
      <c r="I42" s="38"/>
      <c r="J42" s="38"/>
      <c r="K42" s="38"/>
      <c r="L42" s="55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1" customFormat="1" ht="14.4" customHeight="1">
      <c r="B43" s="22"/>
      <c r="L43" s="22"/>
    </row>
    <row r="44" s="1" customFormat="1" ht="14.4" customHeight="1">
      <c r="B44" s="22"/>
      <c r="L44" s="22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55"/>
      <c r="D50" s="56" t="s">
        <v>49</v>
      </c>
      <c r="E50" s="57"/>
      <c r="F50" s="57"/>
      <c r="G50" s="56" t="s">
        <v>50</v>
      </c>
      <c r="H50" s="57"/>
      <c r="I50" s="57"/>
      <c r="J50" s="57"/>
      <c r="K50" s="57"/>
      <c r="L50" s="55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58" t="s">
        <v>51</v>
      </c>
      <c r="E61" s="41"/>
      <c r="F61" s="143" t="s">
        <v>52</v>
      </c>
      <c r="G61" s="58" t="s">
        <v>51</v>
      </c>
      <c r="H61" s="41"/>
      <c r="I61" s="41"/>
      <c r="J61" s="144" t="s">
        <v>52</v>
      </c>
      <c r="K61" s="41"/>
      <c r="L61" s="55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56" t="s">
        <v>53</v>
      </c>
      <c r="E65" s="59"/>
      <c r="F65" s="59"/>
      <c r="G65" s="56" t="s">
        <v>54</v>
      </c>
      <c r="H65" s="59"/>
      <c r="I65" s="59"/>
      <c r="J65" s="59"/>
      <c r="K65" s="59"/>
      <c r="L65" s="55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58" t="s">
        <v>51</v>
      </c>
      <c r="E76" s="41"/>
      <c r="F76" s="143" t="s">
        <v>52</v>
      </c>
      <c r="G76" s="58" t="s">
        <v>51</v>
      </c>
      <c r="H76" s="41"/>
      <c r="I76" s="41"/>
      <c r="J76" s="144" t="s">
        <v>52</v>
      </c>
      <c r="K76" s="41"/>
      <c r="L76" s="55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0"/>
      <c r="C77" s="61"/>
      <c r="D77" s="61"/>
      <c r="E77" s="61"/>
      <c r="F77" s="61"/>
      <c r="G77" s="61"/>
      <c r="H77" s="61"/>
      <c r="I77" s="61"/>
      <c r="J77" s="61"/>
      <c r="K77" s="61"/>
      <c r="L77" s="55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2"/>
      <c r="C81" s="63"/>
      <c r="D81" s="63"/>
      <c r="E81" s="63"/>
      <c r="F81" s="63"/>
      <c r="G81" s="63"/>
      <c r="H81" s="63"/>
      <c r="I81" s="63"/>
      <c r="J81" s="63"/>
      <c r="K81" s="63"/>
      <c r="L81" s="55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126</v>
      </c>
      <c r="D82" s="38"/>
      <c r="E82" s="38"/>
      <c r="F82" s="38"/>
      <c r="G82" s="38"/>
      <c r="H82" s="38"/>
      <c r="I82" s="38"/>
      <c r="J82" s="38"/>
      <c r="K82" s="38"/>
      <c r="L82" s="55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55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38"/>
      <c r="E84" s="38"/>
      <c r="F84" s="38"/>
      <c r="G84" s="38"/>
      <c r="H84" s="38"/>
      <c r="I84" s="38"/>
      <c r="J84" s="38"/>
      <c r="K84" s="38"/>
      <c r="L84" s="55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29" t="str">
        <f>E7</f>
        <v>Kulturní dům Těšetice</v>
      </c>
      <c r="F85" s="32"/>
      <c r="G85" s="32"/>
      <c r="H85" s="32"/>
      <c r="I85" s="38"/>
      <c r="J85" s="38"/>
      <c r="K85" s="38"/>
      <c r="L85" s="55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2"/>
      <c r="C86" s="32" t="s">
        <v>124</v>
      </c>
      <c r="L86" s="22"/>
    </row>
    <row r="87" s="2" customFormat="1" ht="16.5" customHeight="1">
      <c r="A87" s="38"/>
      <c r="B87" s="39"/>
      <c r="C87" s="38"/>
      <c r="D87" s="38"/>
      <c r="E87" s="129" t="s">
        <v>841</v>
      </c>
      <c r="F87" s="38"/>
      <c r="G87" s="38"/>
      <c r="H87" s="38"/>
      <c r="I87" s="38"/>
      <c r="J87" s="38"/>
      <c r="K87" s="38"/>
      <c r="L87" s="55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12" customHeight="1">
      <c r="A88" s="38"/>
      <c r="B88" s="39"/>
      <c r="C88" s="32" t="s">
        <v>842</v>
      </c>
      <c r="D88" s="38"/>
      <c r="E88" s="38"/>
      <c r="F88" s="38"/>
      <c r="G88" s="38"/>
      <c r="H88" s="38"/>
      <c r="I88" s="38"/>
      <c r="J88" s="38"/>
      <c r="K88" s="38"/>
      <c r="L88" s="55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6.5" customHeight="1">
      <c r="A89" s="38"/>
      <c r="B89" s="39"/>
      <c r="C89" s="38"/>
      <c r="D89" s="38"/>
      <c r="E89" s="67" t="str">
        <f>E11</f>
        <v>SE4 - KD Těšetice-kuchyňka s barem a soc.zařízením</v>
      </c>
      <c r="F89" s="38"/>
      <c r="G89" s="38"/>
      <c r="H89" s="38"/>
      <c r="I89" s="38"/>
      <c r="J89" s="38"/>
      <c r="K89" s="38"/>
      <c r="L89" s="55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38"/>
      <c r="D90" s="38"/>
      <c r="E90" s="38"/>
      <c r="F90" s="38"/>
      <c r="G90" s="38"/>
      <c r="H90" s="38"/>
      <c r="I90" s="38"/>
      <c r="J90" s="38"/>
      <c r="K90" s="38"/>
      <c r="L90" s="55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2" customHeight="1">
      <c r="A91" s="38"/>
      <c r="B91" s="39"/>
      <c r="C91" s="32" t="s">
        <v>20</v>
      </c>
      <c r="D91" s="38"/>
      <c r="E91" s="38"/>
      <c r="F91" s="27" t="str">
        <f>F14</f>
        <v>Těšetice</v>
      </c>
      <c r="G91" s="38"/>
      <c r="H91" s="38"/>
      <c r="I91" s="32" t="s">
        <v>22</v>
      </c>
      <c r="J91" s="69" t="str">
        <f>IF(J14="","",J14)</f>
        <v>10. 3. 2020</v>
      </c>
      <c r="K91" s="38"/>
      <c r="L91" s="55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38"/>
      <c r="D92" s="38"/>
      <c r="E92" s="38"/>
      <c r="F92" s="38"/>
      <c r="G92" s="38"/>
      <c r="H92" s="38"/>
      <c r="I92" s="38"/>
      <c r="J92" s="38"/>
      <c r="K92" s="38"/>
      <c r="L92" s="55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5.15" customHeight="1">
      <c r="A93" s="38"/>
      <c r="B93" s="39"/>
      <c r="C93" s="32" t="s">
        <v>24</v>
      </c>
      <c r="D93" s="38"/>
      <c r="E93" s="38"/>
      <c r="F93" s="27" t="str">
        <f>E17</f>
        <v>Obec Těšetice</v>
      </c>
      <c r="G93" s="38"/>
      <c r="H93" s="38"/>
      <c r="I93" s="32" t="s">
        <v>30</v>
      </c>
      <c r="J93" s="36" t="str">
        <f>E23</f>
        <v>Radek Hrbáček</v>
      </c>
      <c r="K93" s="38"/>
      <c r="L93" s="55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15.15" customHeight="1">
      <c r="A94" s="38"/>
      <c r="B94" s="39"/>
      <c r="C94" s="32" t="s">
        <v>28</v>
      </c>
      <c r="D94" s="38"/>
      <c r="E94" s="38"/>
      <c r="F94" s="27" t="str">
        <f>IF(E20="","",E20)</f>
        <v>Vyplň údaj</v>
      </c>
      <c r="G94" s="38"/>
      <c r="H94" s="38"/>
      <c r="I94" s="32" t="s">
        <v>33</v>
      </c>
      <c r="J94" s="36" t="str">
        <f>E26</f>
        <v>Zdeněk Závodník</v>
      </c>
      <c r="K94" s="38"/>
      <c r="L94" s="55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38"/>
      <c r="D95" s="38"/>
      <c r="E95" s="38"/>
      <c r="F95" s="38"/>
      <c r="G95" s="38"/>
      <c r="H95" s="38"/>
      <c r="I95" s="38"/>
      <c r="J95" s="38"/>
      <c r="K95" s="38"/>
      <c r="L95" s="55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9.28" customHeight="1">
      <c r="A96" s="38"/>
      <c r="B96" s="39"/>
      <c r="C96" s="145" t="s">
        <v>127</v>
      </c>
      <c r="D96" s="137"/>
      <c r="E96" s="137"/>
      <c r="F96" s="137"/>
      <c r="G96" s="137"/>
      <c r="H96" s="137"/>
      <c r="I96" s="137"/>
      <c r="J96" s="146" t="s">
        <v>128</v>
      </c>
      <c r="K96" s="137"/>
      <c r="L96" s="55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38"/>
      <c r="D97" s="38"/>
      <c r="E97" s="38"/>
      <c r="F97" s="38"/>
      <c r="G97" s="38"/>
      <c r="H97" s="38"/>
      <c r="I97" s="38"/>
      <c r="J97" s="38"/>
      <c r="K97" s="38"/>
      <c r="L97" s="55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2.8" customHeight="1">
      <c r="A98" s="38"/>
      <c r="B98" s="39"/>
      <c r="C98" s="147" t="s">
        <v>129</v>
      </c>
      <c r="D98" s="38"/>
      <c r="E98" s="38"/>
      <c r="F98" s="38"/>
      <c r="G98" s="38"/>
      <c r="H98" s="38"/>
      <c r="I98" s="38"/>
      <c r="J98" s="96">
        <f>J126</f>
        <v>0</v>
      </c>
      <c r="K98" s="38"/>
      <c r="L98" s="55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U98" s="19" t="s">
        <v>130</v>
      </c>
    </row>
    <row r="99" s="9" customFormat="1" ht="24.96" customHeight="1">
      <c r="A99" s="9"/>
      <c r="B99" s="148"/>
      <c r="C99" s="9"/>
      <c r="D99" s="149" t="s">
        <v>140</v>
      </c>
      <c r="E99" s="150"/>
      <c r="F99" s="150"/>
      <c r="G99" s="150"/>
      <c r="H99" s="150"/>
      <c r="I99" s="150"/>
      <c r="J99" s="151">
        <f>J127</f>
        <v>0</v>
      </c>
      <c r="K99" s="9"/>
      <c r="L99" s="14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52"/>
      <c r="C100" s="10"/>
      <c r="D100" s="153" t="s">
        <v>844</v>
      </c>
      <c r="E100" s="154"/>
      <c r="F100" s="154"/>
      <c r="G100" s="154"/>
      <c r="H100" s="154"/>
      <c r="I100" s="154"/>
      <c r="J100" s="155">
        <f>J128</f>
        <v>0</v>
      </c>
      <c r="K100" s="10"/>
      <c r="L100" s="15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52"/>
      <c r="C101" s="10"/>
      <c r="D101" s="153" t="s">
        <v>845</v>
      </c>
      <c r="E101" s="154"/>
      <c r="F101" s="154"/>
      <c r="G101" s="154"/>
      <c r="H101" s="154"/>
      <c r="I101" s="154"/>
      <c r="J101" s="155">
        <f>J131</f>
        <v>0</v>
      </c>
      <c r="K101" s="10"/>
      <c r="L101" s="15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52"/>
      <c r="C102" s="10"/>
      <c r="D102" s="153" t="s">
        <v>846</v>
      </c>
      <c r="E102" s="154"/>
      <c r="F102" s="154"/>
      <c r="G102" s="154"/>
      <c r="H102" s="154"/>
      <c r="I102" s="154"/>
      <c r="J102" s="155">
        <f>J281</f>
        <v>0</v>
      </c>
      <c r="K102" s="10"/>
      <c r="L102" s="15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48"/>
      <c r="C103" s="9"/>
      <c r="D103" s="149" t="s">
        <v>847</v>
      </c>
      <c r="E103" s="150"/>
      <c r="F103" s="150"/>
      <c r="G103" s="150"/>
      <c r="H103" s="150"/>
      <c r="I103" s="150"/>
      <c r="J103" s="151">
        <f>J293</f>
        <v>0</v>
      </c>
      <c r="K103" s="9"/>
      <c r="L103" s="14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10" customFormat="1" ht="19.92" customHeight="1">
      <c r="A104" s="10"/>
      <c r="B104" s="152"/>
      <c r="C104" s="10"/>
      <c r="D104" s="153" t="s">
        <v>848</v>
      </c>
      <c r="E104" s="154"/>
      <c r="F104" s="154"/>
      <c r="G104" s="154"/>
      <c r="H104" s="154"/>
      <c r="I104" s="154"/>
      <c r="J104" s="155">
        <f>J294</f>
        <v>0</v>
      </c>
      <c r="K104" s="10"/>
      <c r="L104" s="15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2" customFormat="1" ht="21.84" customHeight="1">
      <c r="A105" s="38"/>
      <c r="B105" s="39"/>
      <c r="C105" s="38"/>
      <c r="D105" s="38"/>
      <c r="E105" s="38"/>
      <c r="F105" s="38"/>
      <c r="G105" s="38"/>
      <c r="H105" s="38"/>
      <c r="I105" s="38"/>
      <c r="J105" s="38"/>
      <c r="K105" s="38"/>
      <c r="L105" s="55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</row>
    <row r="106" s="2" customFormat="1" ht="6.96" customHeight="1">
      <c r="A106" s="38"/>
      <c r="B106" s="60"/>
      <c r="C106" s="61"/>
      <c r="D106" s="61"/>
      <c r="E106" s="61"/>
      <c r="F106" s="61"/>
      <c r="G106" s="61"/>
      <c r="H106" s="61"/>
      <c r="I106" s="61"/>
      <c r="J106" s="61"/>
      <c r="K106" s="61"/>
      <c r="L106" s="55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10" s="2" customFormat="1" ht="6.96" customHeight="1">
      <c r="A110" s="38"/>
      <c r="B110" s="62"/>
      <c r="C110" s="63"/>
      <c r="D110" s="63"/>
      <c r="E110" s="63"/>
      <c r="F110" s="63"/>
      <c r="G110" s="63"/>
      <c r="H110" s="63"/>
      <c r="I110" s="63"/>
      <c r="J110" s="63"/>
      <c r="K110" s="63"/>
      <c r="L110" s="55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24.96" customHeight="1">
      <c r="A111" s="38"/>
      <c r="B111" s="39"/>
      <c r="C111" s="23" t="s">
        <v>150</v>
      </c>
      <c r="D111" s="38"/>
      <c r="E111" s="38"/>
      <c r="F111" s="38"/>
      <c r="G111" s="38"/>
      <c r="H111" s="38"/>
      <c r="I111" s="38"/>
      <c r="J111" s="38"/>
      <c r="K111" s="38"/>
      <c r="L111" s="55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6.96" customHeight="1">
      <c r="A112" s="38"/>
      <c r="B112" s="39"/>
      <c r="C112" s="38"/>
      <c r="D112" s="38"/>
      <c r="E112" s="38"/>
      <c r="F112" s="38"/>
      <c r="G112" s="38"/>
      <c r="H112" s="38"/>
      <c r="I112" s="38"/>
      <c r="J112" s="38"/>
      <c r="K112" s="38"/>
      <c r="L112" s="55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2" customHeight="1">
      <c r="A113" s="38"/>
      <c r="B113" s="39"/>
      <c r="C113" s="32" t="s">
        <v>16</v>
      </c>
      <c r="D113" s="38"/>
      <c r="E113" s="38"/>
      <c r="F113" s="38"/>
      <c r="G113" s="38"/>
      <c r="H113" s="38"/>
      <c r="I113" s="38"/>
      <c r="J113" s="38"/>
      <c r="K113" s="38"/>
      <c r="L113" s="55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6.5" customHeight="1">
      <c r="A114" s="38"/>
      <c r="B114" s="39"/>
      <c r="C114" s="38"/>
      <c r="D114" s="38"/>
      <c r="E114" s="129" t="str">
        <f>E7</f>
        <v>Kulturní dům Těšetice</v>
      </c>
      <c r="F114" s="32"/>
      <c r="G114" s="32"/>
      <c r="H114" s="32"/>
      <c r="I114" s="38"/>
      <c r="J114" s="38"/>
      <c r="K114" s="38"/>
      <c r="L114" s="55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1" customFormat="1" ht="12" customHeight="1">
      <c r="B115" s="22"/>
      <c r="C115" s="32" t="s">
        <v>124</v>
      </c>
      <c r="L115" s="22"/>
    </row>
    <row r="116" s="2" customFormat="1" ht="16.5" customHeight="1">
      <c r="A116" s="38"/>
      <c r="B116" s="39"/>
      <c r="C116" s="38"/>
      <c r="D116" s="38"/>
      <c r="E116" s="129" t="s">
        <v>841</v>
      </c>
      <c r="F116" s="38"/>
      <c r="G116" s="38"/>
      <c r="H116" s="38"/>
      <c r="I116" s="38"/>
      <c r="J116" s="38"/>
      <c r="K116" s="38"/>
      <c r="L116" s="55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12" customHeight="1">
      <c r="A117" s="38"/>
      <c r="B117" s="39"/>
      <c r="C117" s="32" t="s">
        <v>842</v>
      </c>
      <c r="D117" s="38"/>
      <c r="E117" s="38"/>
      <c r="F117" s="38"/>
      <c r="G117" s="38"/>
      <c r="H117" s="38"/>
      <c r="I117" s="38"/>
      <c r="J117" s="38"/>
      <c r="K117" s="38"/>
      <c r="L117" s="55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6.5" customHeight="1">
      <c r="A118" s="38"/>
      <c r="B118" s="39"/>
      <c r="C118" s="38"/>
      <c r="D118" s="38"/>
      <c r="E118" s="67" t="str">
        <f>E11</f>
        <v>SE4 - KD Těšetice-kuchyňka s barem a soc.zařízením</v>
      </c>
      <c r="F118" s="38"/>
      <c r="G118" s="38"/>
      <c r="H118" s="38"/>
      <c r="I118" s="38"/>
      <c r="J118" s="38"/>
      <c r="K118" s="38"/>
      <c r="L118" s="55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6.96" customHeight="1">
      <c r="A119" s="38"/>
      <c r="B119" s="39"/>
      <c r="C119" s="38"/>
      <c r="D119" s="38"/>
      <c r="E119" s="38"/>
      <c r="F119" s="38"/>
      <c r="G119" s="38"/>
      <c r="H119" s="38"/>
      <c r="I119" s="38"/>
      <c r="J119" s="38"/>
      <c r="K119" s="38"/>
      <c r="L119" s="55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2" customHeight="1">
      <c r="A120" s="38"/>
      <c r="B120" s="39"/>
      <c r="C120" s="32" t="s">
        <v>20</v>
      </c>
      <c r="D120" s="38"/>
      <c r="E120" s="38"/>
      <c r="F120" s="27" t="str">
        <f>F14</f>
        <v>Těšetice</v>
      </c>
      <c r="G120" s="38"/>
      <c r="H120" s="38"/>
      <c r="I120" s="32" t="s">
        <v>22</v>
      </c>
      <c r="J120" s="69" t="str">
        <f>IF(J14="","",J14)</f>
        <v>10. 3. 2020</v>
      </c>
      <c r="K120" s="38"/>
      <c r="L120" s="55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6.96" customHeight="1">
      <c r="A121" s="38"/>
      <c r="B121" s="39"/>
      <c r="C121" s="38"/>
      <c r="D121" s="38"/>
      <c r="E121" s="38"/>
      <c r="F121" s="38"/>
      <c r="G121" s="38"/>
      <c r="H121" s="38"/>
      <c r="I121" s="38"/>
      <c r="J121" s="38"/>
      <c r="K121" s="38"/>
      <c r="L121" s="55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15.15" customHeight="1">
      <c r="A122" s="38"/>
      <c r="B122" s="39"/>
      <c r="C122" s="32" t="s">
        <v>24</v>
      </c>
      <c r="D122" s="38"/>
      <c r="E122" s="38"/>
      <c r="F122" s="27" t="str">
        <f>E17</f>
        <v>Obec Těšetice</v>
      </c>
      <c r="G122" s="38"/>
      <c r="H122" s="38"/>
      <c r="I122" s="32" t="s">
        <v>30</v>
      </c>
      <c r="J122" s="36" t="str">
        <f>E23</f>
        <v>Radek Hrbáček</v>
      </c>
      <c r="K122" s="38"/>
      <c r="L122" s="55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15.15" customHeight="1">
      <c r="A123" s="38"/>
      <c r="B123" s="39"/>
      <c r="C123" s="32" t="s">
        <v>28</v>
      </c>
      <c r="D123" s="38"/>
      <c r="E123" s="38"/>
      <c r="F123" s="27" t="str">
        <f>IF(E20="","",E20)</f>
        <v>Vyplň údaj</v>
      </c>
      <c r="G123" s="38"/>
      <c r="H123" s="38"/>
      <c r="I123" s="32" t="s">
        <v>33</v>
      </c>
      <c r="J123" s="36" t="str">
        <f>E26</f>
        <v>Zdeněk Závodník</v>
      </c>
      <c r="K123" s="38"/>
      <c r="L123" s="55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10.32" customHeight="1">
      <c r="A124" s="38"/>
      <c r="B124" s="39"/>
      <c r="C124" s="38"/>
      <c r="D124" s="38"/>
      <c r="E124" s="38"/>
      <c r="F124" s="38"/>
      <c r="G124" s="38"/>
      <c r="H124" s="38"/>
      <c r="I124" s="38"/>
      <c r="J124" s="38"/>
      <c r="K124" s="38"/>
      <c r="L124" s="55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11" customFormat="1" ht="29.28" customHeight="1">
      <c r="A125" s="156"/>
      <c r="B125" s="157"/>
      <c r="C125" s="158" t="s">
        <v>151</v>
      </c>
      <c r="D125" s="159" t="s">
        <v>61</v>
      </c>
      <c r="E125" s="159" t="s">
        <v>57</v>
      </c>
      <c r="F125" s="159" t="s">
        <v>58</v>
      </c>
      <c r="G125" s="159" t="s">
        <v>152</v>
      </c>
      <c r="H125" s="159" t="s">
        <v>153</v>
      </c>
      <c r="I125" s="159" t="s">
        <v>154</v>
      </c>
      <c r="J125" s="159" t="s">
        <v>128</v>
      </c>
      <c r="K125" s="160" t="s">
        <v>155</v>
      </c>
      <c r="L125" s="161"/>
      <c r="M125" s="86" t="s">
        <v>1</v>
      </c>
      <c r="N125" s="87" t="s">
        <v>40</v>
      </c>
      <c r="O125" s="87" t="s">
        <v>156</v>
      </c>
      <c r="P125" s="87" t="s">
        <v>157</v>
      </c>
      <c r="Q125" s="87" t="s">
        <v>158</v>
      </c>
      <c r="R125" s="87" t="s">
        <v>159</v>
      </c>
      <c r="S125" s="87" t="s">
        <v>160</v>
      </c>
      <c r="T125" s="88" t="s">
        <v>161</v>
      </c>
      <c r="U125" s="156"/>
      <c r="V125" s="156"/>
      <c r="W125" s="156"/>
      <c r="X125" s="156"/>
      <c r="Y125" s="156"/>
      <c r="Z125" s="156"/>
      <c r="AA125" s="156"/>
      <c r="AB125" s="156"/>
      <c r="AC125" s="156"/>
      <c r="AD125" s="156"/>
      <c r="AE125" s="156"/>
    </row>
    <row r="126" s="2" customFormat="1" ht="22.8" customHeight="1">
      <c r="A126" s="38"/>
      <c r="B126" s="39"/>
      <c r="C126" s="93" t="s">
        <v>162</v>
      </c>
      <c r="D126" s="38"/>
      <c r="E126" s="38"/>
      <c r="F126" s="38"/>
      <c r="G126" s="38"/>
      <c r="H126" s="38"/>
      <c r="I126" s="38"/>
      <c r="J126" s="162">
        <f>BK126</f>
        <v>0</v>
      </c>
      <c r="K126" s="38"/>
      <c r="L126" s="39"/>
      <c r="M126" s="89"/>
      <c r="N126" s="73"/>
      <c r="O126" s="90"/>
      <c r="P126" s="163">
        <f>P127+P293</f>
        <v>0</v>
      </c>
      <c r="Q126" s="90"/>
      <c r="R126" s="163">
        <f>R127+R293</f>
        <v>0.18344199999999999</v>
      </c>
      <c r="S126" s="90"/>
      <c r="T126" s="164">
        <f>T127+T293</f>
        <v>0.42505999999999999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T126" s="19" t="s">
        <v>75</v>
      </c>
      <c r="AU126" s="19" t="s">
        <v>130</v>
      </c>
      <c r="BK126" s="165">
        <f>BK127+BK293</f>
        <v>0</v>
      </c>
    </row>
    <row r="127" s="12" customFormat="1" ht="25.92" customHeight="1">
      <c r="A127" s="12"/>
      <c r="B127" s="166"/>
      <c r="C127" s="12"/>
      <c r="D127" s="167" t="s">
        <v>75</v>
      </c>
      <c r="E127" s="168" t="s">
        <v>485</v>
      </c>
      <c r="F127" s="168" t="s">
        <v>486</v>
      </c>
      <c r="G127" s="12"/>
      <c r="H127" s="12"/>
      <c r="I127" s="169"/>
      <c r="J127" s="170">
        <f>BK127</f>
        <v>0</v>
      </c>
      <c r="K127" s="12"/>
      <c r="L127" s="166"/>
      <c r="M127" s="171"/>
      <c r="N127" s="172"/>
      <c r="O127" s="172"/>
      <c r="P127" s="173">
        <f>P128+P131+P281</f>
        <v>0</v>
      </c>
      <c r="Q127" s="172"/>
      <c r="R127" s="173">
        <f>R128+R131+R281</f>
        <v>0.13966200000000001</v>
      </c>
      <c r="S127" s="172"/>
      <c r="T127" s="174">
        <f>T128+T131+T281</f>
        <v>0.047460000000000002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167" t="s">
        <v>85</v>
      </c>
      <c r="AT127" s="175" t="s">
        <v>75</v>
      </c>
      <c r="AU127" s="175" t="s">
        <v>76</v>
      </c>
      <c r="AY127" s="167" t="s">
        <v>165</v>
      </c>
      <c r="BK127" s="176">
        <f>BK128+BK131+BK281</f>
        <v>0</v>
      </c>
    </row>
    <row r="128" s="12" customFormat="1" ht="22.8" customHeight="1">
      <c r="A128" s="12"/>
      <c r="B128" s="166"/>
      <c r="C128" s="12"/>
      <c r="D128" s="167" t="s">
        <v>75</v>
      </c>
      <c r="E128" s="177" t="s">
        <v>665</v>
      </c>
      <c r="F128" s="177" t="s">
        <v>849</v>
      </c>
      <c r="G128" s="12"/>
      <c r="H128" s="12"/>
      <c r="I128" s="169"/>
      <c r="J128" s="178">
        <f>BK128</f>
        <v>0</v>
      </c>
      <c r="K128" s="12"/>
      <c r="L128" s="166"/>
      <c r="M128" s="171"/>
      <c r="N128" s="172"/>
      <c r="O128" s="172"/>
      <c r="P128" s="173">
        <f>SUM(P129:P130)</f>
        <v>0</v>
      </c>
      <c r="Q128" s="172"/>
      <c r="R128" s="173">
        <f>SUM(R129:R130)</f>
        <v>0</v>
      </c>
      <c r="S128" s="172"/>
      <c r="T128" s="174">
        <f>SUM(T129:T130)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167" t="s">
        <v>85</v>
      </c>
      <c r="AT128" s="175" t="s">
        <v>75</v>
      </c>
      <c r="AU128" s="175" t="s">
        <v>81</v>
      </c>
      <c r="AY128" s="167" t="s">
        <v>165</v>
      </c>
      <c r="BK128" s="176">
        <f>SUM(BK129:BK130)</f>
        <v>0</v>
      </c>
    </row>
    <row r="129" s="2" customFormat="1" ht="44.25" customHeight="1">
      <c r="A129" s="38"/>
      <c r="B129" s="179"/>
      <c r="C129" s="180" t="s">
        <v>81</v>
      </c>
      <c r="D129" s="180" t="s">
        <v>167</v>
      </c>
      <c r="E129" s="181" t="s">
        <v>850</v>
      </c>
      <c r="F129" s="182" t="s">
        <v>851</v>
      </c>
      <c r="G129" s="183" t="s">
        <v>201</v>
      </c>
      <c r="H129" s="184">
        <v>0.184</v>
      </c>
      <c r="I129" s="185"/>
      <c r="J129" s="186">
        <f>ROUND(I129*H129,2)</f>
        <v>0</v>
      </c>
      <c r="K129" s="182" t="s">
        <v>852</v>
      </c>
      <c r="L129" s="39"/>
      <c r="M129" s="187" t="s">
        <v>1</v>
      </c>
      <c r="N129" s="188" t="s">
        <v>41</v>
      </c>
      <c r="O129" s="77"/>
      <c r="P129" s="189">
        <f>O129*H129</f>
        <v>0</v>
      </c>
      <c r="Q129" s="189">
        <v>0</v>
      </c>
      <c r="R129" s="189">
        <f>Q129*H129</f>
        <v>0</v>
      </c>
      <c r="S129" s="189">
        <v>0</v>
      </c>
      <c r="T129" s="190">
        <f>S129*H129</f>
        <v>0</v>
      </c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R129" s="191" t="s">
        <v>273</v>
      </c>
      <c r="AT129" s="191" t="s">
        <v>167</v>
      </c>
      <c r="AU129" s="191" t="s">
        <v>85</v>
      </c>
      <c r="AY129" s="19" t="s">
        <v>165</v>
      </c>
      <c r="BE129" s="192">
        <f>IF(N129="základní",J129,0)</f>
        <v>0</v>
      </c>
      <c r="BF129" s="192">
        <f>IF(N129="snížená",J129,0)</f>
        <v>0</v>
      </c>
      <c r="BG129" s="192">
        <f>IF(N129="zákl. přenesená",J129,0)</f>
        <v>0</v>
      </c>
      <c r="BH129" s="192">
        <f>IF(N129="sníž. přenesená",J129,0)</f>
        <v>0</v>
      </c>
      <c r="BI129" s="192">
        <f>IF(N129="nulová",J129,0)</f>
        <v>0</v>
      </c>
      <c r="BJ129" s="19" t="s">
        <v>81</v>
      </c>
      <c r="BK129" s="192">
        <f>ROUND(I129*H129,2)</f>
        <v>0</v>
      </c>
      <c r="BL129" s="19" t="s">
        <v>273</v>
      </c>
      <c r="BM129" s="191" t="s">
        <v>1373</v>
      </c>
    </row>
    <row r="130" s="2" customFormat="1">
      <c r="A130" s="38"/>
      <c r="B130" s="39"/>
      <c r="C130" s="38"/>
      <c r="D130" s="193" t="s">
        <v>173</v>
      </c>
      <c r="E130" s="38"/>
      <c r="F130" s="194" t="s">
        <v>851</v>
      </c>
      <c r="G130" s="38"/>
      <c r="H130" s="38"/>
      <c r="I130" s="195"/>
      <c r="J130" s="38"/>
      <c r="K130" s="38"/>
      <c r="L130" s="39"/>
      <c r="M130" s="196"/>
      <c r="N130" s="197"/>
      <c r="O130" s="77"/>
      <c r="P130" s="77"/>
      <c r="Q130" s="77"/>
      <c r="R130" s="77"/>
      <c r="S130" s="77"/>
      <c r="T130" s="7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T130" s="19" t="s">
        <v>173</v>
      </c>
      <c r="AU130" s="19" t="s">
        <v>85</v>
      </c>
    </row>
    <row r="131" s="12" customFormat="1" ht="22.8" customHeight="1">
      <c r="A131" s="12"/>
      <c r="B131" s="166"/>
      <c r="C131" s="12"/>
      <c r="D131" s="167" t="s">
        <v>75</v>
      </c>
      <c r="E131" s="177" t="s">
        <v>854</v>
      </c>
      <c r="F131" s="177" t="s">
        <v>855</v>
      </c>
      <c r="G131" s="12"/>
      <c r="H131" s="12"/>
      <c r="I131" s="169"/>
      <c r="J131" s="178">
        <f>BK131</f>
        <v>0</v>
      </c>
      <c r="K131" s="12"/>
      <c r="L131" s="166"/>
      <c r="M131" s="171"/>
      <c r="N131" s="172"/>
      <c r="O131" s="172"/>
      <c r="P131" s="173">
        <f>SUM(P132:P280)</f>
        <v>0</v>
      </c>
      <c r="Q131" s="172"/>
      <c r="R131" s="173">
        <f>SUM(R132:R280)</f>
        <v>0.13966200000000001</v>
      </c>
      <c r="S131" s="172"/>
      <c r="T131" s="174">
        <f>SUM(T132:T280)</f>
        <v>0</v>
      </c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R131" s="167" t="s">
        <v>85</v>
      </c>
      <c r="AT131" s="175" t="s">
        <v>75</v>
      </c>
      <c r="AU131" s="175" t="s">
        <v>81</v>
      </c>
      <c r="AY131" s="167" t="s">
        <v>165</v>
      </c>
      <c r="BK131" s="176">
        <f>SUM(BK132:BK280)</f>
        <v>0</v>
      </c>
    </row>
    <row r="132" s="2" customFormat="1">
      <c r="A132" s="38"/>
      <c r="B132" s="179"/>
      <c r="C132" s="180" t="s">
        <v>85</v>
      </c>
      <c r="D132" s="180" t="s">
        <v>167</v>
      </c>
      <c r="E132" s="181" t="s">
        <v>1374</v>
      </c>
      <c r="F132" s="182" t="s">
        <v>1375</v>
      </c>
      <c r="G132" s="183" t="s">
        <v>305</v>
      </c>
      <c r="H132" s="184">
        <v>6</v>
      </c>
      <c r="I132" s="185"/>
      <c r="J132" s="186">
        <f>ROUND(I132*H132,2)</f>
        <v>0</v>
      </c>
      <c r="K132" s="182" t="s">
        <v>852</v>
      </c>
      <c r="L132" s="39"/>
      <c r="M132" s="187" t="s">
        <v>1</v>
      </c>
      <c r="N132" s="188" t="s">
        <v>41</v>
      </c>
      <c r="O132" s="77"/>
      <c r="P132" s="189">
        <f>O132*H132</f>
        <v>0</v>
      </c>
      <c r="Q132" s="189">
        <v>0</v>
      </c>
      <c r="R132" s="189">
        <f>Q132*H132</f>
        <v>0</v>
      </c>
      <c r="S132" s="189">
        <v>0</v>
      </c>
      <c r="T132" s="190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191" t="s">
        <v>273</v>
      </c>
      <c r="AT132" s="191" t="s">
        <v>167</v>
      </c>
      <c r="AU132" s="191" t="s">
        <v>85</v>
      </c>
      <c r="AY132" s="19" t="s">
        <v>165</v>
      </c>
      <c r="BE132" s="192">
        <f>IF(N132="základní",J132,0)</f>
        <v>0</v>
      </c>
      <c r="BF132" s="192">
        <f>IF(N132="snížená",J132,0)</f>
        <v>0</v>
      </c>
      <c r="BG132" s="192">
        <f>IF(N132="zákl. přenesená",J132,0)</f>
        <v>0</v>
      </c>
      <c r="BH132" s="192">
        <f>IF(N132="sníž. přenesená",J132,0)</f>
        <v>0</v>
      </c>
      <c r="BI132" s="192">
        <f>IF(N132="nulová",J132,0)</f>
        <v>0</v>
      </c>
      <c r="BJ132" s="19" t="s">
        <v>81</v>
      </c>
      <c r="BK132" s="192">
        <f>ROUND(I132*H132,2)</f>
        <v>0</v>
      </c>
      <c r="BL132" s="19" t="s">
        <v>273</v>
      </c>
      <c r="BM132" s="191" t="s">
        <v>1376</v>
      </c>
    </row>
    <row r="133" s="2" customFormat="1">
      <c r="A133" s="38"/>
      <c r="B133" s="39"/>
      <c r="C133" s="38"/>
      <c r="D133" s="193" t="s">
        <v>173</v>
      </c>
      <c r="E133" s="38"/>
      <c r="F133" s="194" t="s">
        <v>1375</v>
      </c>
      <c r="G133" s="38"/>
      <c r="H133" s="38"/>
      <c r="I133" s="195"/>
      <c r="J133" s="38"/>
      <c r="K133" s="38"/>
      <c r="L133" s="39"/>
      <c r="M133" s="196"/>
      <c r="N133" s="197"/>
      <c r="O133" s="77"/>
      <c r="P133" s="77"/>
      <c r="Q133" s="77"/>
      <c r="R133" s="77"/>
      <c r="S133" s="77"/>
      <c r="T133" s="7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T133" s="19" t="s">
        <v>173</v>
      </c>
      <c r="AU133" s="19" t="s">
        <v>85</v>
      </c>
    </row>
    <row r="134" s="2" customFormat="1" ht="16.5" customHeight="1">
      <c r="A134" s="38"/>
      <c r="B134" s="179"/>
      <c r="C134" s="229" t="s">
        <v>86</v>
      </c>
      <c r="D134" s="229" t="s">
        <v>221</v>
      </c>
      <c r="E134" s="230" t="s">
        <v>1377</v>
      </c>
      <c r="F134" s="231" t="s">
        <v>1378</v>
      </c>
      <c r="G134" s="232" t="s">
        <v>305</v>
      </c>
      <c r="H134" s="233">
        <v>6</v>
      </c>
      <c r="I134" s="234"/>
      <c r="J134" s="235">
        <f>ROUND(I134*H134,2)</f>
        <v>0</v>
      </c>
      <c r="K134" s="231" t="s">
        <v>852</v>
      </c>
      <c r="L134" s="236"/>
      <c r="M134" s="237" t="s">
        <v>1</v>
      </c>
      <c r="N134" s="238" t="s">
        <v>41</v>
      </c>
      <c r="O134" s="77"/>
      <c r="P134" s="189">
        <f>O134*H134</f>
        <v>0</v>
      </c>
      <c r="Q134" s="189">
        <v>0.00038999999999999999</v>
      </c>
      <c r="R134" s="189">
        <f>Q134*H134</f>
        <v>0.0023400000000000001</v>
      </c>
      <c r="S134" s="189">
        <v>0</v>
      </c>
      <c r="T134" s="190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191" t="s">
        <v>272</v>
      </c>
      <c r="AT134" s="191" t="s">
        <v>221</v>
      </c>
      <c r="AU134" s="191" t="s">
        <v>85</v>
      </c>
      <c r="AY134" s="19" t="s">
        <v>165</v>
      </c>
      <c r="BE134" s="192">
        <f>IF(N134="základní",J134,0)</f>
        <v>0</v>
      </c>
      <c r="BF134" s="192">
        <f>IF(N134="snížená",J134,0)</f>
        <v>0</v>
      </c>
      <c r="BG134" s="192">
        <f>IF(N134="zákl. přenesená",J134,0)</f>
        <v>0</v>
      </c>
      <c r="BH134" s="192">
        <f>IF(N134="sníž. přenesená",J134,0)</f>
        <v>0</v>
      </c>
      <c r="BI134" s="192">
        <f>IF(N134="nulová",J134,0)</f>
        <v>0</v>
      </c>
      <c r="BJ134" s="19" t="s">
        <v>81</v>
      </c>
      <c r="BK134" s="192">
        <f>ROUND(I134*H134,2)</f>
        <v>0</v>
      </c>
      <c r="BL134" s="19" t="s">
        <v>273</v>
      </c>
      <c r="BM134" s="191" t="s">
        <v>1379</v>
      </c>
    </row>
    <row r="135" s="2" customFormat="1">
      <c r="A135" s="38"/>
      <c r="B135" s="39"/>
      <c r="C135" s="38"/>
      <c r="D135" s="193" t="s">
        <v>173</v>
      </c>
      <c r="E135" s="38"/>
      <c r="F135" s="194" t="s">
        <v>1378</v>
      </c>
      <c r="G135" s="38"/>
      <c r="H135" s="38"/>
      <c r="I135" s="195"/>
      <c r="J135" s="38"/>
      <c r="K135" s="38"/>
      <c r="L135" s="39"/>
      <c r="M135" s="196"/>
      <c r="N135" s="197"/>
      <c r="O135" s="77"/>
      <c r="P135" s="77"/>
      <c r="Q135" s="77"/>
      <c r="R135" s="77"/>
      <c r="S135" s="77"/>
      <c r="T135" s="7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T135" s="19" t="s">
        <v>173</v>
      </c>
      <c r="AU135" s="19" t="s">
        <v>85</v>
      </c>
    </row>
    <row r="136" s="2" customFormat="1">
      <c r="A136" s="38"/>
      <c r="B136" s="179"/>
      <c r="C136" s="180" t="s">
        <v>114</v>
      </c>
      <c r="D136" s="180" t="s">
        <v>167</v>
      </c>
      <c r="E136" s="181" t="s">
        <v>1274</v>
      </c>
      <c r="F136" s="182" t="s">
        <v>1275</v>
      </c>
      <c r="G136" s="183" t="s">
        <v>378</v>
      </c>
      <c r="H136" s="184">
        <v>1</v>
      </c>
      <c r="I136" s="185"/>
      <c r="J136" s="186">
        <f>ROUND(I136*H136,2)</f>
        <v>0</v>
      </c>
      <c r="K136" s="182" t="s">
        <v>852</v>
      </c>
      <c r="L136" s="39"/>
      <c r="M136" s="187" t="s">
        <v>1</v>
      </c>
      <c r="N136" s="188" t="s">
        <v>41</v>
      </c>
      <c r="O136" s="77"/>
      <c r="P136" s="189">
        <f>O136*H136</f>
        <v>0</v>
      </c>
      <c r="Q136" s="189">
        <v>0</v>
      </c>
      <c r="R136" s="189">
        <f>Q136*H136</f>
        <v>0</v>
      </c>
      <c r="S136" s="189">
        <v>0</v>
      </c>
      <c r="T136" s="190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191" t="s">
        <v>273</v>
      </c>
      <c r="AT136" s="191" t="s">
        <v>167</v>
      </c>
      <c r="AU136" s="191" t="s">
        <v>85</v>
      </c>
      <c r="AY136" s="19" t="s">
        <v>165</v>
      </c>
      <c r="BE136" s="192">
        <f>IF(N136="základní",J136,0)</f>
        <v>0</v>
      </c>
      <c r="BF136" s="192">
        <f>IF(N136="snížená",J136,0)</f>
        <v>0</v>
      </c>
      <c r="BG136" s="192">
        <f>IF(N136="zákl. přenesená",J136,0)</f>
        <v>0</v>
      </c>
      <c r="BH136" s="192">
        <f>IF(N136="sníž. přenesená",J136,0)</f>
        <v>0</v>
      </c>
      <c r="BI136" s="192">
        <f>IF(N136="nulová",J136,0)</f>
        <v>0</v>
      </c>
      <c r="BJ136" s="19" t="s">
        <v>81</v>
      </c>
      <c r="BK136" s="192">
        <f>ROUND(I136*H136,2)</f>
        <v>0</v>
      </c>
      <c r="BL136" s="19" t="s">
        <v>273</v>
      </c>
      <c r="BM136" s="191" t="s">
        <v>1380</v>
      </c>
    </row>
    <row r="137" s="2" customFormat="1">
      <c r="A137" s="38"/>
      <c r="B137" s="39"/>
      <c r="C137" s="38"/>
      <c r="D137" s="193" t="s">
        <v>173</v>
      </c>
      <c r="E137" s="38"/>
      <c r="F137" s="194" t="s">
        <v>1275</v>
      </c>
      <c r="G137" s="38"/>
      <c r="H137" s="38"/>
      <c r="I137" s="195"/>
      <c r="J137" s="38"/>
      <c r="K137" s="38"/>
      <c r="L137" s="39"/>
      <c r="M137" s="196"/>
      <c r="N137" s="197"/>
      <c r="O137" s="77"/>
      <c r="P137" s="77"/>
      <c r="Q137" s="77"/>
      <c r="R137" s="77"/>
      <c r="S137" s="77"/>
      <c r="T137" s="7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T137" s="19" t="s">
        <v>173</v>
      </c>
      <c r="AU137" s="19" t="s">
        <v>85</v>
      </c>
    </row>
    <row r="138" s="2" customFormat="1">
      <c r="A138" s="38"/>
      <c r="B138" s="179"/>
      <c r="C138" s="229" t="s">
        <v>198</v>
      </c>
      <c r="D138" s="229" t="s">
        <v>221</v>
      </c>
      <c r="E138" s="230" t="s">
        <v>1277</v>
      </c>
      <c r="F138" s="231" t="s">
        <v>1278</v>
      </c>
      <c r="G138" s="232" t="s">
        <v>378</v>
      </c>
      <c r="H138" s="233">
        <v>1</v>
      </c>
      <c r="I138" s="234"/>
      <c r="J138" s="235">
        <f>ROUND(I138*H138,2)</f>
        <v>0</v>
      </c>
      <c r="K138" s="231" t="s">
        <v>852</v>
      </c>
      <c r="L138" s="236"/>
      <c r="M138" s="237" t="s">
        <v>1</v>
      </c>
      <c r="N138" s="238" t="s">
        <v>41</v>
      </c>
      <c r="O138" s="77"/>
      <c r="P138" s="189">
        <f>O138*H138</f>
        <v>0</v>
      </c>
      <c r="Q138" s="189">
        <v>0.00023000000000000001</v>
      </c>
      <c r="R138" s="189">
        <f>Q138*H138</f>
        <v>0.00023000000000000001</v>
      </c>
      <c r="S138" s="189">
        <v>0</v>
      </c>
      <c r="T138" s="190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191" t="s">
        <v>272</v>
      </c>
      <c r="AT138" s="191" t="s">
        <v>221</v>
      </c>
      <c r="AU138" s="191" t="s">
        <v>85</v>
      </c>
      <c r="AY138" s="19" t="s">
        <v>165</v>
      </c>
      <c r="BE138" s="192">
        <f>IF(N138="základní",J138,0)</f>
        <v>0</v>
      </c>
      <c r="BF138" s="192">
        <f>IF(N138="snížená",J138,0)</f>
        <v>0</v>
      </c>
      <c r="BG138" s="192">
        <f>IF(N138="zákl. přenesená",J138,0)</f>
        <v>0</v>
      </c>
      <c r="BH138" s="192">
        <f>IF(N138="sníž. přenesená",J138,0)</f>
        <v>0</v>
      </c>
      <c r="BI138" s="192">
        <f>IF(N138="nulová",J138,0)</f>
        <v>0</v>
      </c>
      <c r="BJ138" s="19" t="s">
        <v>81</v>
      </c>
      <c r="BK138" s="192">
        <f>ROUND(I138*H138,2)</f>
        <v>0</v>
      </c>
      <c r="BL138" s="19" t="s">
        <v>273</v>
      </c>
      <c r="BM138" s="191" t="s">
        <v>1381</v>
      </c>
    </row>
    <row r="139" s="2" customFormat="1">
      <c r="A139" s="38"/>
      <c r="B139" s="39"/>
      <c r="C139" s="38"/>
      <c r="D139" s="193" t="s">
        <v>173</v>
      </c>
      <c r="E139" s="38"/>
      <c r="F139" s="194" t="s">
        <v>1278</v>
      </c>
      <c r="G139" s="38"/>
      <c r="H139" s="38"/>
      <c r="I139" s="195"/>
      <c r="J139" s="38"/>
      <c r="K139" s="38"/>
      <c r="L139" s="39"/>
      <c r="M139" s="196"/>
      <c r="N139" s="197"/>
      <c r="O139" s="77"/>
      <c r="P139" s="77"/>
      <c r="Q139" s="77"/>
      <c r="R139" s="77"/>
      <c r="S139" s="77"/>
      <c r="T139" s="7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T139" s="19" t="s">
        <v>173</v>
      </c>
      <c r="AU139" s="19" t="s">
        <v>85</v>
      </c>
    </row>
    <row r="140" s="2" customFormat="1" ht="44.25" customHeight="1">
      <c r="A140" s="38"/>
      <c r="B140" s="179"/>
      <c r="C140" s="180" t="s">
        <v>117</v>
      </c>
      <c r="D140" s="180" t="s">
        <v>167</v>
      </c>
      <c r="E140" s="181" t="s">
        <v>856</v>
      </c>
      <c r="F140" s="182" t="s">
        <v>857</v>
      </c>
      <c r="G140" s="183" t="s">
        <v>378</v>
      </c>
      <c r="H140" s="184">
        <v>26</v>
      </c>
      <c r="I140" s="185"/>
      <c r="J140" s="186">
        <f>ROUND(I140*H140,2)</f>
        <v>0</v>
      </c>
      <c r="K140" s="182" t="s">
        <v>852</v>
      </c>
      <c r="L140" s="39"/>
      <c r="M140" s="187" t="s">
        <v>1</v>
      </c>
      <c r="N140" s="188" t="s">
        <v>41</v>
      </c>
      <c r="O140" s="77"/>
      <c r="P140" s="189">
        <f>O140*H140</f>
        <v>0</v>
      </c>
      <c r="Q140" s="189">
        <v>0</v>
      </c>
      <c r="R140" s="189">
        <f>Q140*H140</f>
        <v>0</v>
      </c>
      <c r="S140" s="189">
        <v>0</v>
      </c>
      <c r="T140" s="190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191" t="s">
        <v>273</v>
      </c>
      <c r="AT140" s="191" t="s">
        <v>167</v>
      </c>
      <c r="AU140" s="191" t="s">
        <v>85</v>
      </c>
      <c r="AY140" s="19" t="s">
        <v>165</v>
      </c>
      <c r="BE140" s="192">
        <f>IF(N140="základní",J140,0)</f>
        <v>0</v>
      </c>
      <c r="BF140" s="192">
        <f>IF(N140="snížená",J140,0)</f>
        <v>0</v>
      </c>
      <c r="BG140" s="192">
        <f>IF(N140="zákl. přenesená",J140,0)</f>
        <v>0</v>
      </c>
      <c r="BH140" s="192">
        <f>IF(N140="sníž. přenesená",J140,0)</f>
        <v>0</v>
      </c>
      <c r="BI140" s="192">
        <f>IF(N140="nulová",J140,0)</f>
        <v>0</v>
      </c>
      <c r="BJ140" s="19" t="s">
        <v>81</v>
      </c>
      <c r="BK140" s="192">
        <f>ROUND(I140*H140,2)</f>
        <v>0</v>
      </c>
      <c r="BL140" s="19" t="s">
        <v>273</v>
      </c>
      <c r="BM140" s="191" t="s">
        <v>1382</v>
      </c>
    </row>
    <row r="141" s="2" customFormat="1">
      <c r="A141" s="38"/>
      <c r="B141" s="39"/>
      <c r="C141" s="38"/>
      <c r="D141" s="193" t="s">
        <v>173</v>
      </c>
      <c r="E141" s="38"/>
      <c r="F141" s="194" t="s">
        <v>857</v>
      </c>
      <c r="G141" s="38"/>
      <c r="H141" s="38"/>
      <c r="I141" s="195"/>
      <c r="J141" s="38"/>
      <c r="K141" s="38"/>
      <c r="L141" s="39"/>
      <c r="M141" s="196"/>
      <c r="N141" s="197"/>
      <c r="O141" s="77"/>
      <c r="P141" s="77"/>
      <c r="Q141" s="77"/>
      <c r="R141" s="77"/>
      <c r="S141" s="77"/>
      <c r="T141" s="7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T141" s="19" t="s">
        <v>173</v>
      </c>
      <c r="AU141" s="19" t="s">
        <v>85</v>
      </c>
    </row>
    <row r="142" s="2" customFormat="1">
      <c r="A142" s="38"/>
      <c r="B142" s="179"/>
      <c r="C142" s="229" t="s">
        <v>120</v>
      </c>
      <c r="D142" s="229" t="s">
        <v>221</v>
      </c>
      <c r="E142" s="230" t="s">
        <v>859</v>
      </c>
      <c r="F142" s="231" t="s">
        <v>860</v>
      </c>
      <c r="G142" s="232" t="s">
        <v>378</v>
      </c>
      <c r="H142" s="233">
        <v>26</v>
      </c>
      <c r="I142" s="234"/>
      <c r="J142" s="235">
        <f>ROUND(I142*H142,2)</f>
        <v>0</v>
      </c>
      <c r="K142" s="231" t="s">
        <v>852</v>
      </c>
      <c r="L142" s="236"/>
      <c r="M142" s="237" t="s">
        <v>1</v>
      </c>
      <c r="N142" s="238" t="s">
        <v>41</v>
      </c>
      <c r="O142" s="77"/>
      <c r="P142" s="189">
        <f>O142*H142</f>
        <v>0</v>
      </c>
      <c r="Q142" s="189">
        <v>5.0000000000000002E-05</v>
      </c>
      <c r="R142" s="189">
        <f>Q142*H142</f>
        <v>0.0013000000000000002</v>
      </c>
      <c r="S142" s="189">
        <v>0</v>
      </c>
      <c r="T142" s="190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191" t="s">
        <v>272</v>
      </c>
      <c r="AT142" s="191" t="s">
        <v>221</v>
      </c>
      <c r="AU142" s="191" t="s">
        <v>85</v>
      </c>
      <c r="AY142" s="19" t="s">
        <v>165</v>
      </c>
      <c r="BE142" s="192">
        <f>IF(N142="základní",J142,0)</f>
        <v>0</v>
      </c>
      <c r="BF142" s="192">
        <f>IF(N142="snížená",J142,0)</f>
        <v>0</v>
      </c>
      <c r="BG142" s="192">
        <f>IF(N142="zákl. přenesená",J142,0)</f>
        <v>0</v>
      </c>
      <c r="BH142" s="192">
        <f>IF(N142="sníž. přenesená",J142,0)</f>
        <v>0</v>
      </c>
      <c r="BI142" s="192">
        <f>IF(N142="nulová",J142,0)</f>
        <v>0</v>
      </c>
      <c r="BJ142" s="19" t="s">
        <v>81</v>
      </c>
      <c r="BK142" s="192">
        <f>ROUND(I142*H142,2)</f>
        <v>0</v>
      </c>
      <c r="BL142" s="19" t="s">
        <v>273</v>
      </c>
      <c r="BM142" s="191" t="s">
        <v>1383</v>
      </c>
    </row>
    <row r="143" s="2" customFormat="1">
      <c r="A143" s="38"/>
      <c r="B143" s="39"/>
      <c r="C143" s="38"/>
      <c r="D143" s="193" t="s">
        <v>173</v>
      </c>
      <c r="E143" s="38"/>
      <c r="F143" s="194" t="s">
        <v>860</v>
      </c>
      <c r="G143" s="38"/>
      <c r="H143" s="38"/>
      <c r="I143" s="195"/>
      <c r="J143" s="38"/>
      <c r="K143" s="38"/>
      <c r="L143" s="39"/>
      <c r="M143" s="196"/>
      <c r="N143" s="197"/>
      <c r="O143" s="77"/>
      <c r="P143" s="77"/>
      <c r="Q143" s="77"/>
      <c r="R143" s="77"/>
      <c r="S143" s="77"/>
      <c r="T143" s="7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T143" s="19" t="s">
        <v>173</v>
      </c>
      <c r="AU143" s="19" t="s">
        <v>85</v>
      </c>
    </row>
    <row r="144" s="2" customFormat="1">
      <c r="A144" s="38"/>
      <c r="B144" s="179"/>
      <c r="C144" s="180" t="s">
        <v>220</v>
      </c>
      <c r="D144" s="180" t="s">
        <v>167</v>
      </c>
      <c r="E144" s="181" t="s">
        <v>862</v>
      </c>
      <c r="F144" s="182" t="s">
        <v>863</v>
      </c>
      <c r="G144" s="183" t="s">
        <v>378</v>
      </c>
      <c r="H144" s="184">
        <v>31</v>
      </c>
      <c r="I144" s="185"/>
      <c r="J144" s="186">
        <f>ROUND(I144*H144,2)</f>
        <v>0</v>
      </c>
      <c r="K144" s="182" t="s">
        <v>852</v>
      </c>
      <c r="L144" s="39"/>
      <c r="M144" s="187" t="s">
        <v>1</v>
      </c>
      <c r="N144" s="188" t="s">
        <v>41</v>
      </c>
      <c r="O144" s="77"/>
      <c r="P144" s="189">
        <f>O144*H144</f>
        <v>0</v>
      </c>
      <c r="Q144" s="189">
        <v>0</v>
      </c>
      <c r="R144" s="189">
        <f>Q144*H144</f>
        <v>0</v>
      </c>
      <c r="S144" s="189">
        <v>0</v>
      </c>
      <c r="T144" s="190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191" t="s">
        <v>273</v>
      </c>
      <c r="AT144" s="191" t="s">
        <v>167</v>
      </c>
      <c r="AU144" s="191" t="s">
        <v>85</v>
      </c>
      <c r="AY144" s="19" t="s">
        <v>165</v>
      </c>
      <c r="BE144" s="192">
        <f>IF(N144="základní",J144,0)</f>
        <v>0</v>
      </c>
      <c r="BF144" s="192">
        <f>IF(N144="snížená",J144,0)</f>
        <v>0</v>
      </c>
      <c r="BG144" s="192">
        <f>IF(N144="zákl. přenesená",J144,0)</f>
        <v>0</v>
      </c>
      <c r="BH144" s="192">
        <f>IF(N144="sníž. přenesená",J144,0)</f>
        <v>0</v>
      </c>
      <c r="BI144" s="192">
        <f>IF(N144="nulová",J144,0)</f>
        <v>0</v>
      </c>
      <c r="BJ144" s="19" t="s">
        <v>81</v>
      </c>
      <c r="BK144" s="192">
        <f>ROUND(I144*H144,2)</f>
        <v>0</v>
      </c>
      <c r="BL144" s="19" t="s">
        <v>273</v>
      </c>
      <c r="BM144" s="191" t="s">
        <v>1384</v>
      </c>
    </row>
    <row r="145" s="2" customFormat="1">
      <c r="A145" s="38"/>
      <c r="B145" s="39"/>
      <c r="C145" s="38"/>
      <c r="D145" s="193" t="s">
        <v>173</v>
      </c>
      <c r="E145" s="38"/>
      <c r="F145" s="194" t="s">
        <v>863</v>
      </c>
      <c r="G145" s="38"/>
      <c r="H145" s="38"/>
      <c r="I145" s="195"/>
      <c r="J145" s="38"/>
      <c r="K145" s="38"/>
      <c r="L145" s="39"/>
      <c r="M145" s="196"/>
      <c r="N145" s="197"/>
      <c r="O145" s="77"/>
      <c r="P145" s="77"/>
      <c r="Q145" s="77"/>
      <c r="R145" s="77"/>
      <c r="S145" s="77"/>
      <c r="T145" s="7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T145" s="19" t="s">
        <v>173</v>
      </c>
      <c r="AU145" s="19" t="s">
        <v>85</v>
      </c>
    </row>
    <row r="146" s="2" customFormat="1">
      <c r="A146" s="38"/>
      <c r="B146" s="179"/>
      <c r="C146" s="229" t="s">
        <v>226</v>
      </c>
      <c r="D146" s="229" t="s">
        <v>221</v>
      </c>
      <c r="E146" s="230" t="s">
        <v>1157</v>
      </c>
      <c r="F146" s="231" t="s">
        <v>1158</v>
      </c>
      <c r="G146" s="232" t="s">
        <v>378</v>
      </c>
      <c r="H146" s="233">
        <v>31</v>
      </c>
      <c r="I146" s="234"/>
      <c r="J146" s="235">
        <f>ROUND(I146*H146,2)</f>
        <v>0</v>
      </c>
      <c r="K146" s="231" t="s">
        <v>852</v>
      </c>
      <c r="L146" s="236"/>
      <c r="M146" s="237" t="s">
        <v>1</v>
      </c>
      <c r="N146" s="238" t="s">
        <v>41</v>
      </c>
      <c r="O146" s="77"/>
      <c r="P146" s="189">
        <f>O146*H146</f>
        <v>0</v>
      </c>
      <c r="Q146" s="189">
        <v>9.0000000000000006E-05</v>
      </c>
      <c r="R146" s="189">
        <f>Q146*H146</f>
        <v>0.0027900000000000004</v>
      </c>
      <c r="S146" s="189">
        <v>0</v>
      </c>
      <c r="T146" s="190">
        <f>S146*H146</f>
        <v>0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191" t="s">
        <v>272</v>
      </c>
      <c r="AT146" s="191" t="s">
        <v>221</v>
      </c>
      <c r="AU146" s="191" t="s">
        <v>85</v>
      </c>
      <c r="AY146" s="19" t="s">
        <v>165</v>
      </c>
      <c r="BE146" s="192">
        <f>IF(N146="základní",J146,0)</f>
        <v>0</v>
      </c>
      <c r="BF146" s="192">
        <f>IF(N146="snížená",J146,0)</f>
        <v>0</v>
      </c>
      <c r="BG146" s="192">
        <f>IF(N146="zákl. přenesená",J146,0)</f>
        <v>0</v>
      </c>
      <c r="BH146" s="192">
        <f>IF(N146="sníž. přenesená",J146,0)</f>
        <v>0</v>
      </c>
      <c r="BI146" s="192">
        <f>IF(N146="nulová",J146,0)</f>
        <v>0</v>
      </c>
      <c r="BJ146" s="19" t="s">
        <v>81</v>
      </c>
      <c r="BK146" s="192">
        <f>ROUND(I146*H146,2)</f>
        <v>0</v>
      </c>
      <c r="BL146" s="19" t="s">
        <v>273</v>
      </c>
      <c r="BM146" s="191" t="s">
        <v>1385</v>
      </c>
    </row>
    <row r="147" s="2" customFormat="1">
      <c r="A147" s="38"/>
      <c r="B147" s="39"/>
      <c r="C147" s="38"/>
      <c r="D147" s="193" t="s">
        <v>173</v>
      </c>
      <c r="E147" s="38"/>
      <c r="F147" s="194" t="s">
        <v>1158</v>
      </c>
      <c r="G147" s="38"/>
      <c r="H147" s="38"/>
      <c r="I147" s="195"/>
      <c r="J147" s="38"/>
      <c r="K147" s="38"/>
      <c r="L147" s="39"/>
      <c r="M147" s="196"/>
      <c r="N147" s="197"/>
      <c r="O147" s="77"/>
      <c r="P147" s="77"/>
      <c r="Q147" s="77"/>
      <c r="R147" s="77"/>
      <c r="S147" s="77"/>
      <c r="T147" s="7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T147" s="19" t="s">
        <v>173</v>
      </c>
      <c r="AU147" s="19" t="s">
        <v>85</v>
      </c>
    </row>
    <row r="148" s="2" customFormat="1">
      <c r="A148" s="38"/>
      <c r="B148" s="179"/>
      <c r="C148" s="180" t="s">
        <v>233</v>
      </c>
      <c r="D148" s="180" t="s">
        <v>167</v>
      </c>
      <c r="E148" s="181" t="s">
        <v>1386</v>
      </c>
      <c r="F148" s="182" t="s">
        <v>1387</v>
      </c>
      <c r="G148" s="183" t="s">
        <v>305</v>
      </c>
      <c r="H148" s="184">
        <v>25</v>
      </c>
      <c r="I148" s="185"/>
      <c r="J148" s="186">
        <f>ROUND(I148*H148,2)</f>
        <v>0</v>
      </c>
      <c r="K148" s="182" t="s">
        <v>852</v>
      </c>
      <c r="L148" s="39"/>
      <c r="M148" s="187" t="s">
        <v>1</v>
      </c>
      <c r="N148" s="188" t="s">
        <v>41</v>
      </c>
      <c r="O148" s="77"/>
      <c r="P148" s="189">
        <f>O148*H148</f>
        <v>0</v>
      </c>
      <c r="Q148" s="189">
        <v>0</v>
      </c>
      <c r="R148" s="189">
        <f>Q148*H148</f>
        <v>0</v>
      </c>
      <c r="S148" s="189">
        <v>0</v>
      </c>
      <c r="T148" s="190">
        <f>S148*H148</f>
        <v>0</v>
      </c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R148" s="191" t="s">
        <v>273</v>
      </c>
      <c r="AT148" s="191" t="s">
        <v>167</v>
      </c>
      <c r="AU148" s="191" t="s">
        <v>85</v>
      </c>
      <c r="AY148" s="19" t="s">
        <v>165</v>
      </c>
      <c r="BE148" s="192">
        <f>IF(N148="základní",J148,0)</f>
        <v>0</v>
      </c>
      <c r="BF148" s="192">
        <f>IF(N148="snížená",J148,0)</f>
        <v>0</v>
      </c>
      <c r="BG148" s="192">
        <f>IF(N148="zákl. přenesená",J148,0)</f>
        <v>0</v>
      </c>
      <c r="BH148" s="192">
        <f>IF(N148="sníž. přenesená",J148,0)</f>
        <v>0</v>
      </c>
      <c r="BI148" s="192">
        <f>IF(N148="nulová",J148,0)</f>
        <v>0</v>
      </c>
      <c r="BJ148" s="19" t="s">
        <v>81</v>
      </c>
      <c r="BK148" s="192">
        <f>ROUND(I148*H148,2)</f>
        <v>0</v>
      </c>
      <c r="BL148" s="19" t="s">
        <v>273</v>
      </c>
      <c r="BM148" s="191" t="s">
        <v>1388</v>
      </c>
    </row>
    <row r="149" s="2" customFormat="1">
      <c r="A149" s="38"/>
      <c r="B149" s="39"/>
      <c r="C149" s="38"/>
      <c r="D149" s="193" t="s">
        <v>173</v>
      </c>
      <c r="E149" s="38"/>
      <c r="F149" s="194" t="s">
        <v>1387</v>
      </c>
      <c r="G149" s="38"/>
      <c r="H149" s="38"/>
      <c r="I149" s="195"/>
      <c r="J149" s="38"/>
      <c r="K149" s="38"/>
      <c r="L149" s="39"/>
      <c r="M149" s="196"/>
      <c r="N149" s="197"/>
      <c r="O149" s="77"/>
      <c r="P149" s="77"/>
      <c r="Q149" s="77"/>
      <c r="R149" s="77"/>
      <c r="S149" s="77"/>
      <c r="T149" s="78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T149" s="19" t="s">
        <v>173</v>
      </c>
      <c r="AU149" s="19" t="s">
        <v>85</v>
      </c>
    </row>
    <row r="150" s="2" customFormat="1">
      <c r="A150" s="38"/>
      <c r="B150" s="179"/>
      <c r="C150" s="229" t="s">
        <v>240</v>
      </c>
      <c r="D150" s="229" t="s">
        <v>221</v>
      </c>
      <c r="E150" s="230" t="s">
        <v>1389</v>
      </c>
      <c r="F150" s="231" t="s">
        <v>1390</v>
      </c>
      <c r="G150" s="232" t="s">
        <v>305</v>
      </c>
      <c r="H150" s="233">
        <v>12</v>
      </c>
      <c r="I150" s="234"/>
      <c r="J150" s="235">
        <f>ROUND(I150*H150,2)</f>
        <v>0</v>
      </c>
      <c r="K150" s="231" t="s">
        <v>852</v>
      </c>
      <c r="L150" s="236"/>
      <c r="M150" s="237" t="s">
        <v>1</v>
      </c>
      <c r="N150" s="238" t="s">
        <v>41</v>
      </c>
      <c r="O150" s="77"/>
      <c r="P150" s="189">
        <f>O150*H150</f>
        <v>0</v>
      </c>
      <c r="Q150" s="189">
        <v>5.0000000000000002E-05</v>
      </c>
      <c r="R150" s="189">
        <f>Q150*H150</f>
        <v>0.00060000000000000006</v>
      </c>
      <c r="S150" s="189">
        <v>0</v>
      </c>
      <c r="T150" s="190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191" t="s">
        <v>272</v>
      </c>
      <c r="AT150" s="191" t="s">
        <v>221</v>
      </c>
      <c r="AU150" s="191" t="s">
        <v>85</v>
      </c>
      <c r="AY150" s="19" t="s">
        <v>165</v>
      </c>
      <c r="BE150" s="192">
        <f>IF(N150="základní",J150,0)</f>
        <v>0</v>
      </c>
      <c r="BF150" s="192">
        <f>IF(N150="snížená",J150,0)</f>
        <v>0</v>
      </c>
      <c r="BG150" s="192">
        <f>IF(N150="zákl. přenesená",J150,0)</f>
        <v>0</v>
      </c>
      <c r="BH150" s="192">
        <f>IF(N150="sníž. přenesená",J150,0)</f>
        <v>0</v>
      </c>
      <c r="BI150" s="192">
        <f>IF(N150="nulová",J150,0)</f>
        <v>0</v>
      </c>
      <c r="BJ150" s="19" t="s">
        <v>81</v>
      </c>
      <c r="BK150" s="192">
        <f>ROUND(I150*H150,2)</f>
        <v>0</v>
      </c>
      <c r="BL150" s="19" t="s">
        <v>273</v>
      </c>
      <c r="BM150" s="191" t="s">
        <v>1391</v>
      </c>
    </row>
    <row r="151" s="2" customFormat="1">
      <c r="A151" s="38"/>
      <c r="B151" s="39"/>
      <c r="C151" s="38"/>
      <c r="D151" s="193" t="s">
        <v>173</v>
      </c>
      <c r="E151" s="38"/>
      <c r="F151" s="194" t="s">
        <v>1390</v>
      </c>
      <c r="G151" s="38"/>
      <c r="H151" s="38"/>
      <c r="I151" s="195"/>
      <c r="J151" s="38"/>
      <c r="K151" s="38"/>
      <c r="L151" s="39"/>
      <c r="M151" s="196"/>
      <c r="N151" s="197"/>
      <c r="O151" s="77"/>
      <c r="P151" s="77"/>
      <c r="Q151" s="77"/>
      <c r="R151" s="77"/>
      <c r="S151" s="77"/>
      <c r="T151" s="78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T151" s="19" t="s">
        <v>173</v>
      </c>
      <c r="AU151" s="19" t="s">
        <v>85</v>
      </c>
    </row>
    <row r="152" s="2" customFormat="1">
      <c r="A152" s="38"/>
      <c r="B152" s="179"/>
      <c r="C152" s="229" t="s">
        <v>247</v>
      </c>
      <c r="D152" s="229" t="s">
        <v>221</v>
      </c>
      <c r="E152" s="230" t="s">
        <v>1392</v>
      </c>
      <c r="F152" s="231" t="s">
        <v>1393</v>
      </c>
      <c r="G152" s="232" t="s">
        <v>305</v>
      </c>
      <c r="H152" s="233">
        <v>18</v>
      </c>
      <c r="I152" s="234"/>
      <c r="J152" s="235">
        <f>ROUND(I152*H152,2)</f>
        <v>0</v>
      </c>
      <c r="K152" s="231" t="s">
        <v>852</v>
      </c>
      <c r="L152" s="236"/>
      <c r="M152" s="237" t="s">
        <v>1</v>
      </c>
      <c r="N152" s="238" t="s">
        <v>41</v>
      </c>
      <c r="O152" s="77"/>
      <c r="P152" s="189">
        <f>O152*H152</f>
        <v>0</v>
      </c>
      <c r="Q152" s="189">
        <v>6.9999999999999994E-05</v>
      </c>
      <c r="R152" s="189">
        <f>Q152*H152</f>
        <v>0.0012599999999999998</v>
      </c>
      <c r="S152" s="189">
        <v>0</v>
      </c>
      <c r="T152" s="190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191" t="s">
        <v>272</v>
      </c>
      <c r="AT152" s="191" t="s">
        <v>221</v>
      </c>
      <c r="AU152" s="191" t="s">
        <v>85</v>
      </c>
      <c r="AY152" s="19" t="s">
        <v>165</v>
      </c>
      <c r="BE152" s="192">
        <f>IF(N152="základní",J152,0)</f>
        <v>0</v>
      </c>
      <c r="BF152" s="192">
        <f>IF(N152="snížená",J152,0)</f>
        <v>0</v>
      </c>
      <c r="BG152" s="192">
        <f>IF(N152="zákl. přenesená",J152,0)</f>
        <v>0</v>
      </c>
      <c r="BH152" s="192">
        <f>IF(N152="sníž. přenesená",J152,0)</f>
        <v>0</v>
      </c>
      <c r="BI152" s="192">
        <f>IF(N152="nulová",J152,0)</f>
        <v>0</v>
      </c>
      <c r="BJ152" s="19" t="s">
        <v>81</v>
      </c>
      <c r="BK152" s="192">
        <f>ROUND(I152*H152,2)</f>
        <v>0</v>
      </c>
      <c r="BL152" s="19" t="s">
        <v>273</v>
      </c>
      <c r="BM152" s="191" t="s">
        <v>1394</v>
      </c>
    </row>
    <row r="153" s="2" customFormat="1">
      <c r="A153" s="38"/>
      <c r="B153" s="39"/>
      <c r="C153" s="38"/>
      <c r="D153" s="193" t="s">
        <v>173</v>
      </c>
      <c r="E153" s="38"/>
      <c r="F153" s="194" t="s">
        <v>1393</v>
      </c>
      <c r="G153" s="38"/>
      <c r="H153" s="38"/>
      <c r="I153" s="195"/>
      <c r="J153" s="38"/>
      <c r="K153" s="38"/>
      <c r="L153" s="39"/>
      <c r="M153" s="196"/>
      <c r="N153" s="197"/>
      <c r="O153" s="77"/>
      <c r="P153" s="77"/>
      <c r="Q153" s="77"/>
      <c r="R153" s="77"/>
      <c r="S153" s="77"/>
      <c r="T153" s="78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T153" s="19" t="s">
        <v>173</v>
      </c>
      <c r="AU153" s="19" t="s">
        <v>85</v>
      </c>
    </row>
    <row r="154" s="2" customFormat="1">
      <c r="A154" s="38"/>
      <c r="B154" s="179"/>
      <c r="C154" s="180" t="s">
        <v>253</v>
      </c>
      <c r="D154" s="180" t="s">
        <v>167</v>
      </c>
      <c r="E154" s="181" t="s">
        <v>865</v>
      </c>
      <c r="F154" s="182" t="s">
        <v>866</v>
      </c>
      <c r="G154" s="183" t="s">
        <v>305</v>
      </c>
      <c r="H154" s="184">
        <v>12</v>
      </c>
      <c r="I154" s="185"/>
      <c r="J154" s="186">
        <f>ROUND(I154*H154,2)</f>
        <v>0</v>
      </c>
      <c r="K154" s="182" t="s">
        <v>852</v>
      </c>
      <c r="L154" s="39"/>
      <c r="M154" s="187" t="s">
        <v>1</v>
      </c>
      <c r="N154" s="188" t="s">
        <v>41</v>
      </c>
      <c r="O154" s="77"/>
      <c r="P154" s="189">
        <f>O154*H154</f>
        <v>0</v>
      </c>
      <c r="Q154" s="189">
        <v>0</v>
      </c>
      <c r="R154" s="189">
        <f>Q154*H154</f>
        <v>0</v>
      </c>
      <c r="S154" s="189">
        <v>0</v>
      </c>
      <c r="T154" s="190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191" t="s">
        <v>273</v>
      </c>
      <c r="AT154" s="191" t="s">
        <v>167</v>
      </c>
      <c r="AU154" s="191" t="s">
        <v>85</v>
      </c>
      <c r="AY154" s="19" t="s">
        <v>165</v>
      </c>
      <c r="BE154" s="192">
        <f>IF(N154="základní",J154,0)</f>
        <v>0</v>
      </c>
      <c r="BF154" s="192">
        <f>IF(N154="snížená",J154,0)</f>
        <v>0</v>
      </c>
      <c r="BG154" s="192">
        <f>IF(N154="zákl. přenesená",J154,0)</f>
        <v>0</v>
      </c>
      <c r="BH154" s="192">
        <f>IF(N154="sníž. přenesená",J154,0)</f>
        <v>0</v>
      </c>
      <c r="BI154" s="192">
        <f>IF(N154="nulová",J154,0)</f>
        <v>0</v>
      </c>
      <c r="BJ154" s="19" t="s">
        <v>81</v>
      </c>
      <c r="BK154" s="192">
        <f>ROUND(I154*H154,2)</f>
        <v>0</v>
      </c>
      <c r="BL154" s="19" t="s">
        <v>273</v>
      </c>
      <c r="BM154" s="191" t="s">
        <v>1395</v>
      </c>
    </row>
    <row r="155" s="2" customFormat="1">
      <c r="A155" s="38"/>
      <c r="B155" s="39"/>
      <c r="C155" s="38"/>
      <c r="D155" s="193" t="s">
        <v>173</v>
      </c>
      <c r="E155" s="38"/>
      <c r="F155" s="194" t="s">
        <v>866</v>
      </c>
      <c r="G155" s="38"/>
      <c r="H155" s="38"/>
      <c r="I155" s="195"/>
      <c r="J155" s="38"/>
      <c r="K155" s="38"/>
      <c r="L155" s="39"/>
      <c r="M155" s="196"/>
      <c r="N155" s="197"/>
      <c r="O155" s="77"/>
      <c r="P155" s="77"/>
      <c r="Q155" s="77"/>
      <c r="R155" s="77"/>
      <c r="S155" s="77"/>
      <c r="T155" s="7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T155" s="19" t="s">
        <v>173</v>
      </c>
      <c r="AU155" s="19" t="s">
        <v>85</v>
      </c>
    </row>
    <row r="156" s="2" customFormat="1">
      <c r="A156" s="38"/>
      <c r="B156" s="179"/>
      <c r="C156" s="229" t="s">
        <v>261</v>
      </c>
      <c r="D156" s="229" t="s">
        <v>221</v>
      </c>
      <c r="E156" s="230" t="s">
        <v>868</v>
      </c>
      <c r="F156" s="231" t="s">
        <v>869</v>
      </c>
      <c r="G156" s="232" t="s">
        <v>305</v>
      </c>
      <c r="H156" s="233">
        <v>14.4</v>
      </c>
      <c r="I156" s="234"/>
      <c r="J156" s="235">
        <f>ROUND(I156*H156,2)</f>
        <v>0</v>
      </c>
      <c r="K156" s="231" t="s">
        <v>852</v>
      </c>
      <c r="L156" s="236"/>
      <c r="M156" s="237" t="s">
        <v>1</v>
      </c>
      <c r="N156" s="238" t="s">
        <v>41</v>
      </c>
      <c r="O156" s="77"/>
      <c r="P156" s="189">
        <f>O156*H156</f>
        <v>0</v>
      </c>
      <c r="Q156" s="189">
        <v>0.00010000000000000001</v>
      </c>
      <c r="R156" s="189">
        <f>Q156*H156</f>
        <v>0.0014400000000000001</v>
      </c>
      <c r="S156" s="189">
        <v>0</v>
      </c>
      <c r="T156" s="190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191" t="s">
        <v>272</v>
      </c>
      <c r="AT156" s="191" t="s">
        <v>221</v>
      </c>
      <c r="AU156" s="191" t="s">
        <v>85</v>
      </c>
      <c r="AY156" s="19" t="s">
        <v>165</v>
      </c>
      <c r="BE156" s="192">
        <f>IF(N156="základní",J156,0)</f>
        <v>0</v>
      </c>
      <c r="BF156" s="192">
        <f>IF(N156="snížená",J156,0)</f>
        <v>0</v>
      </c>
      <c r="BG156" s="192">
        <f>IF(N156="zákl. přenesená",J156,0)</f>
        <v>0</v>
      </c>
      <c r="BH156" s="192">
        <f>IF(N156="sníž. přenesená",J156,0)</f>
        <v>0</v>
      </c>
      <c r="BI156" s="192">
        <f>IF(N156="nulová",J156,0)</f>
        <v>0</v>
      </c>
      <c r="BJ156" s="19" t="s">
        <v>81</v>
      </c>
      <c r="BK156" s="192">
        <f>ROUND(I156*H156,2)</f>
        <v>0</v>
      </c>
      <c r="BL156" s="19" t="s">
        <v>273</v>
      </c>
      <c r="BM156" s="191" t="s">
        <v>1396</v>
      </c>
    </row>
    <row r="157" s="2" customFormat="1">
      <c r="A157" s="38"/>
      <c r="B157" s="39"/>
      <c r="C157" s="38"/>
      <c r="D157" s="193" t="s">
        <v>173</v>
      </c>
      <c r="E157" s="38"/>
      <c r="F157" s="194" t="s">
        <v>869</v>
      </c>
      <c r="G157" s="38"/>
      <c r="H157" s="38"/>
      <c r="I157" s="195"/>
      <c r="J157" s="38"/>
      <c r="K157" s="38"/>
      <c r="L157" s="39"/>
      <c r="M157" s="196"/>
      <c r="N157" s="197"/>
      <c r="O157" s="77"/>
      <c r="P157" s="77"/>
      <c r="Q157" s="77"/>
      <c r="R157" s="77"/>
      <c r="S157" s="77"/>
      <c r="T157" s="78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T157" s="19" t="s">
        <v>173</v>
      </c>
      <c r="AU157" s="19" t="s">
        <v>85</v>
      </c>
    </row>
    <row r="158" s="2" customFormat="1">
      <c r="A158" s="38"/>
      <c r="B158" s="179"/>
      <c r="C158" s="180" t="s">
        <v>8</v>
      </c>
      <c r="D158" s="180" t="s">
        <v>167</v>
      </c>
      <c r="E158" s="181" t="s">
        <v>871</v>
      </c>
      <c r="F158" s="182" t="s">
        <v>872</v>
      </c>
      <c r="G158" s="183" t="s">
        <v>305</v>
      </c>
      <c r="H158" s="184">
        <v>206</v>
      </c>
      <c r="I158" s="185"/>
      <c r="J158" s="186">
        <f>ROUND(I158*H158,2)</f>
        <v>0</v>
      </c>
      <c r="K158" s="182" t="s">
        <v>852</v>
      </c>
      <c r="L158" s="39"/>
      <c r="M158" s="187" t="s">
        <v>1</v>
      </c>
      <c r="N158" s="188" t="s">
        <v>41</v>
      </c>
      <c r="O158" s="77"/>
      <c r="P158" s="189">
        <f>O158*H158</f>
        <v>0</v>
      </c>
      <c r="Q158" s="189">
        <v>0</v>
      </c>
      <c r="R158" s="189">
        <f>Q158*H158</f>
        <v>0</v>
      </c>
      <c r="S158" s="189">
        <v>0</v>
      </c>
      <c r="T158" s="190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191" t="s">
        <v>273</v>
      </c>
      <c r="AT158" s="191" t="s">
        <v>167</v>
      </c>
      <c r="AU158" s="191" t="s">
        <v>85</v>
      </c>
      <c r="AY158" s="19" t="s">
        <v>165</v>
      </c>
      <c r="BE158" s="192">
        <f>IF(N158="základní",J158,0)</f>
        <v>0</v>
      </c>
      <c r="BF158" s="192">
        <f>IF(N158="snížená",J158,0)</f>
        <v>0</v>
      </c>
      <c r="BG158" s="192">
        <f>IF(N158="zákl. přenesená",J158,0)</f>
        <v>0</v>
      </c>
      <c r="BH158" s="192">
        <f>IF(N158="sníž. přenesená",J158,0)</f>
        <v>0</v>
      </c>
      <c r="BI158" s="192">
        <f>IF(N158="nulová",J158,0)</f>
        <v>0</v>
      </c>
      <c r="BJ158" s="19" t="s">
        <v>81</v>
      </c>
      <c r="BK158" s="192">
        <f>ROUND(I158*H158,2)</f>
        <v>0</v>
      </c>
      <c r="BL158" s="19" t="s">
        <v>273</v>
      </c>
      <c r="BM158" s="191" t="s">
        <v>1397</v>
      </c>
    </row>
    <row r="159" s="2" customFormat="1">
      <c r="A159" s="38"/>
      <c r="B159" s="39"/>
      <c r="C159" s="38"/>
      <c r="D159" s="193" t="s">
        <v>173</v>
      </c>
      <c r="E159" s="38"/>
      <c r="F159" s="194" t="s">
        <v>872</v>
      </c>
      <c r="G159" s="38"/>
      <c r="H159" s="38"/>
      <c r="I159" s="195"/>
      <c r="J159" s="38"/>
      <c r="K159" s="38"/>
      <c r="L159" s="39"/>
      <c r="M159" s="196"/>
      <c r="N159" s="197"/>
      <c r="O159" s="77"/>
      <c r="P159" s="77"/>
      <c r="Q159" s="77"/>
      <c r="R159" s="77"/>
      <c r="S159" s="77"/>
      <c r="T159" s="78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T159" s="19" t="s">
        <v>173</v>
      </c>
      <c r="AU159" s="19" t="s">
        <v>85</v>
      </c>
    </row>
    <row r="160" s="2" customFormat="1">
      <c r="A160" s="38"/>
      <c r="B160" s="179"/>
      <c r="C160" s="229" t="s">
        <v>273</v>
      </c>
      <c r="D160" s="229" t="s">
        <v>221</v>
      </c>
      <c r="E160" s="230" t="s">
        <v>874</v>
      </c>
      <c r="F160" s="231" t="s">
        <v>875</v>
      </c>
      <c r="G160" s="232" t="s">
        <v>305</v>
      </c>
      <c r="H160" s="233">
        <v>247.19999999999999</v>
      </c>
      <c r="I160" s="234"/>
      <c r="J160" s="235">
        <f>ROUND(I160*H160,2)</f>
        <v>0</v>
      </c>
      <c r="K160" s="231" t="s">
        <v>852</v>
      </c>
      <c r="L160" s="236"/>
      <c r="M160" s="237" t="s">
        <v>1</v>
      </c>
      <c r="N160" s="238" t="s">
        <v>41</v>
      </c>
      <c r="O160" s="77"/>
      <c r="P160" s="189">
        <f>O160*H160</f>
        <v>0</v>
      </c>
      <c r="Q160" s="189">
        <v>0.00012</v>
      </c>
      <c r="R160" s="189">
        <f>Q160*H160</f>
        <v>0.029663999999999999</v>
      </c>
      <c r="S160" s="189">
        <v>0</v>
      </c>
      <c r="T160" s="190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191" t="s">
        <v>272</v>
      </c>
      <c r="AT160" s="191" t="s">
        <v>221</v>
      </c>
      <c r="AU160" s="191" t="s">
        <v>85</v>
      </c>
      <c r="AY160" s="19" t="s">
        <v>165</v>
      </c>
      <c r="BE160" s="192">
        <f>IF(N160="základní",J160,0)</f>
        <v>0</v>
      </c>
      <c r="BF160" s="192">
        <f>IF(N160="snížená",J160,0)</f>
        <v>0</v>
      </c>
      <c r="BG160" s="192">
        <f>IF(N160="zákl. přenesená",J160,0)</f>
        <v>0</v>
      </c>
      <c r="BH160" s="192">
        <f>IF(N160="sníž. přenesená",J160,0)</f>
        <v>0</v>
      </c>
      <c r="BI160" s="192">
        <f>IF(N160="nulová",J160,0)</f>
        <v>0</v>
      </c>
      <c r="BJ160" s="19" t="s">
        <v>81</v>
      </c>
      <c r="BK160" s="192">
        <f>ROUND(I160*H160,2)</f>
        <v>0</v>
      </c>
      <c r="BL160" s="19" t="s">
        <v>273</v>
      </c>
      <c r="BM160" s="191" t="s">
        <v>1398</v>
      </c>
    </row>
    <row r="161" s="2" customFormat="1">
      <c r="A161" s="38"/>
      <c r="B161" s="39"/>
      <c r="C161" s="38"/>
      <c r="D161" s="193" t="s">
        <v>173</v>
      </c>
      <c r="E161" s="38"/>
      <c r="F161" s="194" t="s">
        <v>875</v>
      </c>
      <c r="G161" s="38"/>
      <c r="H161" s="38"/>
      <c r="I161" s="195"/>
      <c r="J161" s="38"/>
      <c r="K161" s="38"/>
      <c r="L161" s="39"/>
      <c r="M161" s="196"/>
      <c r="N161" s="197"/>
      <c r="O161" s="77"/>
      <c r="P161" s="77"/>
      <c r="Q161" s="77"/>
      <c r="R161" s="77"/>
      <c r="S161" s="77"/>
      <c r="T161" s="78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T161" s="19" t="s">
        <v>173</v>
      </c>
      <c r="AU161" s="19" t="s">
        <v>85</v>
      </c>
    </row>
    <row r="162" s="2" customFormat="1">
      <c r="A162" s="38"/>
      <c r="B162" s="179"/>
      <c r="C162" s="180" t="s">
        <v>284</v>
      </c>
      <c r="D162" s="180" t="s">
        <v>167</v>
      </c>
      <c r="E162" s="181" t="s">
        <v>880</v>
      </c>
      <c r="F162" s="182" t="s">
        <v>881</v>
      </c>
      <c r="G162" s="183" t="s">
        <v>305</v>
      </c>
      <c r="H162" s="184">
        <v>208</v>
      </c>
      <c r="I162" s="185"/>
      <c r="J162" s="186">
        <f>ROUND(I162*H162,2)</f>
        <v>0</v>
      </c>
      <c r="K162" s="182" t="s">
        <v>852</v>
      </c>
      <c r="L162" s="39"/>
      <c r="M162" s="187" t="s">
        <v>1</v>
      </c>
      <c r="N162" s="188" t="s">
        <v>41</v>
      </c>
      <c r="O162" s="77"/>
      <c r="P162" s="189">
        <f>O162*H162</f>
        <v>0</v>
      </c>
      <c r="Q162" s="189">
        <v>0</v>
      </c>
      <c r="R162" s="189">
        <f>Q162*H162</f>
        <v>0</v>
      </c>
      <c r="S162" s="189">
        <v>0</v>
      </c>
      <c r="T162" s="190">
        <f>S162*H162</f>
        <v>0</v>
      </c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R162" s="191" t="s">
        <v>273</v>
      </c>
      <c r="AT162" s="191" t="s">
        <v>167</v>
      </c>
      <c r="AU162" s="191" t="s">
        <v>85</v>
      </c>
      <c r="AY162" s="19" t="s">
        <v>165</v>
      </c>
      <c r="BE162" s="192">
        <f>IF(N162="základní",J162,0)</f>
        <v>0</v>
      </c>
      <c r="BF162" s="192">
        <f>IF(N162="snížená",J162,0)</f>
        <v>0</v>
      </c>
      <c r="BG162" s="192">
        <f>IF(N162="zákl. přenesená",J162,0)</f>
        <v>0</v>
      </c>
      <c r="BH162" s="192">
        <f>IF(N162="sníž. přenesená",J162,0)</f>
        <v>0</v>
      </c>
      <c r="BI162" s="192">
        <f>IF(N162="nulová",J162,0)</f>
        <v>0</v>
      </c>
      <c r="BJ162" s="19" t="s">
        <v>81</v>
      </c>
      <c r="BK162" s="192">
        <f>ROUND(I162*H162,2)</f>
        <v>0</v>
      </c>
      <c r="BL162" s="19" t="s">
        <v>273</v>
      </c>
      <c r="BM162" s="191" t="s">
        <v>1399</v>
      </c>
    </row>
    <row r="163" s="2" customFormat="1">
      <c r="A163" s="38"/>
      <c r="B163" s="39"/>
      <c r="C163" s="38"/>
      <c r="D163" s="193" t="s">
        <v>173</v>
      </c>
      <c r="E163" s="38"/>
      <c r="F163" s="194" t="s">
        <v>881</v>
      </c>
      <c r="G163" s="38"/>
      <c r="H163" s="38"/>
      <c r="I163" s="195"/>
      <c r="J163" s="38"/>
      <c r="K163" s="38"/>
      <c r="L163" s="39"/>
      <c r="M163" s="196"/>
      <c r="N163" s="197"/>
      <c r="O163" s="77"/>
      <c r="P163" s="77"/>
      <c r="Q163" s="77"/>
      <c r="R163" s="77"/>
      <c r="S163" s="77"/>
      <c r="T163" s="78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T163" s="19" t="s">
        <v>173</v>
      </c>
      <c r="AU163" s="19" t="s">
        <v>85</v>
      </c>
    </row>
    <row r="164" s="2" customFormat="1">
      <c r="A164" s="38"/>
      <c r="B164" s="179"/>
      <c r="C164" s="229" t="s">
        <v>289</v>
      </c>
      <c r="D164" s="229" t="s">
        <v>221</v>
      </c>
      <c r="E164" s="230" t="s">
        <v>883</v>
      </c>
      <c r="F164" s="231" t="s">
        <v>884</v>
      </c>
      <c r="G164" s="232" t="s">
        <v>305</v>
      </c>
      <c r="H164" s="233">
        <v>249.59999999999999</v>
      </c>
      <c r="I164" s="234"/>
      <c r="J164" s="235">
        <f>ROUND(I164*H164,2)</f>
        <v>0</v>
      </c>
      <c r="K164" s="231" t="s">
        <v>852</v>
      </c>
      <c r="L164" s="236"/>
      <c r="M164" s="237" t="s">
        <v>1</v>
      </c>
      <c r="N164" s="238" t="s">
        <v>41</v>
      </c>
      <c r="O164" s="77"/>
      <c r="P164" s="189">
        <f>O164*H164</f>
        <v>0</v>
      </c>
      <c r="Q164" s="189">
        <v>0.00017000000000000001</v>
      </c>
      <c r="R164" s="189">
        <f>Q164*H164</f>
        <v>0.042432000000000004</v>
      </c>
      <c r="S164" s="189">
        <v>0</v>
      </c>
      <c r="T164" s="190">
        <f>S164*H164</f>
        <v>0</v>
      </c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R164" s="191" t="s">
        <v>272</v>
      </c>
      <c r="AT164" s="191" t="s">
        <v>221</v>
      </c>
      <c r="AU164" s="191" t="s">
        <v>85</v>
      </c>
      <c r="AY164" s="19" t="s">
        <v>165</v>
      </c>
      <c r="BE164" s="192">
        <f>IF(N164="základní",J164,0)</f>
        <v>0</v>
      </c>
      <c r="BF164" s="192">
        <f>IF(N164="snížená",J164,0)</f>
        <v>0</v>
      </c>
      <c r="BG164" s="192">
        <f>IF(N164="zákl. přenesená",J164,0)</f>
        <v>0</v>
      </c>
      <c r="BH164" s="192">
        <f>IF(N164="sníž. přenesená",J164,0)</f>
        <v>0</v>
      </c>
      <c r="BI164" s="192">
        <f>IF(N164="nulová",J164,0)</f>
        <v>0</v>
      </c>
      <c r="BJ164" s="19" t="s">
        <v>81</v>
      </c>
      <c r="BK164" s="192">
        <f>ROUND(I164*H164,2)</f>
        <v>0</v>
      </c>
      <c r="BL164" s="19" t="s">
        <v>273</v>
      </c>
      <c r="BM164" s="191" t="s">
        <v>1400</v>
      </c>
    </row>
    <row r="165" s="2" customFormat="1">
      <c r="A165" s="38"/>
      <c r="B165" s="39"/>
      <c r="C165" s="38"/>
      <c r="D165" s="193" t="s">
        <v>173</v>
      </c>
      <c r="E165" s="38"/>
      <c r="F165" s="194" t="s">
        <v>884</v>
      </c>
      <c r="G165" s="38"/>
      <c r="H165" s="38"/>
      <c r="I165" s="195"/>
      <c r="J165" s="38"/>
      <c r="K165" s="38"/>
      <c r="L165" s="39"/>
      <c r="M165" s="196"/>
      <c r="N165" s="197"/>
      <c r="O165" s="77"/>
      <c r="P165" s="77"/>
      <c r="Q165" s="77"/>
      <c r="R165" s="77"/>
      <c r="S165" s="77"/>
      <c r="T165" s="78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T165" s="19" t="s">
        <v>173</v>
      </c>
      <c r="AU165" s="19" t="s">
        <v>85</v>
      </c>
    </row>
    <row r="166" s="2" customFormat="1">
      <c r="A166" s="38"/>
      <c r="B166" s="179"/>
      <c r="C166" s="180" t="s">
        <v>302</v>
      </c>
      <c r="D166" s="180" t="s">
        <v>167</v>
      </c>
      <c r="E166" s="181" t="s">
        <v>886</v>
      </c>
      <c r="F166" s="182" t="s">
        <v>887</v>
      </c>
      <c r="G166" s="183" t="s">
        <v>305</v>
      </c>
      <c r="H166" s="184">
        <v>15</v>
      </c>
      <c r="I166" s="185"/>
      <c r="J166" s="186">
        <f>ROUND(I166*H166,2)</f>
        <v>0</v>
      </c>
      <c r="K166" s="182" t="s">
        <v>852</v>
      </c>
      <c r="L166" s="39"/>
      <c r="M166" s="187" t="s">
        <v>1</v>
      </c>
      <c r="N166" s="188" t="s">
        <v>41</v>
      </c>
      <c r="O166" s="77"/>
      <c r="P166" s="189">
        <f>O166*H166</f>
        <v>0</v>
      </c>
      <c r="Q166" s="189">
        <v>0</v>
      </c>
      <c r="R166" s="189">
        <f>Q166*H166</f>
        <v>0</v>
      </c>
      <c r="S166" s="189">
        <v>0</v>
      </c>
      <c r="T166" s="190">
        <f>S166*H166</f>
        <v>0</v>
      </c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R166" s="191" t="s">
        <v>273</v>
      </c>
      <c r="AT166" s="191" t="s">
        <v>167</v>
      </c>
      <c r="AU166" s="191" t="s">
        <v>85</v>
      </c>
      <c r="AY166" s="19" t="s">
        <v>165</v>
      </c>
      <c r="BE166" s="192">
        <f>IF(N166="základní",J166,0)</f>
        <v>0</v>
      </c>
      <c r="BF166" s="192">
        <f>IF(N166="snížená",J166,0)</f>
        <v>0</v>
      </c>
      <c r="BG166" s="192">
        <f>IF(N166="zákl. přenesená",J166,0)</f>
        <v>0</v>
      </c>
      <c r="BH166" s="192">
        <f>IF(N166="sníž. přenesená",J166,0)</f>
        <v>0</v>
      </c>
      <c r="BI166" s="192">
        <f>IF(N166="nulová",J166,0)</f>
        <v>0</v>
      </c>
      <c r="BJ166" s="19" t="s">
        <v>81</v>
      </c>
      <c r="BK166" s="192">
        <f>ROUND(I166*H166,2)</f>
        <v>0</v>
      </c>
      <c r="BL166" s="19" t="s">
        <v>273</v>
      </c>
      <c r="BM166" s="191" t="s">
        <v>1401</v>
      </c>
    </row>
    <row r="167" s="2" customFormat="1">
      <c r="A167" s="38"/>
      <c r="B167" s="39"/>
      <c r="C167" s="38"/>
      <c r="D167" s="193" t="s">
        <v>173</v>
      </c>
      <c r="E167" s="38"/>
      <c r="F167" s="194" t="s">
        <v>887</v>
      </c>
      <c r="G167" s="38"/>
      <c r="H167" s="38"/>
      <c r="I167" s="195"/>
      <c r="J167" s="38"/>
      <c r="K167" s="38"/>
      <c r="L167" s="39"/>
      <c r="M167" s="196"/>
      <c r="N167" s="197"/>
      <c r="O167" s="77"/>
      <c r="P167" s="77"/>
      <c r="Q167" s="77"/>
      <c r="R167" s="77"/>
      <c r="S167" s="77"/>
      <c r="T167" s="78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T167" s="19" t="s">
        <v>173</v>
      </c>
      <c r="AU167" s="19" t="s">
        <v>85</v>
      </c>
    </row>
    <row r="168" s="2" customFormat="1">
      <c r="A168" s="38"/>
      <c r="B168" s="179"/>
      <c r="C168" s="229" t="s">
        <v>307</v>
      </c>
      <c r="D168" s="229" t="s">
        <v>221</v>
      </c>
      <c r="E168" s="230" t="s">
        <v>889</v>
      </c>
      <c r="F168" s="231" t="s">
        <v>890</v>
      </c>
      <c r="G168" s="232" t="s">
        <v>305</v>
      </c>
      <c r="H168" s="233">
        <v>18</v>
      </c>
      <c r="I168" s="234"/>
      <c r="J168" s="235">
        <f>ROUND(I168*H168,2)</f>
        <v>0</v>
      </c>
      <c r="K168" s="231" t="s">
        <v>852</v>
      </c>
      <c r="L168" s="236"/>
      <c r="M168" s="237" t="s">
        <v>1</v>
      </c>
      <c r="N168" s="238" t="s">
        <v>41</v>
      </c>
      <c r="O168" s="77"/>
      <c r="P168" s="189">
        <f>O168*H168</f>
        <v>0</v>
      </c>
      <c r="Q168" s="189">
        <v>0.00013999999999999999</v>
      </c>
      <c r="R168" s="189">
        <f>Q168*H168</f>
        <v>0.0025199999999999997</v>
      </c>
      <c r="S168" s="189">
        <v>0</v>
      </c>
      <c r="T168" s="190">
        <f>S168*H168</f>
        <v>0</v>
      </c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R168" s="191" t="s">
        <v>272</v>
      </c>
      <c r="AT168" s="191" t="s">
        <v>221</v>
      </c>
      <c r="AU168" s="191" t="s">
        <v>85</v>
      </c>
      <c r="AY168" s="19" t="s">
        <v>165</v>
      </c>
      <c r="BE168" s="192">
        <f>IF(N168="základní",J168,0)</f>
        <v>0</v>
      </c>
      <c r="BF168" s="192">
        <f>IF(N168="snížená",J168,0)</f>
        <v>0</v>
      </c>
      <c r="BG168" s="192">
        <f>IF(N168="zákl. přenesená",J168,0)</f>
        <v>0</v>
      </c>
      <c r="BH168" s="192">
        <f>IF(N168="sníž. přenesená",J168,0)</f>
        <v>0</v>
      </c>
      <c r="BI168" s="192">
        <f>IF(N168="nulová",J168,0)</f>
        <v>0</v>
      </c>
      <c r="BJ168" s="19" t="s">
        <v>81</v>
      </c>
      <c r="BK168" s="192">
        <f>ROUND(I168*H168,2)</f>
        <v>0</v>
      </c>
      <c r="BL168" s="19" t="s">
        <v>273</v>
      </c>
      <c r="BM168" s="191" t="s">
        <v>1402</v>
      </c>
    </row>
    <row r="169" s="2" customFormat="1">
      <c r="A169" s="38"/>
      <c r="B169" s="39"/>
      <c r="C169" s="38"/>
      <c r="D169" s="193" t="s">
        <v>173</v>
      </c>
      <c r="E169" s="38"/>
      <c r="F169" s="194" t="s">
        <v>890</v>
      </c>
      <c r="G169" s="38"/>
      <c r="H169" s="38"/>
      <c r="I169" s="195"/>
      <c r="J169" s="38"/>
      <c r="K169" s="38"/>
      <c r="L169" s="39"/>
      <c r="M169" s="196"/>
      <c r="N169" s="197"/>
      <c r="O169" s="77"/>
      <c r="P169" s="77"/>
      <c r="Q169" s="77"/>
      <c r="R169" s="77"/>
      <c r="S169" s="77"/>
      <c r="T169" s="78"/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T169" s="19" t="s">
        <v>173</v>
      </c>
      <c r="AU169" s="19" t="s">
        <v>85</v>
      </c>
    </row>
    <row r="170" s="2" customFormat="1">
      <c r="A170" s="38"/>
      <c r="B170" s="179"/>
      <c r="C170" s="180" t="s">
        <v>7</v>
      </c>
      <c r="D170" s="180" t="s">
        <v>167</v>
      </c>
      <c r="E170" s="181" t="s">
        <v>892</v>
      </c>
      <c r="F170" s="182" t="s">
        <v>893</v>
      </c>
      <c r="G170" s="183" t="s">
        <v>305</v>
      </c>
      <c r="H170" s="184">
        <v>28</v>
      </c>
      <c r="I170" s="185"/>
      <c r="J170" s="186">
        <f>ROUND(I170*H170,2)</f>
        <v>0</v>
      </c>
      <c r="K170" s="182" t="s">
        <v>852</v>
      </c>
      <c r="L170" s="39"/>
      <c r="M170" s="187" t="s">
        <v>1</v>
      </c>
      <c r="N170" s="188" t="s">
        <v>41</v>
      </c>
      <c r="O170" s="77"/>
      <c r="P170" s="189">
        <f>O170*H170</f>
        <v>0</v>
      </c>
      <c r="Q170" s="189">
        <v>0</v>
      </c>
      <c r="R170" s="189">
        <f>Q170*H170</f>
        <v>0</v>
      </c>
      <c r="S170" s="189">
        <v>0</v>
      </c>
      <c r="T170" s="190">
        <f>S170*H170</f>
        <v>0</v>
      </c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R170" s="191" t="s">
        <v>273</v>
      </c>
      <c r="AT170" s="191" t="s">
        <v>167</v>
      </c>
      <c r="AU170" s="191" t="s">
        <v>85</v>
      </c>
      <c r="AY170" s="19" t="s">
        <v>165</v>
      </c>
      <c r="BE170" s="192">
        <f>IF(N170="základní",J170,0)</f>
        <v>0</v>
      </c>
      <c r="BF170" s="192">
        <f>IF(N170="snížená",J170,0)</f>
        <v>0</v>
      </c>
      <c r="BG170" s="192">
        <f>IF(N170="zákl. přenesená",J170,0)</f>
        <v>0</v>
      </c>
      <c r="BH170" s="192">
        <f>IF(N170="sníž. přenesená",J170,0)</f>
        <v>0</v>
      </c>
      <c r="BI170" s="192">
        <f>IF(N170="nulová",J170,0)</f>
        <v>0</v>
      </c>
      <c r="BJ170" s="19" t="s">
        <v>81</v>
      </c>
      <c r="BK170" s="192">
        <f>ROUND(I170*H170,2)</f>
        <v>0</v>
      </c>
      <c r="BL170" s="19" t="s">
        <v>273</v>
      </c>
      <c r="BM170" s="191" t="s">
        <v>1403</v>
      </c>
    </row>
    <row r="171" s="2" customFormat="1">
      <c r="A171" s="38"/>
      <c r="B171" s="39"/>
      <c r="C171" s="38"/>
      <c r="D171" s="193" t="s">
        <v>173</v>
      </c>
      <c r="E171" s="38"/>
      <c r="F171" s="194" t="s">
        <v>893</v>
      </c>
      <c r="G171" s="38"/>
      <c r="H171" s="38"/>
      <c r="I171" s="195"/>
      <c r="J171" s="38"/>
      <c r="K171" s="38"/>
      <c r="L171" s="39"/>
      <c r="M171" s="196"/>
      <c r="N171" s="197"/>
      <c r="O171" s="77"/>
      <c r="P171" s="77"/>
      <c r="Q171" s="77"/>
      <c r="R171" s="77"/>
      <c r="S171" s="77"/>
      <c r="T171" s="78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T171" s="19" t="s">
        <v>173</v>
      </c>
      <c r="AU171" s="19" t="s">
        <v>85</v>
      </c>
    </row>
    <row r="172" s="2" customFormat="1">
      <c r="A172" s="38"/>
      <c r="B172" s="179"/>
      <c r="C172" s="229" t="s">
        <v>318</v>
      </c>
      <c r="D172" s="229" t="s">
        <v>221</v>
      </c>
      <c r="E172" s="230" t="s">
        <v>895</v>
      </c>
      <c r="F172" s="231" t="s">
        <v>896</v>
      </c>
      <c r="G172" s="232" t="s">
        <v>305</v>
      </c>
      <c r="H172" s="233">
        <v>15.6</v>
      </c>
      <c r="I172" s="234"/>
      <c r="J172" s="235">
        <f>ROUND(I172*H172,2)</f>
        <v>0</v>
      </c>
      <c r="K172" s="231" t="s">
        <v>852</v>
      </c>
      <c r="L172" s="236"/>
      <c r="M172" s="237" t="s">
        <v>1</v>
      </c>
      <c r="N172" s="238" t="s">
        <v>41</v>
      </c>
      <c r="O172" s="77"/>
      <c r="P172" s="189">
        <f>O172*H172</f>
        <v>0</v>
      </c>
      <c r="Q172" s="189">
        <v>0.00016000000000000001</v>
      </c>
      <c r="R172" s="189">
        <f>Q172*H172</f>
        <v>0.002496</v>
      </c>
      <c r="S172" s="189">
        <v>0</v>
      </c>
      <c r="T172" s="190">
        <f>S172*H172</f>
        <v>0</v>
      </c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R172" s="191" t="s">
        <v>272</v>
      </c>
      <c r="AT172" s="191" t="s">
        <v>221</v>
      </c>
      <c r="AU172" s="191" t="s">
        <v>85</v>
      </c>
      <c r="AY172" s="19" t="s">
        <v>165</v>
      </c>
      <c r="BE172" s="192">
        <f>IF(N172="základní",J172,0)</f>
        <v>0</v>
      </c>
      <c r="BF172" s="192">
        <f>IF(N172="snížená",J172,0)</f>
        <v>0</v>
      </c>
      <c r="BG172" s="192">
        <f>IF(N172="zákl. přenesená",J172,0)</f>
        <v>0</v>
      </c>
      <c r="BH172" s="192">
        <f>IF(N172="sníž. přenesená",J172,0)</f>
        <v>0</v>
      </c>
      <c r="BI172" s="192">
        <f>IF(N172="nulová",J172,0)</f>
        <v>0</v>
      </c>
      <c r="BJ172" s="19" t="s">
        <v>81</v>
      </c>
      <c r="BK172" s="192">
        <f>ROUND(I172*H172,2)</f>
        <v>0</v>
      </c>
      <c r="BL172" s="19" t="s">
        <v>273</v>
      </c>
      <c r="BM172" s="191" t="s">
        <v>1404</v>
      </c>
    </row>
    <row r="173" s="2" customFormat="1">
      <c r="A173" s="38"/>
      <c r="B173" s="39"/>
      <c r="C173" s="38"/>
      <c r="D173" s="193" t="s">
        <v>173</v>
      </c>
      <c r="E173" s="38"/>
      <c r="F173" s="194" t="s">
        <v>896</v>
      </c>
      <c r="G173" s="38"/>
      <c r="H173" s="38"/>
      <c r="I173" s="195"/>
      <c r="J173" s="38"/>
      <c r="K173" s="38"/>
      <c r="L173" s="39"/>
      <c r="M173" s="196"/>
      <c r="N173" s="197"/>
      <c r="O173" s="77"/>
      <c r="P173" s="77"/>
      <c r="Q173" s="77"/>
      <c r="R173" s="77"/>
      <c r="S173" s="77"/>
      <c r="T173" s="78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T173" s="19" t="s">
        <v>173</v>
      </c>
      <c r="AU173" s="19" t="s">
        <v>85</v>
      </c>
    </row>
    <row r="174" s="2" customFormat="1">
      <c r="A174" s="38"/>
      <c r="B174" s="179"/>
      <c r="C174" s="229" t="s">
        <v>323</v>
      </c>
      <c r="D174" s="229" t="s">
        <v>221</v>
      </c>
      <c r="E174" s="230" t="s">
        <v>1292</v>
      </c>
      <c r="F174" s="231" t="s">
        <v>1293</v>
      </c>
      <c r="G174" s="232" t="s">
        <v>305</v>
      </c>
      <c r="H174" s="233">
        <v>18</v>
      </c>
      <c r="I174" s="234"/>
      <c r="J174" s="235">
        <f>ROUND(I174*H174,2)</f>
        <v>0</v>
      </c>
      <c r="K174" s="231" t="s">
        <v>852</v>
      </c>
      <c r="L174" s="236"/>
      <c r="M174" s="237" t="s">
        <v>1</v>
      </c>
      <c r="N174" s="238" t="s">
        <v>41</v>
      </c>
      <c r="O174" s="77"/>
      <c r="P174" s="189">
        <f>O174*H174</f>
        <v>0</v>
      </c>
      <c r="Q174" s="189">
        <v>0.00025000000000000001</v>
      </c>
      <c r="R174" s="189">
        <f>Q174*H174</f>
        <v>0.0045000000000000005</v>
      </c>
      <c r="S174" s="189">
        <v>0</v>
      </c>
      <c r="T174" s="190">
        <f>S174*H174</f>
        <v>0</v>
      </c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R174" s="191" t="s">
        <v>272</v>
      </c>
      <c r="AT174" s="191" t="s">
        <v>221</v>
      </c>
      <c r="AU174" s="191" t="s">
        <v>85</v>
      </c>
      <c r="AY174" s="19" t="s">
        <v>165</v>
      </c>
      <c r="BE174" s="192">
        <f>IF(N174="základní",J174,0)</f>
        <v>0</v>
      </c>
      <c r="BF174" s="192">
        <f>IF(N174="snížená",J174,0)</f>
        <v>0</v>
      </c>
      <c r="BG174" s="192">
        <f>IF(N174="zákl. přenesená",J174,0)</f>
        <v>0</v>
      </c>
      <c r="BH174" s="192">
        <f>IF(N174="sníž. přenesená",J174,0)</f>
        <v>0</v>
      </c>
      <c r="BI174" s="192">
        <f>IF(N174="nulová",J174,0)</f>
        <v>0</v>
      </c>
      <c r="BJ174" s="19" t="s">
        <v>81</v>
      </c>
      <c r="BK174" s="192">
        <f>ROUND(I174*H174,2)</f>
        <v>0</v>
      </c>
      <c r="BL174" s="19" t="s">
        <v>273</v>
      </c>
      <c r="BM174" s="191" t="s">
        <v>1405</v>
      </c>
    </row>
    <row r="175" s="2" customFormat="1">
      <c r="A175" s="38"/>
      <c r="B175" s="39"/>
      <c r="C175" s="38"/>
      <c r="D175" s="193" t="s">
        <v>173</v>
      </c>
      <c r="E175" s="38"/>
      <c r="F175" s="194" t="s">
        <v>1293</v>
      </c>
      <c r="G175" s="38"/>
      <c r="H175" s="38"/>
      <c r="I175" s="195"/>
      <c r="J175" s="38"/>
      <c r="K175" s="38"/>
      <c r="L175" s="39"/>
      <c r="M175" s="196"/>
      <c r="N175" s="197"/>
      <c r="O175" s="77"/>
      <c r="P175" s="77"/>
      <c r="Q175" s="77"/>
      <c r="R175" s="77"/>
      <c r="S175" s="77"/>
      <c r="T175" s="78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T175" s="19" t="s">
        <v>173</v>
      </c>
      <c r="AU175" s="19" t="s">
        <v>85</v>
      </c>
    </row>
    <row r="176" s="2" customFormat="1" ht="33" customHeight="1">
      <c r="A176" s="38"/>
      <c r="B176" s="179"/>
      <c r="C176" s="180" t="s">
        <v>328</v>
      </c>
      <c r="D176" s="180" t="s">
        <v>167</v>
      </c>
      <c r="E176" s="181" t="s">
        <v>924</v>
      </c>
      <c r="F176" s="182" t="s">
        <v>925</v>
      </c>
      <c r="G176" s="183" t="s">
        <v>378</v>
      </c>
      <c r="H176" s="184">
        <v>60</v>
      </c>
      <c r="I176" s="185"/>
      <c r="J176" s="186">
        <f>ROUND(I176*H176,2)</f>
        <v>0</v>
      </c>
      <c r="K176" s="182" t="s">
        <v>852</v>
      </c>
      <c r="L176" s="39"/>
      <c r="M176" s="187" t="s">
        <v>1</v>
      </c>
      <c r="N176" s="188" t="s">
        <v>41</v>
      </c>
      <c r="O176" s="77"/>
      <c r="P176" s="189">
        <f>O176*H176</f>
        <v>0</v>
      </c>
      <c r="Q176" s="189">
        <v>0</v>
      </c>
      <c r="R176" s="189">
        <f>Q176*H176</f>
        <v>0</v>
      </c>
      <c r="S176" s="189">
        <v>0</v>
      </c>
      <c r="T176" s="190">
        <f>S176*H176</f>
        <v>0</v>
      </c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R176" s="191" t="s">
        <v>273</v>
      </c>
      <c r="AT176" s="191" t="s">
        <v>167</v>
      </c>
      <c r="AU176" s="191" t="s">
        <v>85</v>
      </c>
      <c r="AY176" s="19" t="s">
        <v>165</v>
      </c>
      <c r="BE176" s="192">
        <f>IF(N176="základní",J176,0)</f>
        <v>0</v>
      </c>
      <c r="BF176" s="192">
        <f>IF(N176="snížená",J176,0)</f>
        <v>0</v>
      </c>
      <c r="BG176" s="192">
        <f>IF(N176="zákl. přenesená",J176,0)</f>
        <v>0</v>
      </c>
      <c r="BH176" s="192">
        <f>IF(N176="sníž. přenesená",J176,0)</f>
        <v>0</v>
      </c>
      <c r="BI176" s="192">
        <f>IF(N176="nulová",J176,0)</f>
        <v>0</v>
      </c>
      <c r="BJ176" s="19" t="s">
        <v>81</v>
      </c>
      <c r="BK176" s="192">
        <f>ROUND(I176*H176,2)</f>
        <v>0</v>
      </c>
      <c r="BL176" s="19" t="s">
        <v>273</v>
      </c>
      <c r="BM176" s="191" t="s">
        <v>1406</v>
      </c>
    </row>
    <row r="177" s="2" customFormat="1">
      <c r="A177" s="38"/>
      <c r="B177" s="39"/>
      <c r="C177" s="38"/>
      <c r="D177" s="193" t="s">
        <v>173</v>
      </c>
      <c r="E177" s="38"/>
      <c r="F177" s="194" t="s">
        <v>925</v>
      </c>
      <c r="G177" s="38"/>
      <c r="H177" s="38"/>
      <c r="I177" s="195"/>
      <c r="J177" s="38"/>
      <c r="K177" s="38"/>
      <c r="L177" s="39"/>
      <c r="M177" s="196"/>
      <c r="N177" s="197"/>
      <c r="O177" s="77"/>
      <c r="P177" s="77"/>
      <c r="Q177" s="77"/>
      <c r="R177" s="77"/>
      <c r="S177" s="77"/>
      <c r="T177" s="78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T177" s="19" t="s">
        <v>173</v>
      </c>
      <c r="AU177" s="19" t="s">
        <v>85</v>
      </c>
    </row>
    <row r="178" s="2" customFormat="1" ht="33" customHeight="1">
      <c r="A178" s="38"/>
      <c r="B178" s="179"/>
      <c r="C178" s="180" t="s">
        <v>333</v>
      </c>
      <c r="D178" s="180" t="s">
        <v>167</v>
      </c>
      <c r="E178" s="181" t="s">
        <v>927</v>
      </c>
      <c r="F178" s="182" t="s">
        <v>928</v>
      </c>
      <c r="G178" s="183" t="s">
        <v>378</v>
      </c>
      <c r="H178" s="184">
        <v>1</v>
      </c>
      <c r="I178" s="185"/>
      <c r="J178" s="186">
        <f>ROUND(I178*H178,2)</f>
        <v>0</v>
      </c>
      <c r="K178" s="182" t="s">
        <v>852</v>
      </c>
      <c r="L178" s="39"/>
      <c r="M178" s="187" t="s">
        <v>1</v>
      </c>
      <c r="N178" s="188" t="s">
        <v>41</v>
      </c>
      <c r="O178" s="77"/>
      <c r="P178" s="189">
        <f>O178*H178</f>
        <v>0</v>
      </c>
      <c r="Q178" s="189">
        <v>0</v>
      </c>
      <c r="R178" s="189">
        <f>Q178*H178</f>
        <v>0</v>
      </c>
      <c r="S178" s="189">
        <v>0</v>
      </c>
      <c r="T178" s="190">
        <f>S178*H178</f>
        <v>0</v>
      </c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R178" s="191" t="s">
        <v>273</v>
      </c>
      <c r="AT178" s="191" t="s">
        <v>167</v>
      </c>
      <c r="AU178" s="191" t="s">
        <v>85</v>
      </c>
      <c r="AY178" s="19" t="s">
        <v>165</v>
      </c>
      <c r="BE178" s="192">
        <f>IF(N178="základní",J178,0)</f>
        <v>0</v>
      </c>
      <c r="BF178" s="192">
        <f>IF(N178="snížená",J178,0)</f>
        <v>0</v>
      </c>
      <c r="BG178" s="192">
        <f>IF(N178="zákl. přenesená",J178,0)</f>
        <v>0</v>
      </c>
      <c r="BH178" s="192">
        <f>IF(N178="sníž. přenesená",J178,0)</f>
        <v>0</v>
      </c>
      <c r="BI178" s="192">
        <f>IF(N178="nulová",J178,0)</f>
        <v>0</v>
      </c>
      <c r="BJ178" s="19" t="s">
        <v>81</v>
      </c>
      <c r="BK178" s="192">
        <f>ROUND(I178*H178,2)</f>
        <v>0</v>
      </c>
      <c r="BL178" s="19" t="s">
        <v>273</v>
      </c>
      <c r="BM178" s="191" t="s">
        <v>1407</v>
      </c>
    </row>
    <row r="179" s="2" customFormat="1">
      <c r="A179" s="38"/>
      <c r="B179" s="39"/>
      <c r="C179" s="38"/>
      <c r="D179" s="193" t="s">
        <v>173</v>
      </c>
      <c r="E179" s="38"/>
      <c r="F179" s="194" t="s">
        <v>928</v>
      </c>
      <c r="G179" s="38"/>
      <c r="H179" s="38"/>
      <c r="I179" s="195"/>
      <c r="J179" s="38"/>
      <c r="K179" s="38"/>
      <c r="L179" s="39"/>
      <c r="M179" s="196"/>
      <c r="N179" s="197"/>
      <c r="O179" s="77"/>
      <c r="P179" s="77"/>
      <c r="Q179" s="77"/>
      <c r="R179" s="77"/>
      <c r="S179" s="77"/>
      <c r="T179" s="78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T179" s="19" t="s">
        <v>173</v>
      </c>
      <c r="AU179" s="19" t="s">
        <v>85</v>
      </c>
    </row>
    <row r="180" s="2" customFormat="1">
      <c r="A180" s="38"/>
      <c r="B180" s="179"/>
      <c r="C180" s="180" t="s">
        <v>338</v>
      </c>
      <c r="D180" s="180" t="s">
        <v>167</v>
      </c>
      <c r="E180" s="181" t="s">
        <v>1408</v>
      </c>
      <c r="F180" s="182" t="s">
        <v>1409</v>
      </c>
      <c r="G180" s="183" t="s">
        <v>378</v>
      </c>
      <c r="H180" s="184">
        <v>6</v>
      </c>
      <c r="I180" s="185"/>
      <c r="J180" s="186">
        <f>ROUND(I180*H180,2)</f>
        <v>0</v>
      </c>
      <c r="K180" s="182" t="s">
        <v>852</v>
      </c>
      <c r="L180" s="39"/>
      <c r="M180" s="187" t="s">
        <v>1</v>
      </c>
      <c r="N180" s="188" t="s">
        <v>41</v>
      </c>
      <c r="O180" s="77"/>
      <c r="P180" s="189">
        <f>O180*H180</f>
        <v>0</v>
      </c>
      <c r="Q180" s="189">
        <v>0</v>
      </c>
      <c r="R180" s="189">
        <f>Q180*H180</f>
        <v>0</v>
      </c>
      <c r="S180" s="189">
        <v>0</v>
      </c>
      <c r="T180" s="190">
        <f>S180*H180</f>
        <v>0</v>
      </c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R180" s="191" t="s">
        <v>273</v>
      </c>
      <c r="AT180" s="191" t="s">
        <v>167</v>
      </c>
      <c r="AU180" s="191" t="s">
        <v>85</v>
      </c>
      <c r="AY180" s="19" t="s">
        <v>165</v>
      </c>
      <c r="BE180" s="192">
        <f>IF(N180="základní",J180,0)</f>
        <v>0</v>
      </c>
      <c r="BF180" s="192">
        <f>IF(N180="snížená",J180,0)</f>
        <v>0</v>
      </c>
      <c r="BG180" s="192">
        <f>IF(N180="zákl. přenesená",J180,0)</f>
        <v>0</v>
      </c>
      <c r="BH180" s="192">
        <f>IF(N180="sníž. přenesená",J180,0)</f>
        <v>0</v>
      </c>
      <c r="BI180" s="192">
        <f>IF(N180="nulová",J180,0)</f>
        <v>0</v>
      </c>
      <c r="BJ180" s="19" t="s">
        <v>81</v>
      </c>
      <c r="BK180" s="192">
        <f>ROUND(I180*H180,2)</f>
        <v>0</v>
      </c>
      <c r="BL180" s="19" t="s">
        <v>273</v>
      </c>
      <c r="BM180" s="191" t="s">
        <v>1410</v>
      </c>
    </row>
    <row r="181" s="2" customFormat="1">
      <c r="A181" s="38"/>
      <c r="B181" s="39"/>
      <c r="C181" s="38"/>
      <c r="D181" s="193" t="s">
        <v>173</v>
      </c>
      <c r="E181" s="38"/>
      <c r="F181" s="194" t="s">
        <v>1409</v>
      </c>
      <c r="G181" s="38"/>
      <c r="H181" s="38"/>
      <c r="I181" s="195"/>
      <c r="J181" s="38"/>
      <c r="K181" s="38"/>
      <c r="L181" s="39"/>
      <c r="M181" s="196"/>
      <c r="N181" s="197"/>
      <c r="O181" s="77"/>
      <c r="P181" s="77"/>
      <c r="Q181" s="77"/>
      <c r="R181" s="77"/>
      <c r="S181" s="77"/>
      <c r="T181" s="78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T181" s="19" t="s">
        <v>173</v>
      </c>
      <c r="AU181" s="19" t="s">
        <v>85</v>
      </c>
    </row>
    <row r="182" s="2" customFormat="1">
      <c r="A182" s="38"/>
      <c r="B182" s="179"/>
      <c r="C182" s="180" t="s">
        <v>343</v>
      </c>
      <c r="D182" s="180" t="s">
        <v>167</v>
      </c>
      <c r="E182" s="181" t="s">
        <v>1411</v>
      </c>
      <c r="F182" s="182" t="s">
        <v>1412</v>
      </c>
      <c r="G182" s="183" t="s">
        <v>378</v>
      </c>
      <c r="H182" s="184">
        <v>4</v>
      </c>
      <c r="I182" s="185"/>
      <c r="J182" s="186">
        <f>ROUND(I182*H182,2)</f>
        <v>0</v>
      </c>
      <c r="K182" s="182" t="s">
        <v>852</v>
      </c>
      <c r="L182" s="39"/>
      <c r="M182" s="187" t="s">
        <v>1</v>
      </c>
      <c r="N182" s="188" t="s">
        <v>41</v>
      </c>
      <c r="O182" s="77"/>
      <c r="P182" s="189">
        <f>O182*H182</f>
        <v>0</v>
      </c>
      <c r="Q182" s="189">
        <v>0</v>
      </c>
      <c r="R182" s="189">
        <f>Q182*H182</f>
        <v>0</v>
      </c>
      <c r="S182" s="189">
        <v>0</v>
      </c>
      <c r="T182" s="190">
        <f>S182*H182</f>
        <v>0</v>
      </c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R182" s="191" t="s">
        <v>273</v>
      </c>
      <c r="AT182" s="191" t="s">
        <v>167</v>
      </c>
      <c r="AU182" s="191" t="s">
        <v>85</v>
      </c>
      <c r="AY182" s="19" t="s">
        <v>165</v>
      </c>
      <c r="BE182" s="192">
        <f>IF(N182="základní",J182,0)</f>
        <v>0</v>
      </c>
      <c r="BF182" s="192">
        <f>IF(N182="snížená",J182,0)</f>
        <v>0</v>
      </c>
      <c r="BG182" s="192">
        <f>IF(N182="zákl. přenesená",J182,0)</f>
        <v>0</v>
      </c>
      <c r="BH182" s="192">
        <f>IF(N182="sníž. přenesená",J182,0)</f>
        <v>0</v>
      </c>
      <c r="BI182" s="192">
        <f>IF(N182="nulová",J182,0)</f>
        <v>0</v>
      </c>
      <c r="BJ182" s="19" t="s">
        <v>81</v>
      </c>
      <c r="BK182" s="192">
        <f>ROUND(I182*H182,2)</f>
        <v>0</v>
      </c>
      <c r="BL182" s="19" t="s">
        <v>273</v>
      </c>
      <c r="BM182" s="191" t="s">
        <v>1413</v>
      </c>
    </row>
    <row r="183" s="2" customFormat="1">
      <c r="A183" s="38"/>
      <c r="B183" s="39"/>
      <c r="C183" s="38"/>
      <c r="D183" s="193" t="s">
        <v>173</v>
      </c>
      <c r="E183" s="38"/>
      <c r="F183" s="194" t="s">
        <v>1412</v>
      </c>
      <c r="G183" s="38"/>
      <c r="H183" s="38"/>
      <c r="I183" s="195"/>
      <c r="J183" s="38"/>
      <c r="K183" s="38"/>
      <c r="L183" s="39"/>
      <c r="M183" s="196"/>
      <c r="N183" s="197"/>
      <c r="O183" s="77"/>
      <c r="P183" s="77"/>
      <c r="Q183" s="77"/>
      <c r="R183" s="77"/>
      <c r="S183" s="77"/>
      <c r="T183" s="78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T183" s="19" t="s">
        <v>173</v>
      </c>
      <c r="AU183" s="19" t="s">
        <v>85</v>
      </c>
    </row>
    <row r="184" s="2" customFormat="1">
      <c r="A184" s="38"/>
      <c r="B184" s="179"/>
      <c r="C184" s="180" t="s">
        <v>349</v>
      </c>
      <c r="D184" s="180" t="s">
        <v>167</v>
      </c>
      <c r="E184" s="181" t="s">
        <v>1414</v>
      </c>
      <c r="F184" s="182" t="s">
        <v>1415</v>
      </c>
      <c r="G184" s="183" t="s">
        <v>378</v>
      </c>
      <c r="H184" s="184">
        <v>2</v>
      </c>
      <c r="I184" s="185"/>
      <c r="J184" s="186">
        <f>ROUND(I184*H184,2)</f>
        <v>0</v>
      </c>
      <c r="K184" s="182" t="s">
        <v>852</v>
      </c>
      <c r="L184" s="39"/>
      <c r="M184" s="187" t="s">
        <v>1</v>
      </c>
      <c r="N184" s="188" t="s">
        <v>41</v>
      </c>
      <c r="O184" s="77"/>
      <c r="P184" s="189">
        <f>O184*H184</f>
        <v>0</v>
      </c>
      <c r="Q184" s="189">
        <v>0</v>
      </c>
      <c r="R184" s="189">
        <f>Q184*H184</f>
        <v>0</v>
      </c>
      <c r="S184" s="189">
        <v>0</v>
      </c>
      <c r="T184" s="190">
        <f>S184*H184</f>
        <v>0</v>
      </c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R184" s="191" t="s">
        <v>273</v>
      </c>
      <c r="AT184" s="191" t="s">
        <v>167</v>
      </c>
      <c r="AU184" s="191" t="s">
        <v>85</v>
      </c>
      <c r="AY184" s="19" t="s">
        <v>165</v>
      </c>
      <c r="BE184" s="192">
        <f>IF(N184="základní",J184,0)</f>
        <v>0</v>
      </c>
      <c r="BF184" s="192">
        <f>IF(N184="snížená",J184,0)</f>
        <v>0</v>
      </c>
      <c r="BG184" s="192">
        <f>IF(N184="zákl. přenesená",J184,0)</f>
        <v>0</v>
      </c>
      <c r="BH184" s="192">
        <f>IF(N184="sníž. přenesená",J184,0)</f>
        <v>0</v>
      </c>
      <c r="BI184" s="192">
        <f>IF(N184="nulová",J184,0)</f>
        <v>0</v>
      </c>
      <c r="BJ184" s="19" t="s">
        <v>81</v>
      </c>
      <c r="BK184" s="192">
        <f>ROUND(I184*H184,2)</f>
        <v>0</v>
      </c>
      <c r="BL184" s="19" t="s">
        <v>273</v>
      </c>
      <c r="BM184" s="191" t="s">
        <v>1416</v>
      </c>
    </row>
    <row r="185" s="2" customFormat="1">
      <c r="A185" s="38"/>
      <c r="B185" s="39"/>
      <c r="C185" s="38"/>
      <c r="D185" s="193" t="s">
        <v>173</v>
      </c>
      <c r="E185" s="38"/>
      <c r="F185" s="194" t="s">
        <v>1415</v>
      </c>
      <c r="G185" s="38"/>
      <c r="H185" s="38"/>
      <c r="I185" s="195"/>
      <c r="J185" s="38"/>
      <c r="K185" s="38"/>
      <c r="L185" s="39"/>
      <c r="M185" s="196"/>
      <c r="N185" s="197"/>
      <c r="O185" s="77"/>
      <c r="P185" s="77"/>
      <c r="Q185" s="77"/>
      <c r="R185" s="77"/>
      <c r="S185" s="77"/>
      <c r="T185" s="78"/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T185" s="19" t="s">
        <v>173</v>
      </c>
      <c r="AU185" s="19" t="s">
        <v>85</v>
      </c>
    </row>
    <row r="186" s="2" customFormat="1" ht="33" customHeight="1">
      <c r="A186" s="38"/>
      <c r="B186" s="179"/>
      <c r="C186" s="180" t="s">
        <v>357</v>
      </c>
      <c r="D186" s="180" t="s">
        <v>167</v>
      </c>
      <c r="E186" s="181" t="s">
        <v>933</v>
      </c>
      <c r="F186" s="182" t="s">
        <v>934</v>
      </c>
      <c r="G186" s="183" t="s">
        <v>378</v>
      </c>
      <c r="H186" s="184">
        <v>1</v>
      </c>
      <c r="I186" s="185"/>
      <c r="J186" s="186">
        <f>ROUND(I186*H186,2)</f>
        <v>0</v>
      </c>
      <c r="K186" s="182" t="s">
        <v>852</v>
      </c>
      <c r="L186" s="39"/>
      <c r="M186" s="187" t="s">
        <v>1</v>
      </c>
      <c r="N186" s="188" t="s">
        <v>41</v>
      </c>
      <c r="O186" s="77"/>
      <c r="P186" s="189">
        <f>O186*H186</f>
        <v>0</v>
      </c>
      <c r="Q186" s="189">
        <v>0</v>
      </c>
      <c r="R186" s="189">
        <f>Q186*H186</f>
        <v>0</v>
      </c>
      <c r="S186" s="189">
        <v>0</v>
      </c>
      <c r="T186" s="190">
        <f>S186*H186</f>
        <v>0</v>
      </c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R186" s="191" t="s">
        <v>273</v>
      </c>
      <c r="AT186" s="191" t="s">
        <v>167</v>
      </c>
      <c r="AU186" s="191" t="s">
        <v>85</v>
      </c>
      <c r="AY186" s="19" t="s">
        <v>165</v>
      </c>
      <c r="BE186" s="192">
        <f>IF(N186="základní",J186,0)</f>
        <v>0</v>
      </c>
      <c r="BF186" s="192">
        <f>IF(N186="snížená",J186,0)</f>
        <v>0</v>
      </c>
      <c r="BG186" s="192">
        <f>IF(N186="zákl. přenesená",J186,0)</f>
        <v>0</v>
      </c>
      <c r="BH186" s="192">
        <f>IF(N186="sníž. přenesená",J186,0)</f>
        <v>0</v>
      </c>
      <c r="BI186" s="192">
        <f>IF(N186="nulová",J186,0)</f>
        <v>0</v>
      </c>
      <c r="BJ186" s="19" t="s">
        <v>81</v>
      </c>
      <c r="BK186" s="192">
        <f>ROUND(I186*H186,2)</f>
        <v>0</v>
      </c>
      <c r="BL186" s="19" t="s">
        <v>273</v>
      </c>
      <c r="BM186" s="191" t="s">
        <v>1417</v>
      </c>
    </row>
    <row r="187" s="2" customFormat="1">
      <c r="A187" s="38"/>
      <c r="B187" s="39"/>
      <c r="C187" s="38"/>
      <c r="D187" s="193" t="s">
        <v>173</v>
      </c>
      <c r="E187" s="38"/>
      <c r="F187" s="194" t="s">
        <v>934</v>
      </c>
      <c r="G187" s="38"/>
      <c r="H187" s="38"/>
      <c r="I187" s="195"/>
      <c r="J187" s="38"/>
      <c r="K187" s="38"/>
      <c r="L187" s="39"/>
      <c r="M187" s="196"/>
      <c r="N187" s="197"/>
      <c r="O187" s="77"/>
      <c r="P187" s="77"/>
      <c r="Q187" s="77"/>
      <c r="R187" s="77"/>
      <c r="S187" s="77"/>
      <c r="T187" s="78"/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T187" s="19" t="s">
        <v>173</v>
      </c>
      <c r="AU187" s="19" t="s">
        <v>85</v>
      </c>
    </row>
    <row r="188" s="2" customFormat="1">
      <c r="A188" s="38"/>
      <c r="B188" s="179"/>
      <c r="C188" s="180" t="s">
        <v>364</v>
      </c>
      <c r="D188" s="180" t="s">
        <v>167</v>
      </c>
      <c r="E188" s="181" t="s">
        <v>936</v>
      </c>
      <c r="F188" s="182" t="s">
        <v>937</v>
      </c>
      <c r="G188" s="183" t="s">
        <v>378</v>
      </c>
      <c r="H188" s="184">
        <v>1</v>
      </c>
      <c r="I188" s="185"/>
      <c r="J188" s="186">
        <f>ROUND(I188*H188,2)</f>
        <v>0</v>
      </c>
      <c r="K188" s="182" t="s">
        <v>852</v>
      </c>
      <c r="L188" s="39"/>
      <c r="M188" s="187" t="s">
        <v>1</v>
      </c>
      <c r="N188" s="188" t="s">
        <v>41</v>
      </c>
      <c r="O188" s="77"/>
      <c r="P188" s="189">
        <f>O188*H188</f>
        <v>0</v>
      </c>
      <c r="Q188" s="189">
        <v>0</v>
      </c>
      <c r="R188" s="189">
        <f>Q188*H188</f>
        <v>0</v>
      </c>
      <c r="S188" s="189">
        <v>0</v>
      </c>
      <c r="T188" s="190">
        <f>S188*H188</f>
        <v>0</v>
      </c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R188" s="191" t="s">
        <v>273</v>
      </c>
      <c r="AT188" s="191" t="s">
        <v>167</v>
      </c>
      <c r="AU188" s="191" t="s">
        <v>85</v>
      </c>
      <c r="AY188" s="19" t="s">
        <v>165</v>
      </c>
      <c r="BE188" s="192">
        <f>IF(N188="základní",J188,0)</f>
        <v>0</v>
      </c>
      <c r="BF188" s="192">
        <f>IF(N188="snížená",J188,0)</f>
        <v>0</v>
      </c>
      <c r="BG188" s="192">
        <f>IF(N188="zákl. přenesená",J188,0)</f>
        <v>0</v>
      </c>
      <c r="BH188" s="192">
        <f>IF(N188="sníž. přenesená",J188,0)</f>
        <v>0</v>
      </c>
      <c r="BI188" s="192">
        <f>IF(N188="nulová",J188,0)</f>
        <v>0</v>
      </c>
      <c r="BJ188" s="19" t="s">
        <v>81</v>
      </c>
      <c r="BK188" s="192">
        <f>ROUND(I188*H188,2)</f>
        <v>0</v>
      </c>
      <c r="BL188" s="19" t="s">
        <v>273</v>
      </c>
      <c r="BM188" s="191" t="s">
        <v>1418</v>
      </c>
    </row>
    <row r="189" s="2" customFormat="1">
      <c r="A189" s="38"/>
      <c r="B189" s="39"/>
      <c r="C189" s="38"/>
      <c r="D189" s="193" t="s">
        <v>173</v>
      </c>
      <c r="E189" s="38"/>
      <c r="F189" s="194" t="s">
        <v>937</v>
      </c>
      <c r="G189" s="38"/>
      <c r="H189" s="38"/>
      <c r="I189" s="195"/>
      <c r="J189" s="38"/>
      <c r="K189" s="38"/>
      <c r="L189" s="39"/>
      <c r="M189" s="196"/>
      <c r="N189" s="197"/>
      <c r="O189" s="77"/>
      <c r="P189" s="77"/>
      <c r="Q189" s="77"/>
      <c r="R189" s="77"/>
      <c r="S189" s="77"/>
      <c r="T189" s="78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T189" s="19" t="s">
        <v>173</v>
      </c>
      <c r="AU189" s="19" t="s">
        <v>85</v>
      </c>
    </row>
    <row r="190" s="2" customFormat="1" ht="33" customHeight="1">
      <c r="A190" s="38"/>
      <c r="B190" s="179"/>
      <c r="C190" s="180" t="s">
        <v>371</v>
      </c>
      <c r="D190" s="180" t="s">
        <v>167</v>
      </c>
      <c r="E190" s="181" t="s">
        <v>942</v>
      </c>
      <c r="F190" s="182" t="s">
        <v>943</v>
      </c>
      <c r="G190" s="183" t="s">
        <v>378</v>
      </c>
      <c r="H190" s="184">
        <v>1</v>
      </c>
      <c r="I190" s="185"/>
      <c r="J190" s="186">
        <f>ROUND(I190*H190,2)</f>
        <v>0</v>
      </c>
      <c r="K190" s="182" t="s">
        <v>852</v>
      </c>
      <c r="L190" s="39"/>
      <c r="M190" s="187" t="s">
        <v>1</v>
      </c>
      <c r="N190" s="188" t="s">
        <v>41</v>
      </c>
      <c r="O190" s="77"/>
      <c r="P190" s="189">
        <f>O190*H190</f>
        <v>0</v>
      </c>
      <c r="Q190" s="189">
        <v>0</v>
      </c>
      <c r="R190" s="189">
        <f>Q190*H190</f>
        <v>0</v>
      </c>
      <c r="S190" s="189">
        <v>0</v>
      </c>
      <c r="T190" s="190">
        <f>S190*H190</f>
        <v>0</v>
      </c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R190" s="191" t="s">
        <v>273</v>
      </c>
      <c r="AT190" s="191" t="s">
        <v>167</v>
      </c>
      <c r="AU190" s="191" t="s">
        <v>85</v>
      </c>
      <c r="AY190" s="19" t="s">
        <v>165</v>
      </c>
      <c r="BE190" s="192">
        <f>IF(N190="základní",J190,0)</f>
        <v>0</v>
      </c>
      <c r="BF190" s="192">
        <f>IF(N190="snížená",J190,0)</f>
        <v>0</v>
      </c>
      <c r="BG190" s="192">
        <f>IF(N190="zákl. přenesená",J190,0)</f>
        <v>0</v>
      </c>
      <c r="BH190" s="192">
        <f>IF(N190="sníž. přenesená",J190,0)</f>
        <v>0</v>
      </c>
      <c r="BI190" s="192">
        <f>IF(N190="nulová",J190,0)</f>
        <v>0</v>
      </c>
      <c r="BJ190" s="19" t="s">
        <v>81</v>
      </c>
      <c r="BK190" s="192">
        <f>ROUND(I190*H190,2)</f>
        <v>0</v>
      </c>
      <c r="BL190" s="19" t="s">
        <v>273</v>
      </c>
      <c r="BM190" s="191" t="s">
        <v>1419</v>
      </c>
    </row>
    <row r="191" s="2" customFormat="1">
      <c r="A191" s="38"/>
      <c r="B191" s="39"/>
      <c r="C191" s="38"/>
      <c r="D191" s="193" t="s">
        <v>173</v>
      </c>
      <c r="E191" s="38"/>
      <c r="F191" s="194" t="s">
        <v>943</v>
      </c>
      <c r="G191" s="38"/>
      <c r="H191" s="38"/>
      <c r="I191" s="195"/>
      <c r="J191" s="38"/>
      <c r="K191" s="38"/>
      <c r="L191" s="39"/>
      <c r="M191" s="196"/>
      <c r="N191" s="197"/>
      <c r="O191" s="77"/>
      <c r="P191" s="77"/>
      <c r="Q191" s="77"/>
      <c r="R191" s="77"/>
      <c r="S191" s="77"/>
      <c r="T191" s="78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T191" s="19" t="s">
        <v>173</v>
      </c>
      <c r="AU191" s="19" t="s">
        <v>85</v>
      </c>
    </row>
    <row r="192" s="2" customFormat="1" ht="21.75" customHeight="1">
      <c r="A192" s="38"/>
      <c r="B192" s="179"/>
      <c r="C192" s="229" t="s">
        <v>272</v>
      </c>
      <c r="D192" s="229" t="s">
        <v>221</v>
      </c>
      <c r="E192" s="230" t="s">
        <v>1420</v>
      </c>
      <c r="F192" s="231" t="s">
        <v>1421</v>
      </c>
      <c r="G192" s="232" t="s">
        <v>378</v>
      </c>
      <c r="H192" s="233">
        <v>1</v>
      </c>
      <c r="I192" s="234"/>
      <c r="J192" s="235">
        <f>ROUND(I192*H192,2)</f>
        <v>0</v>
      </c>
      <c r="K192" s="231" t="s">
        <v>1</v>
      </c>
      <c r="L192" s="236"/>
      <c r="M192" s="237" t="s">
        <v>1</v>
      </c>
      <c r="N192" s="238" t="s">
        <v>41</v>
      </c>
      <c r="O192" s="77"/>
      <c r="P192" s="189">
        <f>O192*H192</f>
        <v>0</v>
      </c>
      <c r="Q192" s="189">
        <v>0.0016800000000000001</v>
      </c>
      <c r="R192" s="189">
        <f>Q192*H192</f>
        <v>0.0016800000000000001</v>
      </c>
      <c r="S192" s="189">
        <v>0</v>
      </c>
      <c r="T192" s="190">
        <f>S192*H192</f>
        <v>0</v>
      </c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R192" s="191" t="s">
        <v>272</v>
      </c>
      <c r="AT192" s="191" t="s">
        <v>221</v>
      </c>
      <c r="AU192" s="191" t="s">
        <v>85</v>
      </c>
      <c r="AY192" s="19" t="s">
        <v>165</v>
      </c>
      <c r="BE192" s="192">
        <f>IF(N192="základní",J192,0)</f>
        <v>0</v>
      </c>
      <c r="BF192" s="192">
        <f>IF(N192="snížená",J192,0)</f>
        <v>0</v>
      </c>
      <c r="BG192" s="192">
        <f>IF(N192="zákl. přenesená",J192,0)</f>
        <v>0</v>
      </c>
      <c r="BH192" s="192">
        <f>IF(N192="sníž. přenesená",J192,0)</f>
        <v>0</v>
      </c>
      <c r="BI192" s="192">
        <f>IF(N192="nulová",J192,0)</f>
        <v>0</v>
      </c>
      <c r="BJ192" s="19" t="s">
        <v>81</v>
      </c>
      <c r="BK192" s="192">
        <f>ROUND(I192*H192,2)</f>
        <v>0</v>
      </c>
      <c r="BL192" s="19" t="s">
        <v>273</v>
      </c>
      <c r="BM192" s="191" t="s">
        <v>1422</v>
      </c>
    </row>
    <row r="193" s="2" customFormat="1">
      <c r="A193" s="38"/>
      <c r="B193" s="39"/>
      <c r="C193" s="38"/>
      <c r="D193" s="193" t="s">
        <v>173</v>
      </c>
      <c r="E193" s="38"/>
      <c r="F193" s="194" t="s">
        <v>1421</v>
      </c>
      <c r="G193" s="38"/>
      <c r="H193" s="38"/>
      <c r="I193" s="195"/>
      <c r="J193" s="38"/>
      <c r="K193" s="38"/>
      <c r="L193" s="39"/>
      <c r="M193" s="196"/>
      <c r="N193" s="197"/>
      <c r="O193" s="77"/>
      <c r="P193" s="77"/>
      <c r="Q193" s="77"/>
      <c r="R193" s="77"/>
      <c r="S193" s="77"/>
      <c r="T193" s="78"/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T193" s="19" t="s">
        <v>173</v>
      </c>
      <c r="AU193" s="19" t="s">
        <v>85</v>
      </c>
    </row>
    <row r="194" s="14" customFormat="1">
      <c r="A194" s="14"/>
      <c r="B194" s="205"/>
      <c r="C194" s="14"/>
      <c r="D194" s="193" t="s">
        <v>175</v>
      </c>
      <c r="E194" s="206" t="s">
        <v>1</v>
      </c>
      <c r="F194" s="207" t="s">
        <v>1423</v>
      </c>
      <c r="G194" s="14"/>
      <c r="H194" s="208">
        <v>1</v>
      </c>
      <c r="I194" s="209"/>
      <c r="J194" s="14"/>
      <c r="K194" s="14"/>
      <c r="L194" s="205"/>
      <c r="M194" s="210"/>
      <c r="N194" s="211"/>
      <c r="O194" s="211"/>
      <c r="P194" s="211"/>
      <c r="Q194" s="211"/>
      <c r="R194" s="211"/>
      <c r="S194" s="211"/>
      <c r="T194" s="212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T194" s="206" t="s">
        <v>175</v>
      </c>
      <c r="AU194" s="206" t="s">
        <v>85</v>
      </c>
      <c r="AV194" s="14" t="s">
        <v>85</v>
      </c>
      <c r="AW194" s="14" t="s">
        <v>32</v>
      </c>
      <c r="AX194" s="14" t="s">
        <v>81</v>
      </c>
      <c r="AY194" s="206" t="s">
        <v>165</v>
      </c>
    </row>
    <row r="195" s="13" customFormat="1">
      <c r="A195" s="13"/>
      <c r="B195" s="198"/>
      <c r="C195" s="13"/>
      <c r="D195" s="193" t="s">
        <v>175</v>
      </c>
      <c r="E195" s="199" t="s">
        <v>1</v>
      </c>
      <c r="F195" s="200" t="s">
        <v>1424</v>
      </c>
      <c r="G195" s="13"/>
      <c r="H195" s="199" t="s">
        <v>1</v>
      </c>
      <c r="I195" s="201"/>
      <c r="J195" s="13"/>
      <c r="K195" s="13"/>
      <c r="L195" s="198"/>
      <c r="M195" s="202"/>
      <c r="N195" s="203"/>
      <c r="O195" s="203"/>
      <c r="P195" s="203"/>
      <c r="Q195" s="203"/>
      <c r="R195" s="203"/>
      <c r="S195" s="203"/>
      <c r="T195" s="204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199" t="s">
        <v>175</v>
      </c>
      <c r="AU195" s="199" t="s">
        <v>85</v>
      </c>
      <c r="AV195" s="13" t="s">
        <v>81</v>
      </c>
      <c r="AW195" s="13" t="s">
        <v>32</v>
      </c>
      <c r="AX195" s="13" t="s">
        <v>76</v>
      </c>
      <c r="AY195" s="199" t="s">
        <v>165</v>
      </c>
    </row>
    <row r="196" s="13" customFormat="1">
      <c r="A196" s="13"/>
      <c r="B196" s="198"/>
      <c r="C196" s="13"/>
      <c r="D196" s="193" t="s">
        <v>175</v>
      </c>
      <c r="E196" s="199" t="s">
        <v>1</v>
      </c>
      <c r="F196" s="200" t="s">
        <v>1425</v>
      </c>
      <c r="G196" s="13"/>
      <c r="H196" s="199" t="s">
        <v>1</v>
      </c>
      <c r="I196" s="201"/>
      <c r="J196" s="13"/>
      <c r="K196" s="13"/>
      <c r="L196" s="198"/>
      <c r="M196" s="202"/>
      <c r="N196" s="203"/>
      <c r="O196" s="203"/>
      <c r="P196" s="203"/>
      <c r="Q196" s="203"/>
      <c r="R196" s="203"/>
      <c r="S196" s="203"/>
      <c r="T196" s="204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199" t="s">
        <v>175</v>
      </c>
      <c r="AU196" s="199" t="s">
        <v>85</v>
      </c>
      <c r="AV196" s="13" t="s">
        <v>81</v>
      </c>
      <c r="AW196" s="13" t="s">
        <v>32</v>
      </c>
      <c r="AX196" s="13" t="s">
        <v>76</v>
      </c>
      <c r="AY196" s="199" t="s">
        <v>165</v>
      </c>
    </row>
    <row r="197" s="13" customFormat="1">
      <c r="A197" s="13"/>
      <c r="B197" s="198"/>
      <c r="C197" s="13"/>
      <c r="D197" s="193" t="s">
        <v>175</v>
      </c>
      <c r="E197" s="199" t="s">
        <v>1</v>
      </c>
      <c r="F197" s="200" t="s">
        <v>1308</v>
      </c>
      <c r="G197" s="13"/>
      <c r="H197" s="199" t="s">
        <v>1</v>
      </c>
      <c r="I197" s="201"/>
      <c r="J197" s="13"/>
      <c r="K197" s="13"/>
      <c r="L197" s="198"/>
      <c r="M197" s="202"/>
      <c r="N197" s="203"/>
      <c r="O197" s="203"/>
      <c r="P197" s="203"/>
      <c r="Q197" s="203"/>
      <c r="R197" s="203"/>
      <c r="S197" s="203"/>
      <c r="T197" s="204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T197" s="199" t="s">
        <v>175</v>
      </c>
      <c r="AU197" s="199" t="s">
        <v>85</v>
      </c>
      <c r="AV197" s="13" t="s">
        <v>81</v>
      </c>
      <c r="AW197" s="13" t="s">
        <v>32</v>
      </c>
      <c r="AX197" s="13" t="s">
        <v>76</v>
      </c>
      <c r="AY197" s="199" t="s">
        <v>165</v>
      </c>
    </row>
    <row r="198" s="13" customFormat="1">
      <c r="A198" s="13"/>
      <c r="B198" s="198"/>
      <c r="C198" s="13"/>
      <c r="D198" s="193" t="s">
        <v>175</v>
      </c>
      <c r="E198" s="199" t="s">
        <v>1</v>
      </c>
      <c r="F198" s="200" t="s">
        <v>1426</v>
      </c>
      <c r="G198" s="13"/>
      <c r="H198" s="199" t="s">
        <v>1</v>
      </c>
      <c r="I198" s="201"/>
      <c r="J198" s="13"/>
      <c r="K198" s="13"/>
      <c r="L198" s="198"/>
      <c r="M198" s="202"/>
      <c r="N198" s="203"/>
      <c r="O198" s="203"/>
      <c r="P198" s="203"/>
      <c r="Q198" s="203"/>
      <c r="R198" s="203"/>
      <c r="S198" s="203"/>
      <c r="T198" s="204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199" t="s">
        <v>175</v>
      </c>
      <c r="AU198" s="199" t="s">
        <v>85</v>
      </c>
      <c r="AV198" s="13" t="s">
        <v>81</v>
      </c>
      <c r="AW198" s="13" t="s">
        <v>32</v>
      </c>
      <c r="AX198" s="13" t="s">
        <v>76</v>
      </c>
      <c r="AY198" s="199" t="s">
        <v>165</v>
      </c>
    </row>
    <row r="199" s="13" customFormat="1">
      <c r="A199" s="13"/>
      <c r="B199" s="198"/>
      <c r="C199" s="13"/>
      <c r="D199" s="193" t="s">
        <v>175</v>
      </c>
      <c r="E199" s="199" t="s">
        <v>1</v>
      </c>
      <c r="F199" s="200" t="s">
        <v>1427</v>
      </c>
      <c r="G199" s="13"/>
      <c r="H199" s="199" t="s">
        <v>1</v>
      </c>
      <c r="I199" s="201"/>
      <c r="J199" s="13"/>
      <c r="K199" s="13"/>
      <c r="L199" s="198"/>
      <c r="M199" s="202"/>
      <c r="N199" s="203"/>
      <c r="O199" s="203"/>
      <c r="P199" s="203"/>
      <c r="Q199" s="203"/>
      <c r="R199" s="203"/>
      <c r="S199" s="203"/>
      <c r="T199" s="204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T199" s="199" t="s">
        <v>175</v>
      </c>
      <c r="AU199" s="199" t="s">
        <v>85</v>
      </c>
      <c r="AV199" s="13" t="s">
        <v>81</v>
      </c>
      <c r="AW199" s="13" t="s">
        <v>32</v>
      </c>
      <c r="AX199" s="13" t="s">
        <v>76</v>
      </c>
      <c r="AY199" s="199" t="s">
        <v>165</v>
      </c>
    </row>
    <row r="200" s="13" customFormat="1">
      <c r="A200" s="13"/>
      <c r="B200" s="198"/>
      <c r="C200" s="13"/>
      <c r="D200" s="193" t="s">
        <v>175</v>
      </c>
      <c r="E200" s="199" t="s">
        <v>1</v>
      </c>
      <c r="F200" s="200" t="s">
        <v>1428</v>
      </c>
      <c r="G200" s="13"/>
      <c r="H200" s="199" t="s">
        <v>1</v>
      </c>
      <c r="I200" s="201"/>
      <c r="J200" s="13"/>
      <c r="K200" s="13"/>
      <c r="L200" s="198"/>
      <c r="M200" s="202"/>
      <c r="N200" s="203"/>
      <c r="O200" s="203"/>
      <c r="P200" s="203"/>
      <c r="Q200" s="203"/>
      <c r="R200" s="203"/>
      <c r="S200" s="203"/>
      <c r="T200" s="204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199" t="s">
        <v>175</v>
      </c>
      <c r="AU200" s="199" t="s">
        <v>85</v>
      </c>
      <c r="AV200" s="13" t="s">
        <v>81</v>
      </c>
      <c r="AW200" s="13" t="s">
        <v>32</v>
      </c>
      <c r="AX200" s="13" t="s">
        <v>76</v>
      </c>
      <c r="AY200" s="199" t="s">
        <v>165</v>
      </c>
    </row>
    <row r="201" s="13" customFormat="1">
      <c r="A201" s="13"/>
      <c r="B201" s="198"/>
      <c r="C201" s="13"/>
      <c r="D201" s="193" t="s">
        <v>175</v>
      </c>
      <c r="E201" s="199" t="s">
        <v>1</v>
      </c>
      <c r="F201" s="200" t="s">
        <v>1429</v>
      </c>
      <c r="G201" s="13"/>
      <c r="H201" s="199" t="s">
        <v>1</v>
      </c>
      <c r="I201" s="201"/>
      <c r="J201" s="13"/>
      <c r="K201" s="13"/>
      <c r="L201" s="198"/>
      <c r="M201" s="202"/>
      <c r="N201" s="203"/>
      <c r="O201" s="203"/>
      <c r="P201" s="203"/>
      <c r="Q201" s="203"/>
      <c r="R201" s="203"/>
      <c r="S201" s="203"/>
      <c r="T201" s="204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T201" s="199" t="s">
        <v>175</v>
      </c>
      <c r="AU201" s="199" t="s">
        <v>85</v>
      </c>
      <c r="AV201" s="13" t="s">
        <v>81</v>
      </c>
      <c r="AW201" s="13" t="s">
        <v>32</v>
      </c>
      <c r="AX201" s="13" t="s">
        <v>76</v>
      </c>
      <c r="AY201" s="199" t="s">
        <v>165</v>
      </c>
    </row>
    <row r="202" s="13" customFormat="1">
      <c r="A202" s="13"/>
      <c r="B202" s="198"/>
      <c r="C202" s="13"/>
      <c r="D202" s="193" t="s">
        <v>175</v>
      </c>
      <c r="E202" s="199" t="s">
        <v>1</v>
      </c>
      <c r="F202" s="200" t="s">
        <v>1430</v>
      </c>
      <c r="G202" s="13"/>
      <c r="H202" s="199" t="s">
        <v>1</v>
      </c>
      <c r="I202" s="201"/>
      <c r="J202" s="13"/>
      <c r="K202" s="13"/>
      <c r="L202" s="198"/>
      <c r="M202" s="202"/>
      <c r="N202" s="203"/>
      <c r="O202" s="203"/>
      <c r="P202" s="203"/>
      <c r="Q202" s="203"/>
      <c r="R202" s="203"/>
      <c r="S202" s="203"/>
      <c r="T202" s="204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T202" s="199" t="s">
        <v>175</v>
      </c>
      <c r="AU202" s="199" t="s">
        <v>85</v>
      </c>
      <c r="AV202" s="13" t="s">
        <v>81</v>
      </c>
      <c r="AW202" s="13" t="s">
        <v>32</v>
      </c>
      <c r="AX202" s="13" t="s">
        <v>76</v>
      </c>
      <c r="AY202" s="199" t="s">
        <v>165</v>
      </c>
    </row>
    <row r="203" s="13" customFormat="1">
      <c r="A203" s="13"/>
      <c r="B203" s="198"/>
      <c r="C203" s="13"/>
      <c r="D203" s="193" t="s">
        <v>175</v>
      </c>
      <c r="E203" s="199" t="s">
        <v>1</v>
      </c>
      <c r="F203" s="200" t="s">
        <v>1431</v>
      </c>
      <c r="G203" s="13"/>
      <c r="H203" s="199" t="s">
        <v>1</v>
      </c>
      <c r="I203" s="201"/>
      <c r="J203" s="13"/>
      <c r="K203" s="13"/>
      <c r="L203" s="198"/>
      <c r="M203" s="202"/>
      <c r="N203" s="203"/>
      <c r="O203" s="203"/>
      <c r="P203" s="203"/>
      <c r="Q203" s="203"/>
      <c r="R203" s="203"/>
      <c r="S203" s="203"/>
      <c r="T203" s="204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199" t="s">
        <v>175</v>
      </c>
      <c r="AU203" s="199" t="s">
        <v>85</v>
      </c>
      <c r="AV203" s="13" t="s">
        <v>81</v>
      </c>
      <c r="AW203" s="13" t="s">
        <v>32</v>
      </c>
      <c r="AX203" s="13" t="s">
        <v>76</v>
      </c>
      <c r="AY203" s="199" t="s">
        <v>165</v>
      </c>
    </row>
    <row r="204" s="13" customFormat="1">
      <c r="A204" s="13"/>
      <c r="B204" s="198"/>
      <c r="C204" s="13"/>
      <c r="D204" s="193" t="s">
        <v>175</v>
      </c>
      <c r="E204" s="199" t="s">
        <v>1</v>
      </c>
      <c r="F204" s="200" t="s">
        <v>1313</v>
      </c>
      <c r="G204" s="13"/>
      <c r="H204" s="199" t="s">
        <v>1</v>
      </c>
      <c r="I204" s="201"/>
      <c r="J204" s="13"/>
      <c r="K204" s="13"/>
      <c r="L204" s="198"/>
      <c r="M204" s="202"/>
      <c r="N204" s="203"/>
      <c r="O204" s="203"/>
      <c r="P204" s="203"/>
      <c r="Q204" s="203"/>
      <c r="R204" s="203"/>
      <c r="S204" s="203"/>
      <c r="T204" s="204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199" t="s">
        <v>175</v>
      </c>
      <c r="AU204" s="199" t="s">
        <v>85</v>
      </c>
      <c r="AV204" s="13" t="s">
        <v>81</v>
      </c>
      <c r="AW204" s="13" t="s">
        <v>32</v>
      </c>
      <c r="AX204" s="13" t="s">
        <v>76</v>
      </c>
      <c r="AY204" s="199" t="s">
        <v>165</v>
      </c>
    </row>
    <row r="205" s="13" customFormat="1">
      <c r="A205" s="13"/>
      <c r="B205" s="198"/>
      <c r="C205" s="13"/>
      <c r="D205" s="193" t="s">
        <v>175</v>
      </c>
      <c r="E205" s="199" t="s">
        <v>1</v>
      </c>
      <c r="F205" s="200" t="s">
        <v>1432</v>
      </c>
      <c r="G205" s="13"/>
      <c r="H205" s="199" t="s">
        <v>1</v>
      </c>
      <c r="I205" s="201"/>
      <c r="J205" s="13"/>
      <c r="K205" s="13"/>
      <c r="L205" s="198"/>
      <c r="M205" s="202"/>
      <c r="N205" s="203"/>
      <c r="O205" s="203"/>
      <c r="P205" s="203"/>
      <c r="Q205" s="203"/>
      <c r="R205" s="203"/>
      <c r="S205" s="203"/>
      <c r="T205" s="204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T205" s="199" t="s">
        <v>175</v>
      </c>
      <c r="AU205" s="199" t="s">
        <v>85</v>
      </c>
      <c r="AV205" s="13" t="s">
        <v>81</v>
      </c>
      <c r="AW205" s="13" t="s">
        <v>32</v>
      </c>
      <c r="AX205" s="13" t="s">
        <v>76</v>
      </c>
      <c r="AY205" s="199" t="s">
        <v>165</v>
      </c>
    </row>
    <row r="206" s="13" customFormat="1">
      <c r="A206" s="13"/>
      <c r="B206" s="198"/>
      <c r="C206" s="13"/>
      <c r="D206" s="193" t="s">
        <v>175</v>
      </c>
      <c r="E206" s="199" t="s">
        <v>1</v>
      </c>
      <c r="F206" s="200" t="s">
        <v>1433</v>
      </c>
      <c r="G206" s="13"/>
      <c r="H206" s="199" t="s">
        <v>1</v>
      </c>
      <c r="I206" s="201"/>
      <c r="J206" s="13"/>
      <c r="K206" s="13"/>
      <c r="L206" s="198"/>
      <c r="M206" s="202"/>
      <c r="N206" s="203"/>
      <c r="O206" s="203"/>
      <c r="P206" s="203"/>
      <c r="Q206" s="203"/>
      <c r="R206" s="203"/>
      <c r="S206" s="203"/>
      <c r="T206" s="204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199" t="s">
        <v>175</v>
      </c>
      <c r="AU206" s="199" t="s">
        <v>85</v>
      </c>
      <c r="AV206" s="13" t="s">
        <v>81</v>
      </c>
      <c r="AW206" s="13" t="s">
        <v>32</v>
      </c>
      <c r="AX206" s="13" t="s">
        <v>76</v>
      </c>
      <c r="AY206" s="199" t="s">
        <v>165</v>
      </c>
    </row>
    <row r="207" s="13" customFormat="1">
      <c r="A207" s="13"/>
      <c r="B207" s="198"/>
      <c r="C207" s="13"/>
      <c r="D207" s="193" t="s">
        <v>175</v>
      </c>
      <c r="E207" s="199" t="s">
        <v>1</v>
      </c>
      <c r="F207" s="200" t="s">
        <v>1316</v>
      </c>
      <c r="G207" s="13"/>
      <c r="H207" s="199" t="s">
        <v>1</v>
      </c>
      <c r="I207" s="201"/>
      <c r="J207" s="13"/>
      <c r="K207" s="13"/>
      <c r="L207" s="198"/>
      <c r="M207" s="202"/>
      <c r="N207" s="203"/>
      <c r="O207" s="203"/>
      <c r="P207" s="203"/>
      <c r="Q207" s="203"/>
      <c r="R207" s="203"/>
      <c r="S207" s="203"/>
      <c r="T207" s="204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T207" s="199" t="s">
        <v>175</v>
      </c>
      <c r="AU207" s="199" t="s">
        <v>85</v>
      </c>
      <c r="AV207" s="13" t="s">
        <v>81</v>
      </c>
      <c r="AW207" s="13" t="s">
        <v>32</v>
      </c>
      <c r="AX207" s="13" t="s">
        <v>76</v>
      </c>
      <c r="AY207" s="199" t="s">
        <v>165</v>
      </c>
    </row>
    <row r="208" s="13" customFormat="1">
      <c r="A208" s="13"/>
      <c r="B208" s="198"/>
      <c r="C208" s="13"/>
      <c r="D208" s="193" t="s">
        <v>175</v>
      </c>
      <c r="E208" s="199" t="s">
        <v>1</v>
      </c>
      <c r="F208" s="200" t="s">
        <v>1434</v>
      </c>
      <c r="G208" s="13"/>
      <c r="H208" s="199" t="s">
        <v>1</v>
      </c>
      <c r="I208" s="201"/>
      <c r="J208" s="13"/>
      <c r="K208" s="13"/>
      <c r="L208" s="198"/>
      <c r="M208" s="202"/>
      <c r="N208" s="203"/>
      <c r="O208" s="203"/>
      <c r="P208" s="203"/>
      <c r="Q208" s="203"/>
      <c r="R208" s="203"/>
      <c r="S208" s="203"/>
      <c r="T208" s="204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T208" s="199" t="s">
        <v>175</v>
      </c>
      <c r="AU208" s="199" t="s">
        <v>85</v>
      </c>
      <c r="AV208" s="13" t="s">
        <v>81</v>
      </c>
      <c r="AW208" s="13" t="s">
        <v>32</v>
      </c>
      <c r="AX208" s="13" t="s">
        <v>76</v>
      </c>
      <c r="AY208" s="199" t="s">
        <v>165</v>
      </c>
    </row>
    <row r="209" s="13" customFormat="1">
      <c r="A209" s="13"/>
      <c r="B209" s="198"/>
      <c r="C209" s="13"/>
      <c r="D209" s="193" t="s">
        <v>175</v>
      </c>
      <c r="E209" s="199" t="s">
        <v>1</v>
      </c>
      <c r="F209" s="200" t="s">
        <v>1319</v>
      </c>
      <c r="G209" s="13"/>
      <c r="H209" s="199" t="s">
        <v>1</v>
      </c>
      <c r="I209" s="201"/>
      <c r="J209" s="13"/>
      <c r="K209" s="13"/>
      <c r="L209" s="198"/>
      <c r="M209" s="202"/>
      <c r="N209" s="203"/>
      <c r="O209" s="203"/>
      <c r="P209" s="203"/>
      <c r="Q209" s="203"/>
      <c r="R209" s="203"/>
      <c r="S209" s="203"/>
      <c r="T209" s="204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T209" s="199" t="s">
        <v>175</v>
      </c>
      <c r="AU209" s="199" t="s">
        <v>85</v>
      </c>
      <c r="AV209" s="13" t="s">
        <v>81</v>
      </c>
      <c r="AW209" s="13" t="s">
        <v>32</v>
      </c>
      <c r="AX209" s="13" t="s">
        <v>76</v>
      </c>
      <c r="AY209" s="199" t="s">
        <v>165</v>
      </c>
    </row>
    <row r="210" s="2" customFormat="1" ht="33" customHeight="1">
      <c r="A210" s="38"/>
      <c r="B210" s="179"/>
      <c r="C210" s="180" t="s">
        <v>381</v>
      </c>
      <c r="D210" s="180" t="s">
        <v>167</v>
      </c>
      <c r="E210" s="181" t="s">
        <v>1435</v>
      </c>
      <c r="F210" s="182" t="s">
        <v>1436</v>
      </c>
      <c r="G210" s="183" t="s">
        <v>378</v>
      </c>
      <c r="H210" s="184">
        <v>1</v>
      </c>
      <c r="I210" s="185"/>
      <c r="J210" s="186">
        <f>ROUND(I210*H210,2)</f>
        <v>0</v>
      </c>
      <c r="K210" s="182" t="s">
        <v>852</v>
      </c>
      <c r="L210" s="39"/>
      <c r="M210" s="187" t="s">
        <v>1</v>
      </c>
      <c r="N210" s="188" t="s">
        <v>41</v>
      </c>
      <c r="O210" s="77"/>
      <c r="P210" s="189">
        <f>O210*H210</f>
        <v>0</v>
      </c>
      <c r="Q210" s="189">
        <v>0</v>
      </c>
      <c r="R210" s="189">
        <f>Q210*H210</f>
        <v>0</v>
      </c>
      <c r="S210" s="189">
        <v>0</v>
      </c>
      <c r="T210" s="190">
        <f>S210*H210</f>
        <v>0</v>
      </c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R210" s="191" t="s">
        <v>273</v>
      </c>
      <c r="AT210" s="191" t="s">
        <v>167</v>
      </c>
      <c r="AU210" s="191" t="s">
        <v>85</v>
      </c>
      <c r="AY210" s="19" t="s">
        <v>165</v>
      </c>
      <c r="BE210" s="192">
        <f>IF(N210="základní",J210,0)</f>
        <v>0</v>
      </c>
      <c r="BF210" s="192">
        <f>IF(N210="snížená",J210,0)</f>
        <v>0</v>
      </c>
      <c r="BG210" s="192">
        <f>IF(N210="zákl. přenesená",J210,0)</f>
        <v>0</v>
      </c>
      <c r="BH210" s="192">
        <f>IF(N210="sníž. přenesená",J210,0)</f>
        <v>0</v>
      </c>
      <c r="BI210" s="192">
        <f>IF(N210="nulová",J210,0)</f>
        <v>0</v>
      </c>
      <c r="BJ210" s="19" t="s">
        <v>81</v>
      </c>
      <c r="BK210" s="192">
        <f>ROUND(I210*H210,2)</f>
        <v>0</v>
      </c>
      <c r="BL210" s="19" t="s">
        <v>273</v>
      </c>
      <c r="BM210" s="191" t="s">
        <v>1437</v>
      </c>
    </row>
    <row r="211" s="2" customFormat="1">
      <c r="A211" s="38"/>
      <c r="B211" s="39"/>
      <c r="C211" s="38"/>
      <c r="D211" s="193" t="s">
        <v>173</v>
      </c>
      <c r="E211" s="38"/>
      <c r="F211" s="194" t="s">
        <v>1436</v>
      </c>
      <c r="G211" s="38"/>
      <c r="H211" s="38"/>
      <c r="I211" s="195"/>
      <c r="J211" s="38"/>
      <c r="K211" s="38"/>
      <c r="L211" s="39"/>
      <c r="M211" s="196"/>
      <c r="N211" s="197"/>
      <c r="O211" s="77"/>
      <c r="P211" s="77"/>
      <c r="Q211" s="77"/>
      <c r="R211" s="77"/>
      <c r="S211" s="77"/>
      <c r="T211" s="78"/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T211" s="19" t="s">
        <v>173</v>
      </c>
      <c r="AU211" s="19" t="s">
        <v>85</v>
      </c>
    </row>
    <row r="212" s="2" customFormat="1" ht="16.5" customHeight="1">
      <c r="A212" s="38"/>
      <c r="B212" s="179"/>
      <c r="C212" s="229" t="s">
        <v>388</v>
      </c>
      <c r="D212" s="229" t="s">
        <v>221</v>
      </c>
      <c r="E212" s="230" t="s">
        <v>1438</v>
      </c>
      <c r="F212" s="231" t="s">
        <v>1439</v>
      </c>
      <c r="G212" s="232" t="s">
        <v>378</v>
      </c>
      <c r="H212" s="233">
        <v>1</v>
      </c>
      <c r="I212" s="234"/>
      <c r="J212" s="235">
        <f>ROUND(I212*H212,2)</f>
        <v>0</v>
      </c>
      <c r="K212" s="231" t="s">
        <v>1</v>
      </c>
      <c r="L212" s="236"/>
      <c r="M212" s="237" t="s">
        <v>1</v>
      </c>
      <c r="N212" s="238" t="s">
        <v>41</v>
      </c>
      <c r="O212" s="77"/>
      <c r="P212" s="189">
        <f>O212*H212</f>
        <v>0</v>
      </c>
      <c r="Q212" s="189">
        <v>0.00035</v>
      </c>
      <c r="R212" s="189">
        <f>Q212*H212</f>
        <v>0.00035</v>
      </c>
      <c r="S212" s="189">
        <v>0</v>
      </c>
      <c r="T212" s="190">
        <f>S212*H212</f>
        <v>0</v>
      </c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R212" s="191" t="s">
        <v>272</v>
      </c>
      <c r="AT212" s="191" t="s">
        <v>221</v>
      </c>
      <c r="AU212" s="191" t="s">
        <v>85</v>
      </c>
      <c r="AY212" s="19" t="s">
        <v>165</v>
      </c>
      <c r="BE212" s="192">
        <f>IF(N212="základní",J212,0)</f>
        <v>0</v>
      </c>
      <c r="BF212" s="192">
        <f>IF(N212="snížená",J212,0)</f>
        <v>0</v>
      </c>
      <c r="BG212" s="192">
        <f>IF(N212="zákl. přenesená",J212,0)</f>
        <v>0</v>
      </c>
      <c r="BH212" s="192">
        <f>IF(N212="sníž. přenesená",J212,0)</f>
        <v>0</v>
      </c>
      <c r="BI212" s="192">
        <f>IF(N212="nulová",J212,0)</f>
        <v>0</v>
      </c>
      <c r="BJ212" s="19" t="s">
        <v>81</v>
      </c>
      <c r="BK212" s="192">
        <f>ROUND(I212*H212,2)</f>
        <v>0</v>
      </c>
      <c r="BL212" s="19" t="s">
        <v>273</v>
      </c>
      <c r="BM212" s="191" t="s">
        <v>1440</v>
      </c>
    </row>
    <row r="213" s="2" customFormat="1">
      <c r="A213" s="38"/>
      <c r="B213" s="39"/>
      <c r="C213" s="38"/>
      <c r="D213" s="193" t="s">
        <v>173</v>
      </c>
      <c r="E213" s="38"/>
      <c r="F213" s="194" t="s">
        <v>1439</v>
      </c>
      <c r="G213" s="38"/>
      <c r="H213" s="38"/>
      <c r="I213" s="195"/>
      <c r="J213" s="38"/>
      <c r="K213" s="38"/>
      <c r="L213" s="39"/>
      <c r="M213" s="196"/>
      <c r="N213" s="197"/>
      <c r="O213" s="77"/>
      <c r="P213" s="77"/>
      <c r="Q213" s="77"/>
      <c r="R213" s="77"/>
      <c r="S213" s="77"/>
      <c r="T213" s="78"/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T213" s="19" t="s">
        <v>173</v>
      </c>
      <c r="AU213" s="19" t="s">
        <v>85</v>
      </c>
    </row>
    <row r="214" s="14" customFormat="1">
      <c r="A214" s="14"/>
      <c r="B214" s="205"/>
      <c r="C214" s="14"/>
      <c r="D214" s="193" t="s">
        <v>175</v>
      </c>
      <c r="E214" s="206" t="s">
        <v>1</v>
      </c>
      <c r="F214" s="207" t="s">
        <v>81</v>
      </c>
      <c r="G214" s="14"/>
      <c r="H214" s="208">
        <v>1</v>
      </c>
      <c r="I214" s="209"/>
      <c r="J214" s="14"/>
      <c r="K214" s="14"/>
      <c r="L214" s="205"/>
      <c r="M214" s="210"/>
      <c r="N214" s="211"/>
      <c r="O214" s="211"/>
      <c r="P214" s="211"/>
      <c r="Q214" s="211"/>
      <c r="R214" s="211"/>
      <c r="S214" s="211"/>
      <c r="T214" s="212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T214" s="206" t="s">
        <v>175</v>
      </c>
      <c r="AU214" s="206" t="s">
        <v>85</v>
      </c>
      <c r="AV214" s="14" t="s">
        <v>85</v>
      </c>
      <c r="AW214" s="14" t="s">
        <v>32</v>
      </c>
      <c r="AX214" s="14" t="s">
        <v>81</v>
      </c>
      <c r="AY214" s="206" t="s">
        <v>165</v>
      </c>
    </row>
    <row r="215" s="2" customFormat="1">
      <c r="A215" s="38"/>
      <c r="B215" s="179"/>
      <c r="C215" s="180" t="s">
        <v>393</v>
      </c>
      <c r="D215" s="180" t="s">
        <v>167</v>
      </c>
      <c r="E215" s="181" t="s">
        <v>979</v>
      </c>
      <c r="F215" s="182" t="s">
        <v>980</v>
      </c>
      <c r="G215" s="183" t="s">
        <v>378</v>
      </c>
      <c r="H215" s="184">
        <v>4</v>
      </c>
      <c r="I215" s="185"/>
      <c r="J215" s="186">
        <f>ROUND(I215*H215,2)</f>
        <v>0</v>
      </c>
      <c r="K215" s="182" t="s">
        <v>852</v>
      </c>
      <c r="L215" s="39"/>
      <c r="M215" s="187" t="s">
        <v>1</v>
      </c>
      <c r="N215" s="188" t="s">
        <v>41</v>
      </c>
      <c r="O215" s="77"/>
      <c r="P215" s="189">
        <f>O215*H215</f>
        <v>0</v>
      </c>
      <c r="Q215" s="189">
        <v>0</v>
      </c>
      <c r="R215" s="189">
        <f>Q215*H215</f>
        <v>0</v>
      </c>
      <c r="S215" s="189">
        <v>0</v>
      </c>
      <c r="T215" s="190">
        <f>S215*H215</f>
        <v>0</v>
      </c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R215" s="191" t="s">
        <v>273</v>
      </c>
      <c r="AT215" s="191" t="s">
        <v>167</v>
      </c>
      <c r="AU215" s="191" t="s">
        <v>85</v>
      </c>
      <c r="AY215" s="19" t="s">
        <v>165</v>
      </c>
      <c r="BE215" s="192">
        <f>IF(N215="základní",J215,0)</f>
        <v>0</v>
      </c>
      <c r="BF215" s="192">
        <f>IF(N215="snížená",J215,0)</f>
        <v>0</v>
      </c>
      <c r="BG215" s="192">
        <f>IF(N215="zákl. přenesená",J215,0)</f>
        <v>0</v>
      </c>
      <c r="BH215" s="192">
        <f>IF(N215="sníž. přenesená",J215,0)</f>
        <v>0</v>
      </c>
      <c r="BI215" s="192">
        <f>IF(N215="nulová",J215,0)</f>
        <v>0</v>
      </c>
      <c r="BJ215" s="19" t="s">
        <v>81</v>
      </c>
      <c r="BK215" s="192">
        <f>ROUND(I215*H215,2)</f>
        <v>0</v>
      </c>
      <c r="BL215" s="19" t="s">
        <v>273</v>
      </c>
      <c r="BM215" s="191" t="s">
        <v>1441</v>
      </c>
    </row>
    <row r="216" s="2" customFormat="1">
      <c r="A216" s="38"/>
      <c r="B216" s="39"/>
      <c r="C216" s="38"/>
      <c r="D216" s="193" t="s">
        <v>173</v>
      </c>
      <c r="E216" s="38"/>
      <c r="F216" s="194" t="s">
        <v>980</v>
      </c>
      <c r="G216" s="38"/>
      <c r="H216" s="38"/>
      <c r="I216" s="195"/>
      <c r="J216" s="38"/>
      <c r="K216" s="38"/>
      <c r="L216" s="39"/>
      <c r="M216" s="196"/>
      <c r="N216" s="197"/>
      <c r="O216" s="77"/>
      <c r="P216" s="77"/>
      <c r="Q216" s="77"/>
      <c r="R216" s="77"/>
      <c r="S216" s="77"/>
      <c r="T216" s="78"/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T216" s="19" t="s">
        <v>173</v>
      </c>
      <c r="AU216" s="19" t="s">
        <v>85</v>
      </c>
    </row>
    <row r="217" s="2" customFormat="1" ht="16.5" customHeight="1">
      <c r="A217" s="38"/>
      <c r="B217" s="179"/>
      <c r="C217" s="229" t="s">
        <v>400</v>
      </c>
      <c r="D217" s="229" t="s">
        <v>221</v>
      </c>
      <c r="E217" s="230" t="s">
        <v>982</v>
      </c>
      <c r="F217" s="231" t="s">
        <v>983</v>
      </c>
      <c r="G217" s="232" t="s">
        <v>378</v>
      </c>
      <c r="H217" s="233">
        <v>4</v>
      </c>
      <c r="I217" s="234"/>
      <c r="J217" s="235">
        <f>ROUND(I217*H217,2)</f>
        <v>0</v>
      </c>
      <c r="K217" s="231" t="s">
        <v>1</v>
      </c>
      <c r="L217" s="236"/>
      <c r="M217" s="237" t="s">
        <v>1</v>
      </c>
      <c r="N217" s="238" t="s">
        <v>41</v>
      </c>
      <c r="O217" s="77"/>
      <c r="P217" s="189">
        <f>O217*H217</f>
        <v>0</v>
      </c>
      <c r="Q217" s="189">
        <v>5.0000000000000002E-05</v>
      </c>
      <c r="R217" s="189">
        <f>Q217*H217</f>
        <v>0.00020000000000000001</v>
      </c>
      <c r="S217" s="189">
        <v>0</v>
      </c>
      <c r="T217" s="190">
        <f>S217*H217</f>
        <v>0</v>
      </c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R217" s="191" t="s">
        <v>272</v>
      </c>
      <c r="AT217" s="191" t="s">
        <v>221</v>
      </c>
      <c r="AU217" s="191" t="s">
        <v>85</v>
      </c>
      <c r="AY217" s="19" t="s">
        <v>165</v>
      </c>
      <c r="BE217" s="192">
        <f>IF(N217="základní",J217,0)</f>
        <v>0</v>
      </c>
      <c r="BF217" s="192">
        <f>IF(N217="snížená",J217,0)</f>
        <v>0</v>
      </c>
      <c r="BG217" s="192">
        <f>IF(N217="zákl. přenesená",J217,0)</f>
        <v>0</v>
      </c>
      <c r="BH217" s="192">
        <f>IF(N217="sníž. přenesená",J217,0)</f>
        <v>0</v>
      </c>
      <c r="BI217" s="192">
        <f>IF(N217="nulová",J217,0)</f>
        <v>0</v>
      </c>
      <c r="BJ217" s="19" t="s">
        <v>81</v>
      </c>
      <c r="BK217" s="192">
        <f>ROUND(I217*H217,2)</f>
        <v>0</v>
      </c>
      <c r="BL217" s="19" t="s">
        <v>273</v>
      </c>
      <c r="BM217" s="191" t="s">
        <v>1442</v>
      </c>
    </row>
    <row r="218" s="2" customFormat="1">
      <c r="A218" s="38"/>
      <c r="B218" s="39"/>
      <c r="C218" s="38"/>
      <c r="D218" s="193" t="s">
        <v>173</v>
      </c>
      <c r="E218" s="38"/>
      <c r="F218" s="194" t="s">
        <v>983</v>
      </c>
      <c r="G218" s="38"/>
      <c r="H218" s="38"/>
      <c r="I218" s="195"/>
      <c r="J218" s="38"/>
      <c r="K218" s="38"/>
      <c r="L218" s="39"/>
      <c r="M218" s="196"/>
      <c r="N218" s="197"/>
      <c r="O218" s="77"/>
      <c r="P218" s="77"/>
      <c r="Q218" s="77"/>
      <c r="R218" s="77"/>
      <c r="S218" s="77"/>
      <c r="T218" s="78"/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T218" s="19" t="s">
        <v>173</v>
      </c>
      <c r="AU218" s="19" t="s">
        <v>85</v>
      </c>
    </row>
    <row r="219" s="14" customFormat="1">
      <c r="A219" s="14"/>
      <c r="B219" s="205"/>
      <c r="C219" s="14"/>
      <c r="D219" s="193" t="s">
        <v>175</v>
      </c>
      <c r="E219" s="206" t="s">
        <v>1</v>
      </c>
      <c r="F219" s="207" t="s">
        <v>114</v>
      </c>
      <c r="G219" s="14"/>
      <c r="H219" s="208">
        <v>4</v>
      </c>
      <c r="I219" s="209"/>
      <c r="J219" s="14"/>
      <c r="K219" s="14"/>
      <c r="L219" s="205"/>
      <c r="M219" s="210"/>
      <c r="N219" s="211"/>
      <c r="O219" s="211"/>
      <c r="P219" s="211"/>
      <c r="Q219" s="211"/>
      <c r="R219" s="211"/>
      <c r="S219" s="211"/>
      <c r="T219" s="212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T219" s="206" t="s">
        <v>175</v>
      </c>
      <c r="AU219" s="206" t="s">
        <v>85</v>
      </c>
      <c r="AV219" s="14" t="s">
        <v>85</v>
      </c>
      <c r="AW219" s="14" t="s">
        <v>32</v>
      </c>
      <c r="AX219" s="14" t="s">
        <v>81</v>
      </c>
      <c r="AY219" s="206" t="s">
        <v>165</v>
      </c>
    </row>
    <row r="220" s="2" customFormat="1">
      <c r="A220" s="38"/>
      <c r="B220" s="179"/>
      <c r="C220" s="180" t="s">
        <v>410</v>
      </c>
      <c r="D220" s="180" t="s">
        <v>167</v>
      </c>
      <c r="E220" s="181" t="s">
        <v>985</v>
      </c>
      <c r="F220" s="182" t="s">
        <v>986</v>
      </c>
      <c r="G220" s="183" t="s">
        <v>378</v>
      </c>
      <c r="H220" s="184">
        <v>1</v>
      </c>
      <c r="I220" s="185"/>
      <c r="J220" s="186">
        <f>ROUND(I220*H220,2)</f>
        <v>0</v>
      </c>
      <c r="K220" s="182" t="s">
        <v>852</v>
      </c>
      <c r="L220" s="39"/>
      <c r="M220" s="187" t="s">
        <v>1</v>
      </c>
      <c r="N220" s="188" t="s">
        <v>41</v>
      </c>
      <c r="O220" s="77"/>
      <c r="P220" s="189">
        <f>O220*H220</f>
        <v>0</v>
      </c>
      <c r="Q220" s="189">
        <v>0</v>
      </c>
      <c r="R220" s="189">
        <f>Q220*H220</f>
        <v>0</v>
      </c>
      <c r="S220" s="189">
        <v>0</v>
      </c>
      <c r="T220" s="190">
        <f>S220*H220</f>
        <v>0</v>
      </c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R220" s="191" t="s">
        <v>273</v>
      </c>
      <c r="AT220" s="191" t="s">
        <v>167</v>
      </c>
      <c r="AU220" s="191" t="s">
        <v>85</v>
      </c>
      <c r="AY220" s="19" t="s">
        <v>165</v>
      </c>
      <c r="BE220" s="192">
        <f>IF(N220="základní",J220,0)</f>
        <v>0</v>
      </c>
      <c r="BF220" s="192">
        <f>IF(N220="snížená",J220,0)</f>
        <v>0</v>
      </c>
      <c r="BG220" s="192">
        <f>IF(N220="zákl. přenesená",J220,0)</f>
        <v>0</v>
      </c>
      <c r="BH220" s="192">
        <f>IF(N220="sníž. přenesená",J220,0)</f>
        <v>0</v>
      </c>
      <c r="BI220" s="192">
        <f>IF(N220="nulová",J220,0)</f>
        <v>0</v>
      </c>
      <c r="BJ220" s="19" t="s">
        <v>81</v>
      </c>
      <c r="BK220" s="192">
        <f>ROUND(I220*H220,2)</f>
        <v>0</v>
      </c>
      <c r="BL220" s="19" t="s">
        <v>273</v>
      </c>
      <c r="BM220" s="191" t="s">
        <v>1443</v>
      </c>
    </row>
    <row r="221" s="2" customFormat="1">
      <c r="A221" s="38"/>
      <c r="B221" s="39"/>
      <c r="C221" s="38"/>
      <c r="D221" s="193" t="s">
        <v>173</v>
      </c>
      <c r="E221" s="38"/>
      <c r="F221" s="194" t="s">
        <v>986</v>
      </c>
      <c r="G221" s="38"/>
      <c r="H221" s="38"/>
      <c r="I221" s="195"/>
      <c r="J221" s="38"/>
      <c r="K221" s="38"/>
      <c r="L221" s="39"/>
      <c r="M221" s="196"/>
      <c r="N221" s="197"/>
      <c r="O221" s="77"/>
      <c r="P221" s="77"/>
      <c r="Q221" s="77"/>
      <c r="R221" s="77"/>
      <c r="S221" s="77"/>
      <c r="T221" s="78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T221" s="19" t="s">
        <v>173</v>
      </c>
      <c r="AU221" s="19" t="s">
        <v>85</v>
      </c>
    </row>
    <row r="222" s="2" customFormat="1" ht="16.5" customHeight="1">
      <c r="A222" s="38"/>
      <c r="B222" s="179"/>
      <c r="C222" s="229" t="s">
        <v>417</v>
      </c>
      <c r="D222" s="229" t="s">
        <v>221</v>
      </c>
      <c r="E222" s="230" t="s">
        <v>988</v>
      </c>
      <c r="F222" s="231" t="s">
        <v>989</v>
      </c>
      <c r="G222" s="232" t="s">
        <v>378</v>
      </c>
      <c r="H222" s="233">
        <v>1</v>
      </c>
      <c r="I222" s="234"/>
      <c r="J222" s="235">
        <f>ROUND(I222*H222,2)</f>
        <v>0</v>
      </c>
      <c r="K222" s="231" t="s">
        <v>1</v>
      </c>
      <c r="L222" s="236"/>
      <c r="M222" s="237" t="s">
        <v>1</v>
      </c>
      <c r="N222" s="238" t="s">
        <v>41</v>
      </c>
      <c r="O222" s="77"/>
      <c r="P222" s="189">
        <f>O222*H222</f>
        <v>0</v>
      </c>
      <c r="Q222" s="189">
        <v>5.0000000000000002E-05</v>
      </c>
      <c r="R222" s="189">
        <f>Q222*H222</f>
        <v>5.0000000000000002E-05</v>
      </c>
      <c r="S222" s="189">
        <v>0</v>
      </c>
      <c r="T222" s="190">
        <f>S222*H222</f>
        <v>0</v>
      </c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R222" s="191" t="s">
        <v>272</v>
      </c>
      <c r="AT222" s="191" t="s">
        <v>221</v>
      </c>
      <c r="AU222" s="191" t="s">
        <v>85</v>
      </c>
      <c r="AY222" s="19" t="s">
        <v>165</v>
      </c>
      <c r="BE222" s="192">
        <f>IF(N222="základní",J222,0)</f>
        <v>0</v>
      </c>
      <c r="BF222" s="192">
        <f>IF(N222="snížená",J222,0)</f>
        <v>0</v>
      </c>
      <c r="BG222" s="192">
        <f>IF(N222="zákl. přenesená",J222,0)</f>
        <v>0</v>
      </c>
      <c r="BH222" s="192">
        <f>IF(N222="sníž. přenesená",J222,0)</f>
        <v>0</v>
      </c>
      <c r="BI222" s="192">
        <f>IF(N222="nulová",J222,0)</f>
        <v>0</v>
      </c>
      <c r="BJ222" s="19" t="s">
        <v>81</v>
      </c>
      <c r="BK222" s="192">
        <f>ROUND(I222*H222,2)</f>
        <v>0</v>
      </c>
      <c r="BL222" s="19" t="s">
        <v>273</v>
      </c>
      <c r="BM222" s="191" t="s">
        <v>1444</v>
      </c>
    </row>
    <row r="223" s="2" customFormat="1">
      <c r="A223" s="38"/>
      <c r="B223" s="39"/>
      <c r="C223" s="38"/>
      <c r="D223" s="193" t="s">
        <v>173</v>
      </c>
      <c r="E223" s="38"/>
      <c r="F223" s="194" t="s">
        <v>989</v>
      </c>
      <c r="G223" s="38"/>
      <c r="H223" s="38"/>
      <c r="I223" s="195"/>
      <c r="J223" s="38"/>
      <c r="K223" s="38"/>
      <c r="L223" s="39"/>
      <c r="M223" s="196"/>
      <c r="N223" s="197"/>
      <c r="O223" s="77"/>
      <c r="P223" s="77"/>
      <c r="Q223" s="77"/>
      <c r="R223" s="77"/>
      <c r="S223" s="77"/>
      <c r="T223" s="78"/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T223" s="19" t="s">
        <v>173</v>
      </c>
      <c r="AU223" s="19" t="s">
        <v>85</v>
      </c>
    </row>
    <row r="224" s="14" customFormat="1">
      <c r="A224" s="14"/>
      <c r="B224" s="205"/>
      <c r="C224" s="14"/>
      <c r="D224" s="193" t="s">
        <v>175</v>
      </c>
      <c r="E224" s="206" t="s">
        <v>1</v>
      </c>
      <c r="F224" s="207" t="s">
        <v>81</v>
      </c>
      <c r="G224" s="14"/>
      <c r="H224" s="208">
        <v>1</v>
      </c>
      <c r="I224" s="209"/>
      <c r="J224" s="14"/>
      <c r="K224" s="14"/>
      <c r="L224" s="205"/>
      <c r="M224" s="210"/>
      <c r="N224" s="211"/>
      <c r="O224" s="211"/>
      <c r="P224" s="211"/>
      <c r="Q224" s="211"/>
      <c r="R224" s="211"/>
      <c r="S224" s="211"/>
      <c r="T224" s="212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T224" s="206" t="s">
        <v>175</v>
      </c>
      <c r="AU224" s="206" t="s">
        <v>85</v>
      </c>
      <c r="AV224" s="14" t="s">
        <v>85</v>
      </c>
      <c r="AW224" s="14" t="s">
        <v>32</v>
      </c>
      <c r="AX224" s="14" t="s">
        <v>81</v>
      </c>
      <c r="AY224" s="206" t="s">
        <v>165</v>
      </c>
    </row>
    <row r="225" s="2" customFormat="1">
      <c r="A225" s="38"/>
      <c r="B225" s="179"/>
      <c r="C225" s="180" t="s">
        <v>424</v>
      </c>
      <c r="D225" s="180" t="s">
        <v>167</v>
      </c>
      <c r="E225" s="181" t="s">
        <v>991</v>
      </c>
      <c r="F225" s="182" t="s">
        <v>992</v>
      </c>
      <c r="G225" s="183" t="s">
        <v>378</v>
      </c>
      <c r="H225" s="184">
        <v>8</v>
      </c>
      <c r="I225" s="185"/>
      <c r="J225" s="186">
        <f>ROUND(I225*H225,2)</f>
        <v>0</v>
      </c>
      <c r="K225" s="182" t="s">
        <v>852</v>
      </c>
      <c r="L225" s="39"/>
      <c r="M225" s="187" t="s">
        <v>1</v>
      </c>
      <c r="N225" s="188" t="s">
        <v>41</v>
      </c>
      <c r="O225" s="77"/>
      <c r="P225" s="189">
        <f>O225*H225</f>
        <v>0</v>
      </c>
      <c r="Q225" s="189">
        <v>0</v>
      </c>
      <c r="R225" s="189">
        <f>Q225*H225</f>
        <v>0</v>
      </c>
      <c r="S225" s="189">
        <v>0</v>
      </c>
      <c r="T225" s="190">
        <f>S225*H225</f>
        <v>0</v>
      </c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R225" s="191" t="s">
        <v>273</v>
      </c>
      <c r="AT225" s="191" t="s">
        <v>167</v>
      </c>
      <c r="AU225" s="191" t="s">
        <v>85</v>
      </c>
      <c r="AY225" s="19" t="s">
        <v>165</v>
      </c>
      <c r="BE225" s="192">
        <f>IF(N225="základní",J225,0)</f>
        <v>0</v>
      </c>
      <c r="BF225" s="192">
        <f>IF(N225="snížená",J225,0)</f>
        <v>0</v>
      </c>
      <c r="BG225" s="192">
        <f>IF(N225="zákl. přenesená",J225,0)</f>
        <v>0</v>
      </c>
      <c r="BH225" s="192">
        <f>IF(N225="sníž. přenesená",J225,0)</f>
        <v>0</v>
      </c>
      <c r="BI225" s="192">
        <f>IF(N225="nulová",J225,0)</f>
        <v>0</v>
      </c>
      <c r="BJ225" s="19" t="s">
        <v>81</v>
      </c>
      <c r="BK225" s="192">
        <f>ROUND(I225*H225,2)</f>
        <v>0</v>
      </c>
      <c r="BL225" s="19" t="s">
        <v>273</v>
      </c>
      <c r="BM225" s="191" t="s">
        <v>1445</v>
      </c>
    </row>
    <row r="226" s="2" customFormat="1">
      <c r="A226" s="38"/>
      <c r="B226" s="39"/>
      <c r="C226" s="38"/>
      <c r="D226" s="193" t="s">
        <v>173</v>
      </c>
      <c r="E226" s="38"/>
      <c r="F226" s="194" t="s">
        <v>992</v>
      </c>
      <c r="G226" s="38"/>
      <c r="H226" s="38"/>
      <c r="I226" s="195"/>
      <c r="J226" s="38"/>
      <c r="K226" s="38"/>
      <c r="L226" s="39"/>
      <c r="M226" s="196"/>
      <c r="N226" s="197"/>
      <c r="O226" s="77"/>
      <c r="P226" s="77"/>
      <c r="Q226" s="77"/>
      <c r="R226" s="77"/>
      <c r="S226" s="77"/>
      <c r="T226" s="78"/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T226" s="19" t="s">
        <v>173</v>
      </c>
      <c r="AU226" s="19" t="s">
        <v>85</v>
      </c>
    </row>
    <row r="227" s="2" customFormat="1" ht="16.5" customHeight="1">
      <c r="A227" s="38"/>
      <c r="B227" s="179"/>
      <c r="C227" s="229" t="s">
        <v>430</v>
      </c>
      <c r="D227" s="229" t="s">
        <v>221</v>
      </c>
      <c r="E227" s="230" t="s">
        <v>994</v>
      </c>
      <c r="F227" s="231" t="s">
        <v>995</v>
      </c>
      <c r="G227" s="232" t="s">
        <v>378</v>
      </c>
      <c r="H227" s="233">
        <v>8</v>
      </c>
      <c r="I227" s="234"/>
      <c r="J227" s="235">
        <f>ROUND(I227*H227,2)</f>
        <v>0</v>
      </c>
      <c r="K227" s="231" t="s">
        <v>1</v>
      </c>
      <c r="L227" s="236"/>
      <c r="M227" s="237" t="s">
        <v>1</v>
      </c>
      <c r="N227" s="238" t="s">
        <v>41</v>
      </c>
      <c r="O227" s="77"/>
      <c r="P227" s="189">
        <f>O227*H227</f>
        <v>0</v>
      </c>
      <c r="Q227" s="189">
        <v>5.0000000000000002E-05</v>
      </c>
      <c r="R227" s="189">
        <f>Q227*H227</f>
        <v>0.00040000000000000002</v>
      </c>
      <c r="S227" s="189">
        <v>0</v>
      </c>
      <c r="T227" s="190">
        <f>S227*H227</f>
        <v>0</v>
      </c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R227" s="191" t="s">
        <v>272</v>
      </c>
      <c r="AT227" s="191" t="s">
        <v>221</v>
      </c>
      <c r="AU227" s="191" t="s">
        <v>85</v>
      </c>
      <c r="AY227" s="19" t="s">
        <v>165</v>
      </c>
      <c r="BE227" s="192">
        <f>IF(N227="základní",J227,0)</f>
        <v>0</v>
      </c>
      <c r="BF227" s="192">
        <f>IF(N227="snížená",J227,0)</f>
        <v>0</v>
      </c>
      <c r="BG227" s="192">
        <f>IF(N227="zákl. přenesená",J227,0)</f>
        <v>0</v>
      </c>
      <c r="BH227" s="192">
        <f>IF(N227="sníž. přenesená",J227,0)</f>
        <v>0</v>
      </c>
      <c r="BI227" s="192">
        <f>IF(N227="nulová",J227,0)</f>
        <v>0</v>
      </c>
      <c r="BJ227" s="19" t="s">
        <v>81</v>
      </c>
      <c r="BK227" s="192">
        <f>ROUND(I227*H227,2)</f>
        <v>0</v>
      </c>
      <c r="BL227" s="19" t="s">
        <v>273</v>
      </c>
      <c r="BM227" s="191" t="s">
        <v>1446</v>
      </c>
    </row>
    <row r="228" s="2" customFormat="1">
      <c r="A228" s="38"/>
      <c r="B228" s="39"/>
      <c r="C228" s="38"/>
      <c r="D228" s="193" t="s">
        <v>173</v>
      </c>
      <c r="E228" s="38"/>
      <c r="F228" s="194" t="s">
        <v>995</v>
      </c>
      <c r="G228" s="38"/>
      <c r="H228" s="38"/>
      <c r="I228" s="195"/>
      <c r="J228" s="38"/>
      <c r="K228" s="38"/>
      <c r="L228" s="39"/>
      <c r="M228" s="196"/>
      <c r="N228" s="197"/>
      <c r="O228" s="77"/>
      <c r="P228" s="77"/>
      <c r="Q228" s="77"/>
      <c r="R228" s="77"/>
      <c r="S228" s="77"/>
      <c r="T228" s="78"/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T228" s="19" t="s">
        <v>173</v>
      </c>
      <c r="AU228" s="19" t="s">
        <v>85</v>
      </c>
    </row>
    <row r="229" s="14" customFormat="1">
      <c r="A229" s="14"/>
      <c r="B229" s="205"/>
      <c r="C229" s="14"/>
      <c r="D229" s="193" t="s">
        <v>175</v>
      </c>
      <c r="E229" s="206" t="s">
        <v>1</v>
      </c>
      <c r="F229" s="207" t="s">
        <v>220</v>
      </c>
      <c r="G229" s="14"/>
      <c r="H229" s="208">
        <v>8</v>
      </c>
      <c r="I229" s="209"/>
      <c r="J229" s="14"/>
      <c r="K229" s="14"/>
      <c r="L229" s="205"/>
      <c r="M229" s="210"/>
      <c r="N229" s="211"/>
      <c r="O229" s="211"/>
      <c r="P229" s="211"/>
      <c r="Q229" s="211"/>
      <c r="R229" s="211"/>
      <c r="S229" s="211"/>
      <c r="T229" s="212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T229" s="206" t="s">
        <v>175</v>
      </c>
      <c r="AU229" s="206" t="s">
        <v>85</v>
      </c>
      <c r="AV229" s="14" t="s">
        <v>85</v>
      </c>
      <c r="AW229" s="14" t="s">
        <v>32</v>
      </c>
      <c r="AX229" s="14" t="s">
        <v>81</v>
      </c>
      <c r="AY229" s="206" t="s">
        <v>165</v>
      </c>
    </row>
    <row r="230" s="2" customFormat="1">
      <c r="A230" s="38"/>
      <c r="B230" s="179"/>
      <c r="C230" s="180" t="s">
        <v>435</v>
      </c>
      <c r="D230" s="180" t="s">
        <v>167</v>
      </c>
      <c r="E230" s="181" t="s">
        <v>997</v>
      </c>
      <c r="F230" s="182" t="s">
        <v>998</v>
      </c>
      <c r="G230" s="183" t="s">
        <v>378</v>
      </c>
      <c r="H230" s="184">
        <v>3</v>
      </c>
      <c r="I230" s="185"/>
      <c r="J230" s="186">
        <f>ROUND(I230*H230,2)</f>
        <v>0</v>
      </c>
      <c r="K230" s="182" t="s">
        <v>852</v>
      </c>
      <c r="L230" s="39"/>
      <c r="M230" s="187" t="s">
        <v>1</v>
      </c>
      <c r="N230" s="188" t="s">
        <v>41</v>
      </c>
      <c r="O230" s="77"/>
      <c r="P230" s="189">
        <f>O230*H230</f>
        <v>0</v>
      </c>
      <c r="Q230" s="189">
        <v>0</v>
      </c>
      <c r="R230" s="189">
        <f>Q230*H230</f>
        <v>0</v>
      </c>
      <c r="S230" s="189">
        <v>0</v>
      </c>
      <c r="T230" s="190">
        <f>S230*H230</f>
        <v>0</v>
      </c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R230" s="191" t="s">
        <v>273</v>
      </c>
      <c r="AT230" s="191" t="s">
        <v>167</v>
      </c>
      <c r="AU230" s="191" t="s">
        <v>85</v>
      </c>
      <c r="AY230" s="19" t="s">
        <v>165</v>
      </c>
      <c r="BE230" s="192">
        <f>IF(N230="základní",J230,0)</f>
        <v>0</v>
      </c>
      <c r="BF230" s="192">
        <f>IF(N230="snížená",J230,0)</f>
        <v>0</v>
      </c>
      <c r="BG230" s="192">
        <f>IF(N230="zákl. přenesená",J230,0)</f>
        <v>0</v>
      </c>
      <c r="BH230" s="192">
        <f>IF(N230="sníž. přenesená",J230,0)</f>
        <v>0</v>
      </c>
      <c r="BI230" s="192">
        <f>IF(N230="nulová",J230,0)</f>
        <v>0</v>
      </c>
      <c r="BJ230" s="19" t="s">
        <v>81</v>
      </c>
      <c r="BK230" s="192">
        <f>ROUND(I230*H230,2)</f>
        <v>0</v>
      </c>
      <c r="BL230" s="19" t="s">
        <v>273</v>
      </c>
      <c r="BM230" s="191" t="s">
        <v>1447</v>
      </c>
    </row>
    <row r="231" s="2" customFormat="1">
      <c r="A231" s="38"/>
      <c r="B231" s="39"/>
      <c r="C231" s="38"/>
      <c r="D231" s="193" t="s">
        <v>173</v>
      </c>
      <c r="E231" s="38"/>
      <c r="F231" s="194" t="s">
        <v>998</v>
      </c>
      <c r="G231" s="38"/>
      <c r="H231" s="38"/>
      <c r="I231" s="195"/>
      <c r="J231" s="38"/>
      <c r="K231" s="38"/>
      <c r="L231" s="39"/>
      <c r="M231" s="196"/>
      <c r="N231" s="197"/>
      <c r="O231" s="77"/>
      <c r="P231" s="77"/>
      <c r="Q231" s="77"/>
      <c r="R231" s="77"/>
      <c r="S231" s="77"/>
      <c r="T231" s="78"/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T231" s="19" t="s">
        <v>173</v>
      </c>
      <c r="AU231" s="19" t="s">
        <v>85</v>
      </c>
    </row>
    <row r="232" s="2" customFormat="1" ht="16.5" customHeight="1">
      <c r="A232" s="38"/>
      <c r="B232" s="179"/>
      <c r="C232" s="229" t="s">
        <v>440</v>
      </c>
      <c r="D232" s="229" t="s">
        <v>221</v>
      </c>
      <c r="E232" s="230" t="s">
        <v>1448</v>
      </c>
      <c r="F232" s="231" t="s">
        <v>1001</v>
      </c>
      <c r="G232" s="232" t="s">
        <v>378</v>
      </c>
      <c r="H232" s="233">
        <v>3</v>
      </c>
      <c r="I232" s="234"/>
      <c r="J232" s="235">
        <f>ROUND(I232*H232,2)</f>
        <v>0</v>
      </c>
      <c r="K232" s="231" t="s">
        <v>1</v>
      </c>
      <c r="L232" s="236"/>
      <c r="M232" s="237" t="s">
        <v>1</v>
      </c>
      <c r="N232" s="238" t="s">
        <v>41</v>
      </c>
      <c r="O232" s="77"/>
      <c r="P232" s="189">
        <f>O232*H232</f>
        <v>0</v>
      </c>
      <c r="Q232" s="189">
        <v>5.0000000000000002E-05</v>
      </c>
      <c r="R232" s="189">
        <f>Q232*H232</f>
        <v>0.00015000000000000001</v>
      </c>
      <c r="S232" s="189">
        <v>0</v>
      </c>
      <c r="T232" s="190">
        <f>S232*H232</f>
        <v>0</v>
      </c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R232" s="191" t="s">
        <v>272</v>
      </c>
      <c r="AT232" s="191" t="s">
        <v>221</v>
      </c>
      <c r="AU232" s="191" t="s">
        <v>85</v>
      </c>
      <c r="AY232" s="19" t="s">
        <v>165</v>
      </c>
      <c r="BE232" s="192">
        <f>IF(N232="základní",J232,0)</f>
        <v>0</v>
      </c>
      <c r="BF232" s="192">
        <f>IF(N232="snížená",J232,0)</f>
        <v>0</v>
      </c>
      <c r="BG232" s="192">
        <f>IF(N232="zákl. přenesená",J232,0)</f>
        <v>0</v>
      </c>
      <c r="BH232" s="192">
        <f>IF(N232="sníž. přenesená",J232,0)</f>
        <v>0</v>
      </c>
      <c r="BI232" s="192">
        <f>IF(N232="nulová",J232,0)</f>
        <v>0</v>
      </c>
      <c r="BJ232" s="19" t="s">
        <v>81</v>
      </c>
      <c r="BK232" s="192">
        <f>ROUND(I232*H232,2)</f>
        <v>0</v>
      </c>
      <c r="BL232" s="19" t="s">
        <v>273</v>
      </c>
      <c r="BM232" s="191" t="s">
        <v>1449</v>
      </c>
    </row>
    <row r="233" s="2" customFormat="1">
      <c r="A233" s="38"/>
      <c r="B233" s="39"/>
      <c r="C233" s="38"/>
      <c r="D233" s="193" t="s">
        <v>173</v>
      </c>
      <c r="E233" s="38"/>
      <c r="F233" s="194" t="s">
        <v>1001</v>
      </c>
      <c r="G233" s="38"/>
      <c r="H233" s="38"/>
      <c r="I233" s="195"/>
      <c r="J233" s="38"/>
      <c r="K233" s="38"/>
      <c r="L233" s="39"/>
      <c r="M233" s="196"/>
      <c r="N233" s="197"/>
      <c r="O233" s="77"/>
      <c r="P233" s="77"/>
      <c r="Q233" s="77"/>
      <c r="R233" s="77"/>
      <c r="S233" s="77"/>
      <c r="T233" s="78"/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T233" s="19" t="s">
        <v>173</v>
      </c>
      <c r="AU233" s="19" t="s">
        <v>85</v>
      </c>
    </row>
    <row r="234" s="14" customFormat="1">
      <c r="A234" s="14"/>
      <c r="B234" s="205"/>
      <c r="C234" s="14"/>
      <c r="D234" s="193" t="s">
        <v>175</v>
      </c>
      <c r="E234" s="206" t="s">
        <v>1</v>
      </c>
      <c r="F234" s="207" t="s">
        <v>86</v>
      </c>
      <c r="G234" s="14"/>
      <c r="H234" s="208">
        <v>3</v>
      </c>
      <c r="I234" s="209"/>
      <c r="J234" s="14"/>
      <c r="K234" s="14"/>
      <c r="L234" s="205"/>
      <c r="M234" s="210"/>
      <c r="N234" s="211"/>
      <c r="O234" s="211"/>
      <c r="P234" s="211"/>
      <c r="Q234" s="211"/>
      <c r="R234" s="211"/>
      <c r="S234" s="211"/>
      <c r="T234" s="212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T234" s="206" t="s">
        <v>175</v>
      </c>
      <c r="AU234" s="206" t="s">
        <v>85</v>
      </c>
      <c r="AV234" s="14" t="s">
        <v>85</v>
      </c>
      <c r="AW234" s="14" t="s">
        <v>32</v>
      </c>
      <c r="AX234" s="14" t="s">
        <v>81</v>
      </c>
      <c r="AY234" s="206" t="s">
        <v>165</v>
      </c>
    </row>
    <row r="235" s="2" customFormat="1">
      <c r="A235" s="38"/>
      <c r="B235" s="179"/>
      <c r="C235" s="180" t="s">
        <v>450</v>
      </c>
      <c r="D235" s="180" t="s">
        <v>167</v>
      </c>
      <c r="E235" s="181" t="s">
        <v>1450</v>
      </c>
      <c r="F235" s="182" t="s">
        <v>1451</v>
      </c>
      <c r="G235" s="183" t="s">
        <v>378</v>
      </c>
      <c r="H235" s="184">
        <v>2</v>
      </c>
      <c r="I235" s="185"/>
      <c r="J235" s="186">
        <f>ROUND(I235*H235,2)</f>
        <v>0</v>
      </c>
      <c r="K235" s="182" t="s">
        <v>852</v>
      </c>
      <c r="L235" s="39"/>
      <c r="M235" s="187" t="s">
        <v>1</v>
      </c>
      <c r="N235" s="188" t="s">
        <v>41</v>
      </c>
      <c r="O235" s="77"/>
      <c r="P235" s="189">
        <f>O235*H235</f>
        <v>0</v>
      </c>
      <c r="Q235" s="189">
        <v>0</v>
      </c>
      <c r="R235" s="189">
        <f>Q235*H235</f>
        <v>0</v>
      </c>
      <c r="S235" s="189">
        <v>0</v>
      </c>
      <c r="T235" s="190">
        <f>S235*H235</f>
        <v>0</v>
      </c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R235" s="191" t="s">
        <v>273</v>
      </c>
      <c r="AT235" s="191" t="s">
        <v>167</v>
      </c>
      <c r="AU235" s="191" t="s">
        <v>85</v>
      </c>
      <c r="AY235" s="19" t="s">
        <v>165</v>
      </c>
      <c r="BE235" s="192">
        <f>IF(N235="základní",J235,0)</f>
        <v>0</v>
      </c>
      <c r="BF235" s="192">
        <f>IF(N235="snížená",J235,0)</f>
        <v>0</v>
      </c>
      <c r="BG235" s="192">
        <f>IF(N235="zákl. přenesená",J235,0)</f>
        <v>0</v>
      </c>
      <c r="BH235" s="192">
        <f>IF(N235="sníž. přenesená",J235,0)</f>
        <v>0</v>
      </c>
      <c r="BI235" s="192">
        <f>IF(N235="nulová",J235,0)</f>
        <v>0</v>
      </c>
      <c r="BJ235" s="19" t="s">
        <v>81</v>
      </c>
      <c r="BK235" s="192">
        <f>ROUND(I235*H235,2)</f>
        <v>0</v>
      </c>
      <c r="BL235" s="19" t="s">
        <v>273</v>
      </c>
      <c r="BM235" s="191" t="s">
        <v>1452</v>
      </c>
    </row>
    <row r="236" s="2" customFormat="1">
      <c r="A236" s="38"/>
      <c r="B236" s="39"/>
      <c r="C236" s="38"/>
      <c r="D236" s="193" t="s">
        <v>173</v>
      </c>
      <c r="E236" s="38"/>
      <c r="F236" s="194" t="s">
        <v>1451</v>
      </c>
      <c r="G236" s="38"/>
      <c r="H236" s="38"/>
      <c r="I236" s="195"/>
      <c r="J236" s="38"/>
      <c r="K236" s="38"/>
      <c r="L236" s="39"/>
      <c r="M236" s="196"/>
      <c r="N236" s="197"/>
      <c r="O236" s="77"/>
      <c r="P236" s="77"/>
      <c r="Q236" s="77"/>
      <c r="R236" s="77"/>
      <c r="S236" s="77"/>
      <c r="T236" s="78"/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T236" s="19" t="s">
        <v>173</v>
      </c>
      <c r="AU236" s="19" t="s">
        <v>85</v>
      </c>
    </row>
    <row r="237" s="2" customFormat="1">
      <c r="A237" s="38"/>
      <c r="B237" s="179"/>
      <c r="C237" s="229" t="s">
        <v>457</v>
      </c>
      <c r="D237" s="229" t="s">
        <v>221</v>
      </c>
      <c r="E237" s="230" t="s">
        <v>1453</v>
      </c>
      <c r="F237" s="231" t="s">
        <v>1454</v>
      </c>
      <c r="G237" s="232" t="s">
        <v>378</v>
      </c>
      <c r="H237" s="233">
        <v>2</v>
      </c>
      <c r="I237" s="234"/>
      <c r="J237" s="235">
        <f>ROUND(I237*H237,2)</f>
        <v>0</v>
      </c>
      <c r="K237" s="231" t="s">
        <v>852</v>
      </c>
      <c r="L237" s="236"/>
      <c r="M237" s="237" t="s">
        <v>1</v>
      </c>
      <c r="N237" s="238" t="s">
        <v>41</v>
      </c>
      <c r="O237" s="77"/>
      <c r="P237" s="189">
        <f>O237*H237</f>
        <v>0</v>
      </c>
      <c r="Q237" s="189">
        <v>0.00038999999999999999</v>
      </c>
      <c r="R237" s="189">
        <f>Q237*H237</f>
        <v>0.00077999999999999999</v>
      </c>
      <c r="S237" s="189">
        <v>0</v>
      </c>
      <c r="T237" s="190">
        <f>S237*H237</f>
        <v>0</v>
      </c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R237" s="191" t="s">
        <v>272</v>
      </c>
      <c r="AT237" s="191" t="s">
        <v>221</v>
      </c>
      <c r="AU237" s="191" t="s">
        <v>85</v>
      </c>
      <c r="AY237" s="19" t="s">
        <v>165</v>
      </c>
      <c r="BE237" s="192">
        <f>IF(N237="základní",J237,0)</f>
        <v>0</v>
      </c>
      <c r="BF237" s="192">
        <f>IF(N237="snížená",J237,0)</f>
        <v>0</v>
      </c>
      <c r="BG237" s="192">
        <f>IF(N237="zákl. přenesená",J237,0)</f>
        <v>0</v>
      </c>
      <c r="BH237" s="192">
        <f>IF(N237="sníž. přenesená",J237,0)</f>
        <v>0</v>
      </c>
      <c r="BI237" s="192">
        <f>IF(N237="nulová",J237,0)</f>
        <v>0</v>
      </c>
      <c r="BJ237" s="19" t="s">
        <v>81</v>
      </c>
      <c r="BK237" s="192">
        <f>ROUND(I237*H237,2)</f>
        <v>0</v>
      </c>
      <c r="BL237" s="19" t="s">
        <v>273</v>
      </c>
      <c r="BM237" s="191" t="s">
        <v>1455</v>
      </c>
    </row>
    <row r="238" s="2" customFormat="1">
      <c r="A238" s="38"/>
      <c r="B238" s="39"/>
      <c r="C238" s="38"/>
      <c r="D238" s="193" t="s">
        <v>173</v>
      </c>
      <c r="E238" s="38"/>
      <c r="F238" s="194" t="s">
        <v>1454</v>
      </c>
      <c r="G238" s="38"/>
      <c r="H238" s="38"/>
      <c r="I238" s="195"/>
      <c r="J238" s="38"/>
      <c r="K238" s="38"/>
      <c r="L238" s="39"/>
      <c r="M238" s="196"/>
      <c r="N238" s="197"/>
      <c r="O238" s="77"/>
      <c r="P238" s="77"/>
      <c r="Q238" s="77"/>
      <c r="R238" s="77"/>
      <c r="S238" s="77"/>
      <c r="T238" s="78"/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T238" s="19" t="s">
        <v>173</v>
      </c>
      <c r="AU238" s="19" t="s">
        <v>85</v>
      </c>
    </row>
    <row r="239" s="2" customFormat="1">
      <c r="A239" s="38"/>
      <c r="B239" s="179"/>
      <c r="C239" s="180" t="s">
        <v>462</v>
      </c>
      <c r="D239" s="180" t="s">
        <v>167</v>
      </c>
      <c r="E239" s="181" t="s">
        <v>1003</v>
      </c>
      <c r="F239" s="182" t="s">
        <v>1004</v>
      </c>
      <c r="G239" s="183" t="s">
        <v>378</v>
      </c>
      <c r="H239" s="184">
        <v>10</v>
      </c>
      <c r="I239" s="185"/>
      <c r="J239" s="186">
        <f>ROUND(I239*H239,2)</f>
        <v>0</v>
      </c>
      <c r="K239" s="182" t="s">
        <v>852</v>
      </c>
      <c r="L239" s="39"/>
      <c r="M239" s="187" t="s">
        <v>1</v>
      </c>
      <c r="N239" s="188" t="s">
        <v>41</v>
      </c>
      <c r="O239" s="77"/>
      <c r="P239" s="189">
        <f>O239*H239</f>
        <v>0</v>
      </c>
      <c r="Q239" s="189">
        <v>0</v>
      </c>
      <c r="R239" s="189">
        <f>Q239*H239</f>
        <v>0</v>
      </c>
      <c r="S239" s="189">
        <v>0</v>
      </c>
      <c r="T239" s="190">
        <f>S239*H239</f>
        <v>0</v>
      </c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R239" s="191" t="s">
        <v>273</v>
      </c>
      <c r="AT239" s="191" t="s">
        <v>167</v>
      </c>
      <c r="AU239" s="191" t="s">
        <v>85</v>
      </c>
      <c r="AY239" s="19" t="s">
        <v>165</v>
      </c>
      <c r="BE239" s="192">
        <f>IF(N239="základní",J239,0)</f>
        <v>0</v>
      </c>
      <c r="BF239" s="192">
        <f>IF(N239="snížená",J239,0)</f>
        <v>0</v>
      </c>
      <c r="BG239" s="192">
        <f>IF(N239="zákl. přenesená",J239,0)</f>
        <v>0</v>
      </c>
      <c r="BH239" s="192">
        <f>IF(N239="sníž. přenesená",J239,0)</f>
        <v>0</v>
      </c>
      <c r="BI239" s="192">
        <f>IF(N239="nulová",J239,0)</f>
        <v>0</v>
      </c>
      <c r="BJ239" s="19" t="s">
        <v>81</v>
      </c>
      <c r="BK239" s="192">
        <f>ROUND(I239*H239,2)</f>
        <v>0</v>
      </c>
      <c r="BL239" s="19" t="s">
        <v>273</v>
      </c>
      <c r="BM239" s="191" t="s">
        <v>1456</v>
      </c>
    </row>
    <row r="240" s="2" customFormat="1">
      <c r="A240" s="38"/>
      <c r="B240" s="39"/>
      <c r="C240" s="38"/>
      <c r="D240" s="193" t="s">
        <v>173</v>
      </c>
      <c r="E240" s="38"/>
      <c r="F240" s="194" t="s">
        <v>1004</v>
      </c>
      <c r="G240" s="38"/>
      <c r="H240" s="38"/>
      <c r="I240" s="195"/>
      <c r="J240" s="38"/>
      <c r="K240" s="38"/>
      <c r="L240" s="39"/>
      <c r="M240" s="196"/>
      <c r="N240" s="197"/>
      <c r="O240" s="77"/>
      <c r="P240" s="77"/>
      <c r="Q240" s="77"/>
      <c r="R240" s="77"/>
      <c r="S240" s="77"/>
      <c r="T240" s="78"/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T240" s="19" t="s">
        <v>173</v>
      </c>
      <c r="AU240" s="19" t="s">
        <v>85</v>
      </c>
    </row>
    <row r="241" s="2" customFormat="1" ht="16.5" customHeight="1">
      <c r="A241" s="38"/>
      <c r="B241" s="179"/>
      <c r="C241" s="229" t="s">
        <v>467</v>
      </c>
      <c r="D241" s="229" t="s">
        <v>221</v>
      </c>
      <c r="E241" s="230" t="s">
        <v>1006</v>
      </c>
      <c r="F241" s="231" t="s">
        <v>1007</v>
      </c>
      <c r="G241" s="232" t="s">
        <v>378</v>
      </c>
      <c r="H241" s="233">
        <v>10</v>
      </c>
      <c r="I241" s="234"/>
      <c r="J241" s="235">
        <f>ROUND(I241*H241,2)</f>
        <v>0</v>
      </c>
      <c r="K241" s="231" t="s">
        <v>1</v>
      </c>
      <c r="L241" s="236"/>
      <c r="M241" s="237" t="s">
        <v>1</v>
      </c>
      <c r="N241" s="238" t="s">
        <v>41</v>
      </c>
      <c r="O241" s="77"/>
      <c r="P241" s="189">
        <f>O241*H241</f>
        <v>0</v>
      </c>
      <c r="Q241" s="189">
        <v>6.0000000000000002E-05</v>
      </c>
      <c r="R241" s="189">
        <f>Q241*H241</f>
        <v>0.00060000000000000006</v>
      </c>
      <c r="S241" s="189">
        <v>0</v>
      </c>
      <c r="T241" s="190">
        <f>S241*H241</f>
        <v>0</v>
      </c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R241" s="191" t="s">
        <v>272</v>
      </c>
      <c r="AT241" s="191" t="s">
        <v>221</v>
      </c>
      <c r="AU241" s="191" t="s">
        <v>85</v>
      </c>
      <c r="AY241" s="19" t="s">
        <v>165</v>
      </c>
      <c r="BE241" s="192">
        <f>IF(N241="základní",J241,0)</f>
        <v>0</v>
      </c>
      <c r="BF241" s="192">
        <f>IF(N241="snížená",J241,0)</f>
        <v>0</v>
      </c>
      <c r="BG241" s="192">
        <f>IF(N241="zákl. přenesená",J241,0)</f>
        <v>0</v>
      </c>
      <c r="BH241" s="192">
        <f>IF(N241="sníž. přenesená",J241,0)</f>
        <v>0</v>
      </c>
      <c r="BI241" s="192">
        <f>IF(N241="nulová",J241,0)</f>
        <v>0</v>
      </c>
      <c r="BJ241" s="19" t="s">
        <v>81</v>
      </c>
      <c r="BK241" s="192">
        <f>ROUND(I241*H241,2)</f>
        <v>0</v>
      </c>
      <c r="BL241" s="19" t="s">
        <v>273</v>
      </c>
      <c r="BM241" s="191" t="s">
        <v>1457</v>
      </c>
    </row>
    <row r="242" s="2" customFormat="1">
      <c r="A242" s="38"/>
      <c r="B242" s="39"/>
      <c r="C242" s="38"/>
      <c r="D242" s="193" t="s">
        <v>173</v>
      </c>
      <c r="E242" s="38"/>
      <c r="F242" s="194" t="s">
        <v>1007</v>
      </c>
      <c r="G242" s="38"/>
      <c r="H242" s="38"/>
      <c r="I242" s="195"/>
      <c r="J242" s="38"/>
      <c r="K242" s="38"/>
      <c r="L242" s="39"/>
      <c r="M242" s="196"/>
      <c r="N242" s="197"/>
      <c r="O242" s="77"/>
      <c r="P242" s="77"/>
      <c r="Q242" s="77"/>
      <c r="R242" s="77"/>
      <c r="S242" s="77"/>
      <c r="T242" s="78"/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T242" s="19" t="s">
        <v>173</v>
      </c>
      <c r="AU242" s="19" t="s">
        <v>85</v>
      </c>
    </row>
    <row r="243" s="14" customFormat="1">
      <c r="A243" s="14"/>
      <c r="B243" s="205"/>
      <c r="C243" s="14"/>
      <c r="D243" s="193" t="s">
        <v>175</v>
      </c>
      <c r="E243" s="206" t="s">
        <v>1</v>
      </c>
      <c r="F243" s="207" t="s">
        <v>233</v>
      </c>
      <c r="G243" s="14"/>
      <c r="H243" s="208">
        <v>10</v>
      </c>
      <c r="I243" s="209"/>
      <c r="J243" s="14"/>
      <c r="K243" s="14"/>
      <c r="L243" s="205"/>
      <c r="M243" s="210"/>
      <c r="N243" s="211"/>
      <c r="O243" s="211"/>
      <c r="P243" s="211"/>
      <c r="Q243" s="211"/>
      <c r="R243" s="211"/>
      <c r="S243" s="211"/>
      <c r="T243" s="212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T243" s="206" t="s">
        <v>175</v>
      </c>
      <c r="AU243" s="206" t="s">
        <v>85</v>
      </c>
      <c r="AV243" s="14" t="s">
        <v>85</v>
      </c>
      <c r="AW243" s="14" t="s">
        <v>32</v>
      </c>
      <c r="AX243" s="14" t="s">
        <v>81</v>
      </c>
      <c r="AY243" s="206" t="s">
        <v>165</v>
      </c>
    </row>
    <row r="244" s="2" customFormat="1">
      <c r="A244" s="38"/>
      <c r="B244" s="179"/>
      <c r="C244" s="180" t="s">
        <v>473</v>
      </c>
      <c r="D244" s="180" t="s">
        <v>167</v>
      </c>
      <c r="E244" s="181" t="s">
        <v>1458</v>
      </c>
      <c r="F244" s="182" t="s">
        <v>1459</v>
      </c>
      <c r="G244" s="183" t="s">
        <v>378</v>
      </c>
      <c r="H244" s="184">
        <v>9</v>
      </c>
      <c r="I244" s="185"/>
      <c r="J244" s="186">
        <f>ROUND(I244*H244,2)</f>
        <v>0</v>
      </c>
      <c r="K244" s="182" t="s">
        <v>852</v>
      </c>
      <c r="L244" s="39"/>
      <c r="M244" s="187" t="s">
        <v>1</v>
      </c>
      <c r="N244" s="188" t="s">
        <v>41</v>
      </c>
      <c r="O244" s="77"/>
      <c r="P244" s="189">
        <f>O244*H244</f>
        <v>0</v>
      </c>
      <c r="Q244" s="189">
        <v>0</v>
      </c>
      <c r="R244" s="189">
        <f>Q244*H244</f>
        <v>0</v>
      </c>
      <c r="S244" s="189">
        <v>0</v>
      </c>
      <c r="T244" s="190">
        <f>S244*H244</f>
        <v>0</v>
      </c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R244" s="191" t="s">
        <v>273</v>
      </c>
      <c r="AT244" s="191" t="s">
        <v>167</v>
      </c>
      <c r="AU244" s="191" t="s">
        <v>85</v>
      </c>
      <c r="AY244" s="19" t="s">
        <v>165</v>
      </c>
      <c r="BE244" s="192">
        <f>IF(N244="základní",J244,0)</f>
        <v>0</v>
      </c>
      <c r="BF244" s="192">
        <f>IF(N244="snížená",J244,0)</f>
        <v>0</v>
      </c>
      <c r="BG244" s="192">
        <f>IF(N244="zákl. přenesená",J244,0)</f>
        <v>0</v>
      </c>
      <c r="BH244" s="192">
        <f>IF(N244="sníž. přenesená",J244,0)</f>
        <v>0</v>
      </c>
      <c r="BI244" s="192">
        <f>IF(N244="nulová",J244,0)</f>
        <v>0</v>
      </c>
      <c r="BJ244" s="19" t="s">
        <v>81</v>
      </c>
      <c r="BK244" s="192">
        <f>ROUND(I244*H244,2)</f>
        <v>0</v>
      </c>
      <c r="BL244" s="19" t="s">
        <v>273</v>
      </c>
      <c r="BM244" s="191" t="s">
        <v>1460</v>
      </c>
    </row>
    <row r="245" s="2" customFormat="1">
      <c r="A245" s="38"/>
      <c r="B245" s="39"/>
      <c r="C245" s="38"/>
      <c r="D245" s="193" t="s">
        <v>173</v>
      </c>
      <c r="E245" s="38"/>
      <c r="F245" s="194" t="s">
        <v>1459</v>
      </c>
      <c r="G245" s="38"/>
      <c r="H245" s="38"/>
      <c r="I245" s="195"/>
      <c r="J245" s="38"/>
      <c r="K245" s="38"/>
      <c r="L245" s="39"/>
      <c r="M245" s="196"/>
      <c r="N245" s="197"/>
      <c r="O245" s="77"/>
      <c r="P245" s="77"/>
      <c r="Q245" s="77"/>
      <c r="R245" s="77"/>
      <c r="S245" s="77"/>
      <c r="T245" s="78"/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T245" s="19" t="s">
        <v>173</v>
      </c>
      <c r="AU245" s="19" t="s">
        <v>85</v>
      </c>
    </row>
    <row r="246" s="2" customFormat="1" ht="21.75" customHeight="1">
      <c r="A246" s="38"/>
      <c r="B246" s="179"/>
      <c r="C246" s="229" t="s">
        <v>480</v>
      </c>
      <c r="D246" s="229" t="s">
        <v>221</v>
      </c>
      <c r="E246" s="230" t="s">
        <v>1461</v>
      </c>
      <c r="F246" s="231" t="s">
        <v>1462</v>
      </c>
      <c r="G246" s="232" t="s">
        <v>378</v>
      </c>
      <c r="H246" s="233">
        <v>9</v>
      </c>
      <c r="I246" s="234"/>
      <c r="J246" s="235">
        <f>ROUND(I246*H246,2)</f>
        <v>0</v>
      </c>
      <c r="K246" s="231" t="s">
        <v>1</v>
      </c>
      <c r="L246" s="236"/>
      <c r="M246" s="237" t="s">
        <v>1</v>
      </c>
      <c r="N246" s="238" t="s">
        <v>41</v>
      </c>
      <c r="O246" s="77"/>
      <c r="P246" s="189">
        <f>O246*H246</f>
        <v>0</v>
      </c>
      <c r="Q246" s="189">
        <v>0.00022000000000000001</v>
      </c>
      <c r="R246" s="189">
        <f>Q246*H246</f>
        <v>0.00198</v>
      </c>
      <c r="S246" s="189">
        <v>0</v>
      </c>
      <c r="T246" s="190">
        <f>S246*H246</f>
        <v>0</v>
      </c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R246" s="191" t="s">
        <v>272</v>
      </c>
      <c r="AT246" s="191" t="s">
        <v>221</v>
      </c>
      <c r="AU246" s="191" t="s">
        <v>85</v>
      </c>
      <c r="AY246" s="19" t="s">
        <v>165</v>
      </c>
      <c r="BE246" s="192">
        <f>IF(N246="základní",J246,0)</f>
        <v>0</v>
      </c>
      <c r="BF246" s="192">
        <f>IF(N246="snížená",J246,0)</f>
        <v>0</v>
      </c>
      <c r="BG246" s="192">
        <f>IF(N246="zákl. přenesená",J246,0)</f>
        <v>0</v>
      </c>
      <c r="BH246" s="192">
        <f>IF(N246="sníž. přenesená",J246,0)</f>
        <v>0</v>
      </c>
      <c r="BI246" s="192">
        <f>IF(N246="nulová",J246,0)</f>
        <v>0</v>
      </c>
      <c r="BJ246" s="19" t="s">
        <v>81</v>
      </c>
      <c r="BK246" s="192">
        <f>ROUND(I246*H246,2)</f>
        <v>0</v>
      </c>
      <c r="BL246" s="19" t="s">
        <v>273</v>
      </c>
      <c r="BM246" s="191" t="s">
        <v>1463</v>
      </c>
    </row>
    <row r="247" s="2" customFormat="1">
      <c r="A247" s="38"/>
      <c r="B247" s="39"/>
      <c r="C247" s="38"/>
      <c r="D247" s="193" t="s">
        <v>173</v>
      </c>
      <c r="E247" s="38"/>
      <c r="F247" s="194" t="s">
        <v>1462</v>
      </c>
      <c r="G247" s="38"/>
      <c r="H247" s="38"/>
      <c r="I247" s="195"/>
      <c r="J247" s="38"/>
      <c r="K247" s="38"/>
      <c r="L247" s="39"/>
      <c r="M247" s="196"/>
      <c r="N247" s="197"/>
      <c r="O247" s="77"/>
      <c r="P247" s="77"/>
      <c r="Q247" s="77"/>
      <c r="R247" s="77"/>
      <c r="S247" s="77"/>
      <c r="T247" s="7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T247" s="19" t="s">
        <v>173</v>
      </c>
      <c r="AU247" s="19" t="s">
        <v>85</v>
      </c>
    </row>
    <row r="248" s="14" customFormat="1">
      <c r="A248" s="14"/>
      <c r="B248" s="205"/>
      <c r="C248" s="14"/>
      <c r="D248" s="193" t="s">
        <v>175</v>
      </c>
      <c r="E248" s="206" t="s">
        <v>1</v>
      </c>
      <c r="F248" s="207" t="s">
        <v>226</v>
      </c>
      <c r="G248" s="14"/>
      <c r="H248" s="208">
        <v>9</v>
      </c>
      <c r="I248" s="209"/>
      <c r="J248" s="14"/>
      <c r="K248" s="14"/>
      <c r="L248" s="205"/>
      <c r="M248" s="210"/>
      <c r="N248" s="211"/>
      <c r="O248" s="211"/>
      <c r="P248" s="211"/>
      <c r="Q248" s="211"/>
      <c r="R248" s="211"/>
      <c r="S248" s="211"/>
      <c r="T248" s="212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T248" s="206" t="s">
        <v>175</v>
      </c>
      <c r="AU248" s="206" t="s">
        <v>85</v>
      </c>
      <c r="AV248" s="14" t="s">
        <v>85</v>
      </c>
      <c r="AW248" s="14" t="s">
        <v>32</v>
      </c>
      <c r="AX248" s="14" t="s">
        <v>81</v>
      </c>
      <c r="AY248" s="206" t="s">
        <v>165</v>
      </c>
    </row>
    <row r="249" s="2" customFormat="1">
      <c r="A249" s="38"/>
      <c r="B249" s="179"/>
      <c r="C249" s="180" t="s">
        <v>489</v>
      </c>
      <c r="D249" s="180" t="s">
        <v>167</v>
      </c>
      <c r="E249" s="181" t="s">
        <v>1015</v>
      </c>
      <c r="F249" s="182" t="s">
        <v>1016</v>
      </c>
      <c r="G249" s="183" t="s">
        <v>378</v>
      </c>
      <c r="H249" s="184">
        <v>6</v>
      </c>
      <c r="I249" s="185"/>
      <c r="J249" s="186">
        <f>ROUND(I249*H249,2)</f>
        <v>0</v>
      </c>
      <c r="K249" s="182" t="s">
        <v>852</v>
      </c>
      <c r="L249" s="39"/>
      <c r="M249" s="187" t="s">
        <v>1</v>
      </c>
      <c r="N249" s="188" t="s">
        <v>41</v>
      </c>
      <c r="O249" s="77"/>
      <c r="P249" s="189">
        <f>O249*H249</f>
        <v>0</v>
      </c>
      <c r="Q249" s="189">
        <v>0</v>
      </c>
      <c r="R249" s="189">
        <f>Q249*H249</f>
        <v>0</v>
      </c>
      <c r="S249" s="189">
        <v>0</v>
      </c>
      <c r="T249" s="190">
        <f>S249*H249</f>
        <v>0</v>
      </c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R249" s="191" t="s">
        <v>273</v>
      </c>
      <c r="AT249" s="191" t="s">
        <v>167</v>
      </c>
      <c r="AU249" s="191" t="s">
        <v>85</v>
      </c>
      <c r="AY249" s="19" t="s">
        <v>165</v>
      </c>
      <c r="BE249" s="192">
        <f>IF(N249="základní",J249,0)</f>
        <v>0</v>
      </c>
      <c r="BF249" s="192">
        <f>IF(N249="snížená",J249,0)</f>
        <v>0</v>
      </c>
      <c r="BG249" s="192">
        <f>IF(N249="zákl. přenesená",J249,0)</f>
        <v>0</v>
      </c>
      <c r="BH249" s="192">
        <f>IF(N249="sníž. přenesená",J249,0)</f>
        <v>0</v>
      </c>
      <c r="BI249" s="192">
        <f>IF(N249="nulová",J249,0)</f>
        <v>0</v>
      </c>
      <c r="BJ249" s="19" t="s">
        <v>81</v>
      </c>
      <c r="BK249" s="192">
        <f>ROUND(I249*H249,2)</f>
        <v>0</v>
      </c>
      <c r="BL249" s="19" t="s">
        <v>273</v>
      </c>
      <c r="BM249" s="191" t="s">
        <v>1464</v>
      </c>
    </row>
    <row r="250" s="2" customFormat="1">
      <c r="A250" s="38"/>
      <c r="B250" s="39"/>
      <c r="C250" s="38"/>
      <c r="D250" s="193" t="s">
        <v>173</v>
      </c>
      <c r="E250" s="38"/>
      <c r="F250" s="194" t="s">
        <v>1016</v>
      </c>
      <c r="G250" s="38"/>
      <c r="H250" s="38"/>
      <c r="I250" s="195"/>
      <c r="J250" s="38"/>
      <c r="K250" s="38"/>
      <c r="L250" s="39"/>
      <c r="M250" s="196"/>
      <c r="N250" s="197"/>
      <c r="O250" s="77"/>
      <c r="P250" s="77"/>
      <c r="Q250" s="77"/>
      <c r="R250" s="77"/>
      <c r="S250" s="77"/>
      <c r="T250" s="78"/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T250" s="19" t="s">
        <v>173</v>
      </c>
      <c r="AU250" s="19" t="s">
        <v>85</v>
      </c>
    </row>
    <row r="251" s="2" customFormat="1">
      <c r="A251" s="38"/>
      <c r="B251" s="179"/>
      <c r="C251" s="229" t="s">
        <v>495</v>
      </c>
      <c r="D251" s="229" t="s">
        <v>221</v>
      </c>
      <c r="E251" s="230" t="s">
        <v>1018</v>
      </c>
      <c r="F251" s="231" t="s">
        <v>1019</v>
      </c>
      <c r="G251" s="232" t="s">
        <v>378</v>
      </c>
      <c r="H251" s="233">
        <v>6</v>
      </c>
      <c r="I251" s="234"/>
      <c r="J251" s="235">
        <f>ROUND(I251*H251,2)</f>
        <v>0</v>
      </c>
      <c r="K251" s="231" t="s">
        <v>1</v>
      </c>
      <c r="L251" s="236"/>
      <c r="M251" s="237" t="s">
        <v>1</v>
      </c>
      <c r="N251" s="238" t="s">
        <v>41</v>
      </c>
      <c r="O251" s="77"/>
      <c r="P251" s="189">
        <f>O251*H251</f>
        <v>0</v>
      </c>
      <c r="Q251" s="189">
        <v>0.0016000000000000001</v>
      </c>
      <c r="R251" s="189">
        <f>Q251*H251</f>
        <v>0.0096000000000000009</v>
      </c>
      <c r="S251" s="189">
        <v>0</v>
      </c>
      <c r="T251" s="190">
        <f>S251*H251</f>
        <v>0</v>
      </c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R251" s="191" t="s">
        <v>272</v>
      </c>
      <c r="AT251" s="191" t="s">
        <v>221</v>
      </c>
      <c r="AU251" s="191" t="s">
        <v>85</v>
      </c>
      <c r="AY251" s="19" t="s">
        <v>165</v>
      </c>
      <c r="BE251" s="192">
        <f>IF(N251="základní",J251,0)</f>
        <v>0</v>
      </c>
      <c r="BF251" s="192">
        <f>IF(N251="snížená",J251,0)</f>
        <v>0</v>
      </c>
      <c r="BG251" s="192">
        <f>IF(N251="zákl. přenesená",J251,0)</f>
        <v>0</v>
      </c>
      <c r="BH251" s="192">
        <f>IF(N251="sníž. přenesená",J251,0)</f>
        <v>0</v>
      </c>
      <c r="BI251" s="192">
        <f>IF(N251="nulová",J251,0)</f>
        <v>0</v>
      </c>
      <c r="BJ251" s="19" t="s">
        <v>81</v>
      </c>
      <c r="BK251" s="192">
        <f>ROUND(I251*H251,2)</f>
        <v>0</v>
      </c>
      <c r="BL251" s="19" t="s">
        <v>273</v>
      </c>
      <c r="BM251" s="191" t="s">
        <v>1465</v>
      </c>
    </row>
    <row r="252" s="2" customFormat="1">
      <c r="A252" s="38"/>
      <c r="B252" s="39"/>
      <c r="C252" s="38"/>
      <c r="D252" s="193" t="s">
        <v>173</v>
      </c>
      <c r="E252" s="38"/>
      <c r="F252" s="194" t="s">
        <v>1019</v>
      </c>
      <c r="G252" s="38"/>
      <c r="H252" s="38"/>
      <c r="I252" s="195"/>
      <c r="J252" s="38"/>
      <c r="K252" s="38"/>
      <c r="L252" s="39"/>
      <c r="M252" s="196"/>
      <c r="N252" s="197"/>
      <c r="O252" s="77"/>
      <c r="P252" s="77"/>
      <c r="Q252" s="77"/>
      <c r="R252" s="77"/>
      <c r="S252" s="77"/>
      <c r="T252" s="78"/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T252" s="19" t="s">
        <v>173</v>
      </c>
      <c r="AU252" s="19" t="s">
        <v>85</v>
      </c>
    </row>
    <row r="253" s="14" customFormat="1">
      <c r="A253" s="14"/>
      <c r="B253" s="205"/>
      <c r="C253" s="14"/>
      <c r="D253" s="193" t="s">
        <v>175</v>
      </c>
      <c r="E253" s="206" t="s">
        <v>1</v>
      </c>
      <c r="F253" s="207" t="s">
        <v>117</v>
      </c>
      <c r="G253" s="14"/>
      <c r="H253" s="208">
        <v>6</v>
      </c>
      <c r="I253" s="209"/>
      <c r="J253" s="14"/>
      <c r="K253" s="14"/>
      <c r="L253" s="205"/>
      <c r="M253" s="210"/>
      <c r="N253" s="211"/>
      <c r="O253" s="211"/>
      <c r="P253" s="211"/>
      <c r="Q253" s="211"/>
      <c r="R253" s="211"/>
      <c r="S253" s="211"/>
      <c r="T253" s="212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T253" s="206" t="s">
        <v>175</v>
      </c>
      <c r="AU253" s="206" t="s">
        <v>85</v>
      </c>
      <c r="AV253" s="14" t="s">
        <v>85</v>
      </c>
      <c r="AW253" s="14" t="s">
        <v>32</v>
      </c>
      <c r="AX253" s="14" t="s">
        <v>81</v>
      </c>
      <c r="AY253" s="206" t="s">
        <v>165</v>
      </c>
    </row>
    <row r="254" s="2" customFormat="1" ht="44.25" customHeight="1">
      <c r="A254" s="38"/>
      <c r="B254" s="179"/>
      <c r="C254" s="180" t="s">
        <v>501</v>
      </c>
      <c r="D254" s="180" t="s">
        <v>167</v>
      </c>
      <c r="E254" s="181" t="s">
        <v>1021</v>
      </c>
      <c r="F254" s="182" t="s">
        <v>1022</v>
      </c>
      <c r="G254" s="183" t="s">
        <v>378</v>
      </c>
      <c r="H254" s="184">
        <v>12</v>
      </c>
      <c r="I254" s="185"/>
      <c r="J254" s="186">
        <f>ROUND(I254*H254,2)</f>
        <v>0</v>
      </c>
      <c r="K254" s="182" t="s">
        <v>852</v>
      </c>
      <c r="L254" s="39"/>
      <c r="M254" s="187" t="s">
        <v>1</v>
      </c>
      <c r="N254" s="188" t="s">
        <v>41</v>
      </c>
      <c r="O254" s="77"/>
      <c r="P254" s="189">
        <f>O254*H254</f>
        <v>0</v>
      </c>
      <c r="Q254" s="189">
        <v>0</v>
      </c>
      <c r="R254" s="189">
        <f>Q254*H254</f>
        <v>0</v>
      </c>
      <c r="S254" s="189">
        <v>0</v>
      </c>
      <c r="T254" s="190">
        <f>S254*H254</f>
        <v>0</v>
      </c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R254" s="191" t="s">
        <v>273</v>
      </c>
      <c r="AT254" s="191" t="s">
        <v>167</v>
      </c>
      <c r="AU254" s="191" t="s">
        <v>85</v>
      </c>
      <c r="AY254" s="19" t="s">
        <v>165</v>
      </c>
      <c r="BE254" s="192">
        <f>IF(N254="základní",J254,0)</f>
        <v>0</v>
      </c>
      <c r="BF254" s="192">
        <f>IF(N254="snížená",J254,0)</f>
        <v>0</v>
      </c>
      <c r="BG254" s="192">
        <f>IF(N254="zákl. přenesená",J254,0)</f>
        <v>0</v>
      </c>
      <c r="BH254" s="192">
        <f>IF(N254="sníž. přenesená",J254,0)</f>
        <v>0</v>
      </c>
      <c r="BI254" s="192">
        <f>IF(N254="nulová",J254,0)</f>
        <v>0</v>
      </c>
      <c r="BJ254" s="19" t="s">
        <v>81</v>
      </c>
      <c r="BK254" s="192">
        <f>ROUND(I254*H254,2)</f>
        <v>0</v>
      </c>
      <c r="BL254" s="19" t="s">
        <v>273</v>
      </c>
      <c r="BM254" s="191" t="s">
        <v>1466</v>
      </c>
    </row>
    <row r="255" s="2" customFormat="1">
      <c r="A255" s="38"/>
      <c r="B255" s="39"/>
      <c r="C255" s="38"/>
      <c r="D255" s="193" t="s">
        <v>173</v>
      </c>
      <c r="E255" s="38"/>
      <c r="F255" s="194" t="s">
        <v>1022</v>
      </c>
      <c r="G255" s="38"/>
      <c r="H255" s="38"/>
      <c r="I255" s="195"/>
      <c r="J255" s="38"/>
      <c r="K255" s="38"/>
      <c r="L255" s="39"/>
      <c r="M255" s="196"/>
      <c r="N255" s="197"/>
      <c r="O255" s="77"/>
      <c r="P255" s="77"/>
      <c r="Q255" s="77"/>
      <c r="R255" s="77"/>
      <c r="S255" s="77"/>
      <c r="T255" s="78"/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T255" s="19" t="s">
        <v>173</v>
      </c>
      <c r="AU255" s="19" t="s">
        <v>85</v>
      </c>
    </row>
    <row r="256" s="2" customFormat="1">
      <c r="A256" s="38"/>
      <c r="B256" s="179"/>
      <c r="C256" s="229" t="s">
        <v>507</v>
      </c>
      <c r="D256" s="229" t="s">
        <v>221</v>
      </c>
      <c r="E256" s="230" t="s">
        <v>1024</v>
      </c>
      <c r="F256" s="231" t="s">
        <v>1025</v>
      </c>
      <c r="G256" s="232" t="s">
        <v>378</v>
      </c>
      <c r="H256" s="233">
        <v>9</v>
      </c>
      <c r="I256" s="234"/>
      <c r="J256" s="235">
        <f>ROUND(I256*H256,2)</f>
        <v>0</v>
      </c>
      <c r="K256" s="231" t="s">
        <v>1</v>
      </c>
      <c r="L256" s="236"/>
      <c r="M256" s="237" t="s">
        <v>1</v>
      </c>
      <c r="N256" s="238" t="s">
        <v>41</v>
      </c>
      <c r="O256" s="77"/>
      <c r="P256" s="189">
        <f>O256*H256</f>
        <v>0</v>
      </c>
      <c r="Q256" s="189">
        <v>0.0016000000000000001</v>
      </c>
      <c r="R256" s="189">
        <f>Q256*H256</f>
        <v>0.014400000000000001</v>
      </c>
      <c r="S256" s="189">
        <v>0</v>
      </c>
      <c r="T256" s="190">
        <f>S256*H256</f>
        <v>0</v>
      </c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R256" s="191" t="s">
        <v>272</v>
      </c>
      <c r="AT256" s="191" t="s">
        <v>221</v>
      </c>
      <c r="AU256" s="191" t="s">
        <v>85</v>
      </c>
      <c r="AY256" s="19" t="s">
        <v>165</v>
      </c>
      <c r="BE256" s="192">
        <f>IF(N256="základní",J256,0)</f>
        <v>0</v>
      </c>
      <c r="BF256" s="192">
        <f>IF(N256="snížená",J256,0)</f>
        <v>0</v>
      </c>
      <c r="BG256" s="192">
        <f>IF(N256="zákl. přenesená",J256,0)</f>
        <v>0</v>
      </c>
      <c r="BH256" s="192">
        <f>IF(N256="sníž. přenesená",J256,0)</f>
        <v>0</v>
      </c>
      <c r="BI256" s="192">
        <f>IF(N256="nulová",J256,0)</f>
        <v>0</v>
      </c>
      <c r="BJ256" s="19" t="s">
        <v>81</v>
      </c>
      <c r="BK256" s="192">
        <f>ROUND(I256*H256,2)</f>
        <v>0</v>
      </c>
      <c r="BL256" s="19" t="s">
        <v>273</v>
      </c>
      <c r="BM256" s="191" t="s">
        <v>1467</v>
      </c>
    </row>
    <row r="257" s="2" customFormat="1">
      <c r="A257" s="38"/>
      <c r="B257" s="39"/>
      <c r="C257" s="38"/>
      <c r="D257" s="193" t="s">
        <v>173</v>
      </c>
      <c r="E257" s="38"/>
      <c r="F257" s="194" t="s">
        <v>1025</v>
      </c>
      <c r="G257" s="38"/>
      <c r="H257" s="38"/>
      <c r="I257" s="195"/>
      <c r="J257" s="38"/>
      <c r="K257" s="38"/>
      <c r="L257" s="39"/>
      <c r="M257" s="196"/>
      <c r="N257" s="197"/>
      <c r="O257" s="77"/>
      <c r="P257" s="77"/>
      <c r="Q257" s="77"/>
      <c r="R257" s="77"/>
      <c r="S257" s="77"/>
      <c r="T257" s="78"/>
      <c r="U257" s="38"/>
      <c r="V257" s="38"/>
      <c r="W257" s="38"/>
      <c r="X257" s="38"/>
      <c r="Y257" s="38"/>
      <c r="Z257" s="38"/>
      <c r="AA257" s="38"/>
      <c r="AB257" s="38"/>
      <c r="AC257" s="38"/>
      <c r="AD257" s="38"/>
      <c r="AE257" s="38"/>
      <c r="AT257" s="19" t="s">
        <v>173</v>
      </c>
      <c r="AU257" s="19" t="s">
        <v>85</v>
      </c>
    </row>
    <row r="258" s="14" customFormat="1">
      <c r="A258" s="14"/>
      <c r="B258" s="205"/>
      <c r="C258" s="14"/>
      <c r="D258" s="193" t="s">
        <v>175</v>
      </c>
      <c r="E258" s="206" t="s">
        <v>1</v>
      </c>
      <c r="F258" s="207" t="s">
        <v>226</v>
      </c>
      <c r="G258" s="14"/>
      <c r="H258" s="208">
        <v>9</v>
      </c>
      <c r="I258" s="209"/>
      <c r="J258" s="14"/>
      <c r="K258" s="14"/>
      <c r="L258" s="205"/>
      <c r="M258" s="210"/>
      <c r="N258" s="211"/>
      <c r="O258" s="211"/>
      <c r="P258" s="211"/>
      <c r="Q258" s="211"/>
      <c r="R258" s="211"/>
      <c r="S258" s="211"/>
      <c r="T258" s="212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T258" s="206" t="s">
        <v>175</v>
      </c>
      <c r="AU258" s="206" t="s">
        <v>85</v>
      </c>
      <c r="AV258" s="14" t="s">
        <v>85</v>
      </c>
      <c r="AW258" s="14" t="s">
        <v>32</v>
      </c>
      <c r="AX258" s="14" t="s">
        <v>81</v>
      </c>
      <c r="AY258" s="206" t="s">
        <v>165</v>
      </c>
    </row>
    <row r="259" s="2" customFormat="1">
      <c r="A259" s="38"/>
      <c r="B259" s="179"/>
      <c r="C259" s="229" t="s">
        <v>512</v>
      </c>
      <c r="D259" s="229" t="s">
        <v>221</v>
      </c>
      <c r="E259" s="230" t="s">
        <v>1468</v>
      </c>
      <c r="F259" s="231" t="s">
        <v>1469</v>
      </c>
      <c r="G259" s="232" t="s">
        <v>378</v>
      </c>
      <c r="H259" s="233">
        <v>1</v>
      </c>
      <c r="I259" s="234"/>
      <c r="J259" s="235">
        <f>ROUND(I259*H259,2)</f>
        <v>0</v>
      </c>
      <c r="K259" s="231" t="s">
        <v>1</v>
      </c>
      <c r="L259" s="236"/>
      <c r="M259" s="237" t="s">
        <v>1</v>
      </c>
      <c r="N259" s="238" t="s">
        <v>41</v>
      </c>
      <c r="O259" s="77"/>
      <c r="P259" s="189">
        <f>O259*H259</f>
        <v>0</v>
      </c>
      <c r="Q259" s="189">
        <v>0.0016000000000000001</v>
      </c>
      <c r="R259" s="189">
        <f>Q259*H259</f>
        <v>0.0016000000000000001</v>
      </c>
      <c r="S259" s="189">
        <v>0</v>
      </c>
      <c r="T259" s="190">
        <f>S259*H259</f>
        <v>0</v>
      </c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R259" s="191" t="s">
        <v>272</v>
      </c>
      <c r="AT259" s="191" t="s">
        <v>221</v>
      </c>
      <c r="AU259" s="191" t="s">
        <v>85</v>
      </c>
      <c r="AY259" s="19" t="s">
        <v>165</v>
      </c>
      <c r="BE259" s="192">
        <f>IF(N259="základní",J259,0)</f>
        <v>0</v>
      </c>
      <c r="BF259" s="192">
        <f>IF(N259="snížená",J259,0)</f>
        <v>0</v>
      </c>
      <c r="BG259" s="192">
        <f>IF(N259="zákl. přenesená",J259,0)</f>
        <v>0</v>
      </c>
      <c r="BH259" s="192">
        <f>IF(N259="sníž. přenesená",J259,0)</f>
        <v>0</v>
      </c>
      <c r="BI259" s="192">
        <f>IF(N259="nulová",J259,0)</f>
        <v>0</v>
      </c>
      <c r="BJ259" s="19" t="s">
        <v>81</v>
      </c>
      <c r="BK259" s="192">
        <f>ROUND(I259*H259,2)</f>
        <v>0</v>
      </c>
      <c r="BL259" s="19" t="s">
        <v>273</v>
      </c>
      <c r="BM259" s="191" t="s">
        <v>1470</v>
      </c>
    </row>
    <row r="260" s="2" customFormat="1">
      <c r="A260" s="38"/>
      <c r="B260" s="39"/>
      <c r="C260" s="38"/>
      <c r="D260" s="193" t="s">
        <v>173</v>
      </c>
      <c r="E260" s="38"/>
      <c r="F260" s="194" t="s">
        <v>1469</v>
      </c>
      <c r="G260" s="38"/>
      <c r="H260" s="38"/>
      <c r="I260" s="195"/>
      <c r="J260" s="38"/>
      <c r="K260" s="38"/>
      <c r="L260" s="39"/>
      <c r="M260" s="196"/>
      <c r="N260" s="197"/>
      <c r="O260" s="77"/>
      <c r="P260" s="77"/>
      <c r="Q260" s="77"/>
      <c r="R260" s="77"/>
      <c r="S260" s="77"/>
      <c r="T260" s="78"/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T260" s="19" t="s">
        <v>173</v>
      </c>
      <c r="AU260" s="19" t="s">
        <v>85</v>
      </c>
    </row>
    <row r="261" s="14" customFormat="1">
      <c r="A261" s="14"/>
      <c r="B261" s="205"/>
      <c r="C261" s="14"/>
      <c r="D261" s="193" t="s">
        <v>175</v>
      </c>
      <c r="E261" s="206" t="s">
        <v>1</v>
      </c>
      <c r="F261" s="207" t="s">
        <v>81</v>
      </c>
      <c r="G261" s="14"/>
      <c r="H261" s="208">
        <v>1</v>
      </c>
      <c r="I261" s="209"/>
      <c r="J261" s="14"/>
      <c r="K261" s="14"/>
      <c r="L261" s="205"/>
      <c r="M261" s="210"/>
      <c r="N261" s="211"/>
      <c r="O261" s="211"/>
      <c r="P261" s="211"/>
      <c r="Q261" s="211"/>
      <c r="R261" s="211"/>
      <c r="S261" s="211"/>
      <c r="T261" s="212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T261" s="206" t="s">
        <v>175</v>
      </c>
      <c r="AU261" s="206" t="s">
        <v>85</v>
      </c>
      <c r="AV261" s="14" t="s">
        <v>85</v>
      </c>
      <c r="AW261" s="14" t="s">
        <v>32</v>
      </c>
      <c r="AX261" s="14" t="s">
        <v>81</v>
      </c>
      <c r="AY261" s="206" t="s">
        <v>165</v>
      </c>
    </row>
    <row r="262" s="2" customFormat="1">
      <c r="A262" s="38"/>
      <c r="B262" s="179"/>
      <c r="C262" s="229" t="s">
        <v>517</v>
      </c>
      <c r="D262" s="229" t="s">
        <v>221</v>
      </c>
      <c r="E262" s="230" t="s">
        <v>1471</v>
      </c>
      <c r="F262" s="231" t="s">
        <v>1472</v>
      </c>
      <c r="G262" s="232" t="s">
        <v>378</v>
      </c>
      <c r="H262" s="233">
        <v>1</v>
      </c>
      <c r="I262" s="234"/>
      <c r="J262" s="235">
        <f>ROUND(I262*H262,2)</f>
        <v>0</v>
      </c>
      <c r="K262" s="231" t="s">
        <v>1</v>
      </c>
      <c r="L262" s="236"/>
      <c r="M262" s="237" t="s">
        <v>1</v>
      </c>
      <c r="N262" s="238" t="s">
        <v>41</v>
      </c>
      <c r="O262" s="77"/>
      <c r="P262" s="189">
        <f>O262*H262</f>
        <v>0</v>
      </c>
      <c r="Q262" s="189">
        <v>0.0016000000000000001</v>
      </c>
      <c r="R262" s="189">
        <f>Q262*H262</f>
        <v>0.0016000000000000001</v>
      </c>
      <c r="S262" s="189">
        <v>0</v>
      </c>
      <c r="T262" s="190">
        <f>S262*H262</f>
        <v>0</v>
      </c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R262" s="191" t="s">
        <v>272</v>
      </c>
      <c r="AT262" s="191" t="s">
        <v>221</v>
      </c>
      <c r="AU262" s="191" t="s">
        <v>85</v>
      </c>
      <c r="AY262" s="19" t="s">
        <v>165</v>
      </c>
      <c r="BE262" s="192">
        <f>IF(N262="základní",J262,0)</f>
        <v>0</v>
      </c>
      <c r="BF262" s="192">
        <f>IF(N262="snížená",J262,0)</f>
        <v>0</v>
      </c>
      <c r="BG262" s="192">
        <f>IF(N262="zákl. přenesená",J262,0)</f>
        <v>0</v>
      </c>
      <c r="BH262" s="192">
        <f>IF(N262="sníž. přenesená",J262,0)</f>
        <v>0</v>
      </c>
      <c r="BI262" s="192">
        <f>IF(N262="nulová",J262,0)</f>
        <v>0</v>
      </c>
      <c r="BJ262" s="19" t="s">
        <v>81</v>
      </c>
      <c r="BK262" s="192">
        <f>ROUND(I262*H262,2)</f>
        <v>0</v>
      </c>
      <c r="BL262" s="19" t="s">
        <v>273</v>
      </c>
      <c r="BM262" s="191" t="s">
        <v>1473</v>
      </c>
    </row>
    <row r="263" s="2" customFormat="1">
      <c r="A263" s="38"/>
      <c r="B263" s="39"/>
      <c r="C263" s="38"/>
      <c r="D263" s="193" t="s">
        <v>173</v>
      </c>
      <c r="E263" s="38"/>
      <c r="F263" s="194" t="s">
        <v>1472</v>
      </c>
      <c r="G263" s="38"/>
      <c r="H263" s="38"/>
      <c r="I263" s="195"/>
      <c r="J263" s="38"/>
      <c r="K263" s="38"/>
      <c r="L263" s="39"/>
      <c r="M263" s="196"/>
      <c r="N263" s="197"/>
      <c r="O263" s="77"/>
      <c r="P263" s="77"/>
      <c r="Q263" s="77"/>
      <c r="R263" s="77"/>
      <c r="S263" s="77"/>
      <c r="T263" s="78"/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T263" s="19" t="s">
        <v>173</v>
      </c>
      <c r="AU263" s="19" t="s">
        <v>85</v>
      </c>
    </row>
    <row r="264" s="14" customFormat="1">
      <c r="A264" s="14"/>
      <c r="B264" s="205"/>
      <c r="C264" s="14"/>
      <c r="D264" s="193" t="s">
        <v>175</v>
      </c>
      <c r="E264" s="206" t="s">
        <v>1</v>
      </c>
      <c r="F264" s="207" t="s">
        <v>81</v>
      </c>
      <c r="G264" s="14"/>
      <c r="H264" s="208">
        <v>1</v>
      </c>
      <c r="I264" s="209"/>
      <c r="J264" s="14"/>
      <c r="K264" s="14"/>
      <c r="L264" s="205"/>
      <c r="M264" s="210"/>
      <c r="N264" s="211"/>
      <c r="O264" s="211"/>
      <c r="P264" s="211"/>
      <c r="Q264" s="211"/>
      <c r="R264" s="211"/>
      <c r="S264" s="211"/>
      <c r="T264" s="212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T264" s="206" t="s">
        <v>175</v>
      </c>
      <c r="AU264" s="206" t="s">
        <v>85</v>
      </c>
      <c r="AV264" s="14" t="s">
        <v>85</v>
      </c>
      <c r="AW264" s="14" t="s">
        <v>32</v>
      </c>
      <c r="AX264" s="14" t="s">
        <v>81</v>
      </c>
      <c r="AY264" s="206" t="s">
        <v>165</v>
      </c>
    </row>
    <row r="265" s="2" customFormat="1">
      <c r="A265" s="38"/>
      <c r="B265" s="179"/>
      <c r="C265" s="229" t="s">
        <v>524</v>
      </c>
      <c r="D265" s="229" t="s">
        <v>221</v>
      </c>
      <c r="E265" s="230" t="s">
        <v>1474</v>
      </c>
      <c r="F265" s="231" t="s">
        <v>1475</v>
      </c>
      <c r="G265" s="232" t="s">
        <v>378</v>
      </c>
      <c r="H265" s="233">
        <v>1</v>
      </c>
      <c r="I265" s="234"/>
      <c r="J265" s="235">
        <f>ROUND(I265*H265,2)</f>
        <v>0</v>
      </c>
      <c r="K265" s="231" t="s">
        <v>1</v>
      </c>
      <c r="L265" s="236"/>
      <c r="M265" s="237" t="s">
        <v>1</v>
      </c>
      <c r="N265" s="238" t="s">
        <v>41</v>
      </c>
      <c r="O265" s="77"/>
      <c r="P265" s="189">
        <f>O265*H265</f>
        <v>0</v>
      </c>
      <c r="Q265" s="189">
        <v>0.0016000000000000001</v>
      </c>
      <c r="R265" s="189">
        <f>Q265*H265</f>
        <v>0.0016000000000000001</v>
      </c>
      <c r="S265" s="189">
        <v>0</v>
      </c>
      <c r="T265" s="190">
        <f>S265*H265</f>
        <v>0</v>
      </c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  <c r="AR265" s="191" t="s">
        <v>272</v>
      </c>
      <c r="AT265" s="191" t="s">
        <v>221</v>
      </c>
      <c r="AU265" s="191" t="s">
        <v>85</v>
      </c>
      <c r="AY265" s="19" t="s">
        <v>165</v>
      </c>
      <c r="BE265" s="192">
        <f>IF(N265="základní",J265,0)</f>
        <v>0</v>
      </c>
      <c r="BF265" s="192">
        <f>IF(N265="snížená",J265,0)</f>
        <v>0</v>
      </c>
      <c r="BG265" s="192">
        <f>IF(N265="zákl. přenesená",J265,0)</f>
        <v>0</v>
      </c>
      <c r="BH265" s="192">
        <f>IF(N265="sníž. přenesená",J265,0)</f>
        <v>0</v>
      </c>
      <c r="BI265" s="192">
        <f>IF(N265="nulová",J265,0)</f>
        <v>0</v>
      </c>
      <c r="BJ265" s="19" t="s">
        <v>81</v>
      </c>
      <c r="BK265" s="192">
        <f>ROUND(I265*H265,2)</f>
        <v>0</v>
      </c>
      <c r="BL265" s="19" t="s">
        <v>273</v>
      </c>
      <c r="BM265" s="191" t="s">
        <v>1476</v>
      </c>
    </row>
    <row r="266" s="2" customFormat="1">
      <c r="A266" s="38"/>
      <c r="B266" s="39"/>
      <c r="C266" s="38"/>
      <c r="D266" s="193" t="s">
        <v>173</v>
      </c>
      <c r="E266" s="38"/>
      <c r="F266" s="194" t="s">
        <v>1475</v>
      </c>
      <c r="G266" s="38"/>
      <c r="H266" s="38"/>
      <c r="I266" s="195"/>
      <c r="J266" s="38"/>
      <c r="K266" s="38"/>
      <c r="L266" s="39"/>
      <c r="M266" s="196"/>
      <c r="N266" s="197"/>
      <c r="O266" s="77"/>
      <c r="P266" s="77"/>
      <c r="Q266" s="77"/>
      <c r="R266" s="77"/>
      <c r="S266" s="77"/>
      <c r="T266" s="78"/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T266" s="19" t="s">
        <v>173</v>
      </c>
      <c r="AU266" s="19" t="s">
        <v>85</v>
      </c>
    </row>
    <row r="267" s="14" customFormat="1">
      <c r="A267" s="14"/>
      <c r="B267" s="205"/>
      <c r="C267" s="14"/>
      <c r="D267" s="193" t="s">
        <v>175</v>
      </c>
      <c r="E267" s="206" t="s">
        <v>1</v>
      </c>
      <c r="F267" s="207" t="s">
        <v>81</v>
      </c>
      <c r="G267" s="14"/>
      <c r="H267" s="208">
        <v>1</v>
      </c>
      <c r="I267" s="209"/>
      <c r="J267" s="14"/>
      <c r="K267" s="14"/>
      <c r="L267" s="205"/>
      <c r="M267" s="210"/>
      <c r="N267" s="211"/>
      <c r="O267" s="211"/>
      <c r="P267" s="211"/>
      <c r="Q267" s="211"/>
      <c r="R267" s="211"/>
      <c r="S267" s="211"/>
      <c r="T267" s="212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T267" s="206" t="s">
        <v>175</v>
      </c>
      <c r="AU267" s="206" t="s">
        <v>85</v>
      </c>
      <c r="AV267" s="14" t="s">
        <v>85</v>
      </c>
      <c r="AW267" s="14" t="s">
        <v>32</v>
      </c>
      <c r="AX267" s="14" t="s">
        <v>81</v>
      </c>
      <c r="AY267" s="206" t="s">
        <v>165</v>
      </c>
    </row>
    <row r="268" s="2" customFormat="1">
      <c r="A268" s="38"/>
      <c r="B268" s="179"/>
      <c r="C268" s="180" t="s">
        <v>530</v>
      </c>
      <c r="D268" s="180" t="s">
        <v>167</v>
      </c>
      <c r="E268" s="181" t="s">
        <v>1036</v>
      </c>
      <c r="F268" s="182" t="s">
        <v>1037</v>
      </c>
      <c r="G268" s="183" t="s">
        <v>378</v>
      </c>
      <c r="H268" s="184">
        <v>8</v>
      </c>
      <c r="I268" s="185"/>
      <c r="J268" s="186">
        <f>ROUND(I268*H268,2)</f>
        <v>0</v>
      </c>
      <c r="K268" s="182" t="s">
        <v>852</v>
      </c>
      <c r="L268" s="39"/>
      <c r="M268" s="187" t="s">
        <v>1</v>
      </c>
      <c r="N268" s="188" t="s">
        <v>41</v>
      </c>
      <c r="O268" s="77"/>
      <c r="P268" s="189">
        <f>O268*H268</f>
        <v>0</v>
      </c>
      <c r="Q268" s="189">
        <v>0</v>
      </c>
      <c r="R268" s="189">
        <f>Q268*H268</f>
        <v>0</v>
      </c>
      <c r="S268" s="189">
        <v>0</v>
      </c>
      <c r="T268" s="190">
        <f>S268*H268</f>
        <v>0</v>
      </c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  <c r="AR268" s="191" t="s">
        <v>273</v>
      </c>
      <c r="AT268" s="191" t="s">
        <v>167</v>
      </c>
      <c r="AU268" s="191" t="s">
        <v>85</v>
      </c>
      <c r="AY268" s="19" t="s">
        <v>165</v>
      </c>
      <c r="BE268" s="192">
        <f>IF(N268="základní",J268,0)</f>
        <v>0</v>
      </c>
      <c r="BF268" s="192">
        <f>IF(N268="snížená",J268,0)</f>
        <v>0</v>
      </c>
      <c r="BG268" s="192">
        <f>IF(N268="zákl. přenesená",J268,0)</f>
        <v>0</v>
      </c>
      <c r="BH268" s="192">
        <f>IF(N268="sníž. přenesená",J268,0)</f>
        <v>0</v>
      </c>
      <c r="BI268" s="192">
        <f>IF(N268="nulová",J268,0)</f>
        <v>0</v>
      </c>
      <c r="BJ268" s="19" t="s">
        <v>81</v>
      </c>
      <c r="BK268" s="192">
        <f>ROUND(I268*H268,2)</f>
        <v>0</v>
      </c>
      <c r="BL268" s="19" t="s">
        <v>273</v>
      </c>
      <c r="BM268" s="191" t="s">
        <v>1477</v>
      </c>
    </row>
    <row r="269" s="2" customFormat="1">
      <c r="A269" s="38"/>
      <c r="B269" s="39"/>
      <c r="C269" s="38"/>
      <c r="D269" s="193" t="s">
        <v>173</v>
      </c>
      <c r="E269" s="38"/>
      <c r="F269" s="194" t="s">
        <v>1037</v>
      </c>
      <c r="G269" s="38"/>
      <c r="H269" s="38"/>
      <c r="I269" s="195"/>
      <c r="J269" s="38"/>
      <c r="K269" s="38"/>
      <c r="L269" s="39"/>
      <c r="M269" s="196"/>
      <c r="N269" s="197"/>
      <c r="O269" s="77"/>
      <c r="P269" s="77"/>
      <c r="Q269" s="77"/>
      <c r="R269" s="77"/>
      <c r="S269" s="77"/>
      <c r="T269" s="78"/>
      <c r="U269" s="38"/>
      <c r="V269" s="38"/>
      <c r="W269" s="38"/>
      <c r="X269" s="38"/>
      <c r="Y269" s="38"/>
      <c r="Z269" s="38"/>
      <c r="AA269" s="38"/>
      <c r="AB269" s="38"/>
      <c r="AC269" s="38"/>
      <c r="AD269" s="38"/>
      <c r="AE269" s="38"/>
      <c r="AT269" s="19" t="s">
        <v>173</v>
      </c>
      <c r="AU269" s="19" t="s">
        <v>85</v>
      </c>
    </row>
    <row r="270" s="2" customFormat="1">
      <c r="A270" s="38"/>
      <c r="B270" s="179"/>
      <c r="C270" s="229" t="s">
        <v>535</v>
      </c>
      <c r="D270" s="229" t="s">
        <v>221</v>
      </c>
      <c r="E270" s="230" t="s">
        <v>1478</v>
      </c>
      <c r="F270" s="231" t="s">
        <v>1479</v>
      </c>
      <c r="G270" s="232" t="s">
        <v>378</v>
      </c>
      <c r="H270" s="233">
        <v>8</v>
      </c>
      <c r="I270" s="234"/>
      <c r="J270" s="235">
        <f>ROUND(I270*H270,2)</f>
        <v>0</v>
      </c>
      <c r="K270" s="231" t="s">
        <v>1</v>
      </c>
      <c r="L270" s="236"/>
      <c r="M270" s="237" t="s">
        <v>1</v>
      </c>
      <c r="N270" s="238" t="s">
        <v>41</v>
      </c>
      <c r="O270" s="77"/>
      <c r="P270" s="189">
        <f>O270*H270</f>
        <v>0</v>
      </c>
      <c r="Q270" s="189">
        <v>0.0016000000000000001</v>
      </c>
      <c r="R270" s="189">
        <f>Q270*H270</f>
        <v>0.012800000000000001</v>
      </c>
      <c r="S270" s="189">
        <v>0</v>
      </c>
      <c r="T270" s="190">
        <f>S270*H270</f>
        <v>0</v>
      </c>
      <c r="U270" s="38"/>
      <c r="V270" s="38"/>
      <c r="W270" s="38"/>
      <c r="X270" s="38"/>
      <c r="Y270" s="38"/>
      <c r="Z270" s="38"/>
      <c r="AA270" s="38"/>
      <c r="AB270" s="38"/>
      <c r="AC270" s="38"/>
      <c r="AD270" s="38"/>
      <c r="AE270" s="38"/>
      <c r="AR270" s="191" t="s">
        <v>272</v>
      </c>
      <c r="AT270" s="191" t="s">
        <v>221</v>
      </c>
      <c r="AU270" s="191" t="s">
        <v>85</v>
      </c>
      <c r="AY270" s="19" t="s">
        <v>165</v>
      </c>
      <c r="BE270" s="192">
        <f>IF(N270="základní",J270,0)</f>
        <v>0</v>
      </c>
      <c r="BF270" s="192">
        <f>IF(N270="snížená",J270,0)</f>
        <v>0</v>
      </c>
      <c r="BG270" s="192">
        <f>IF(N270="zákl. přenesená",J270,0)</f>
        <v>0</v>
      </c>
      <c r="BH270" s="192">
        <f>IF(N270="sníž. přenesená",J270,0)</f>
        <v>0</v>
      </c>
      <c r="BI270" s="192">
        <f>IF(N270="nulová",J270,0)</f>
        <v>0</v>
      </c>
      <c r="BJ270" s="19" t="s">
        <v>81</v>
      </c>
      <c r="BK270" s="192">
        <f>ROUND(I270*H270,2)</f>
        <v>0</v>
      </c>
      <c r="BL270" s="19" t="s">
        <v>273</v>
      </c>
      <c r="BM270" s="191" t="s">
        <v>1480</v>
      </c>
    </row>
    <row r="271" s="2" customFormat="1">
      <c r="A271" s="38"/>
      <c r="B271" s="39"/>
      <c r="C271" s="38"/>
      <c r="D271" s="193" t="s">
        <v>173</v>
      </c>
      <c r="E271" s="38"/>
      <c r="F271" s="194" t="s">
        <v>1479</v>
      </c>
      <c r="G271" s="38"/>
      <c r="H271" s="38"/>
      <c r="I271" s="195"/>
      <c r="J271" s="38"/>
      <c r="K271" s="38"/>
      <c r="L271" s="39"/>
      <c r="M271" s="196"/>
      <c r="N271" s="197"/>
      <c r="O271" s="77"/>
      <c r="P271" s="77"/>
      <c r="Q271" s="77"/>
      <c r="R271" s="77"/>
      <c r="S271" s="77"/>
      <c r="T271" s="78"/>
      <c r="U271" s="38"/>
      <c r="V271" s="38"/>
      <c r="W271" s="38"/>
      <c r="X271" s="38"/>
      <c r="Y271" s="38"/>
      <c r="Z271" s="38"/>
      <c r="AA271" s="38"/>
      <c r="AB271" s="38"/>
      <c r="AC271" s="38"/>
      <c r="AD271" s="38"/>
      <c r="AE271" s="38"/>
      <c r="AT271" s="19" t="s">
        <v>173</v>
      </c>
      <c r="AU271" s="19" t="s">
        <v>85</v>
      </c>
    </row>
    <row r="272" s="14" customFormat="1">
      <c r="A272" s="14"/>
      <c r="B272" s="205"/>
      <c r="C272" s="14"/>
      <c r="D272" s="193" t="s">
        <v>175</v>
      </c>
      <c r="E272" s="206" t="s">
        <v>1</v>
      </c>
      <c r="F272" s="207" t="s">
        <v>220</v>
      </c>
      <c r="G272" s="14"/>
      <c r="H272" s="208">
        <v>8</v>
      </c>
      <c r="I272" s="209"/>
      <c r="J272" s="14"/>
      <c r="K272" s="14"/>
      <c r="L272" s="205"/>
      <c r="M272" s="210"/>
      <c r="N272" s="211"/>
      <c r="O272" s="211"/>
      <c r="P272" s="211"/>
      <c r="Q272" s="211"/>
      <c r="R272" s="211"/>
      <c r="S272" s="211"/>
      <c r="T272" s="212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T272" s="206" t="s">
        <v>175</v>
      </c>
      <c r="AU272" s="206" t="s">
        <v>85</v>
      </c>
      <c r="AV272" s="14" t="s">
        <v>85</v>
      </c>
      <c r="AW272" s="14" t="s">
        <v>32</v>
      </c>
      <c r="AX272" s="14" t="s">
        <v>81</v>
      </c>
      <c r="AY272" s="206" t="s">
        <v>165</v>
      </c>
    </row>
    <row r="273" s="2" customFormat="1">
      <c r="A273" s="38"/>
      <c r="B273" s="179"/>
      <c r="C273" s="180" t="s">
        <v>541</v>
      </c>
      <c r="D273" s="180" t="s">
        <v>167</v>
      </c>
      <c r="E273" s="181" t="s">
        <v>1481</v>
      </c>
      <c r="F273" s="182" t="s">
        <v>1482</v>
      </c>
      <c r="G273" s="183" t="s">
        <v>378</v>
      </c>
      <c r="H273" s="184">
        <v>2</v>
      </c>
      <c r="I273" s="185"/>
      <c r="J273" s="186">
        <f>ROUND(I273*H273,2)</f>
        <v>0</v>
      </c>
      <c r="K273" s="182" t="s">
        <v>852</v>
      </c>
      <c r="L273" s="39"/>
      <c r="M273" s="187" t="s">
        <v>1</v>
      </c>
      <c r="N273" s="188" t="s">
        <v>41</v>
      </c>
      <c r="O273" s="77"/>
      <c r="P273" s="189">
        <f>O273*H273</f>
        <v>0</v>
      </c>
      <c r="Q273" s="189">
        <v>0</v>
      </c>
      <c r="R273" s="189">
        <f>Q273*H273</f>
        <v>0</v>
      </c>
      <c r="S273" s="189">
        <v>0</v>
      </c>
      <c r="T273" s="190">
        <f>S273*H273</f>
        <v>0</v>
      </c>
      <c r="U273" s="38"/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  <c r="AR273" s="191" t="s">
        <v>273</v>
      </c>
      <c r="AT273" s="191" t="s">
        <v>167</v>
      </c>
      <c r="AU273" s="191" t="s">
        <v>85</v>
      </c>
      <c r="AY273" s="19" t="s">
        <v>165</v>
      </c>
      <c r="BE273" s="192">
        <f>IF(N273="základní",J273,0)</f>
        <v>0</v>
      </c>
      <c r="BF273" s="192">
        <f>IF(N273="snížená",J273,0)</f>
        <v>0</v>
      </c>
      <c r="BG273" s="192">
        <f>IF(N273="zákl. přenesená",J273,0)</f>
        <v>0</v>
      </c>
      <c r="BH273" s="192">
        <f>IF(N273="sníž. přenesená",J273,0)</f>
        <v>0</v>
      </c>
      <c r="BI273" s="192">
        <f>IF(N273="nulová",J273,0)</f>
        <v>0</v>
      </c>
      <c r="BJ273" s="19" t="s">
        <v>81</v>
      </c>
      <c r="BK273" s="192">
        <f>ROUND(I273*H273,2)</f>
        <v>0</v>
      </c>
      <c r="BL273" s="19" t="s">
        <v>273</v>
      </c>
      <c r="BM273" s="191" t="s">
        <v>1483</v>
      </c>
    </row>
    <row r="274" s="2" customFormat="1">
      <c r="A274" s="38"/>
      <c r="B274" s="39"/>
      <c r="C274" s="38"/>
      <c r="D274" s="193" t="s">
        <v>173</v>
      </c>
      <c r="E274" s="38"/>
      <c r="F274" s="194" t="s">
        <v>1482</v>
      </c>
      <c r="G274" s="38"/>
      <c r="H274" s="38"/>
      <c r="I274" s="195"/>
      <c r="J274" s="38"/>
      <c r="K274" s="38"/>
      <c r="L274" s="39"/>
      <c r="M274" s="196"/>
      <c r="N274" s="197"/>
      <c r="O274" s="77"/>
      <c r="P274" s="77"/>
      <c r="Q274" s="77"/>
      <c r="R274" s="77"/>
      <c r="S274" s="77"/>
      <c r="T274" s="78"/>
      <c r="U274" s="38"/>
      <c r="V274" s="38"/>
      <c r="W274" s="38"/>
      <c r="X274" s="38"/>
      <c r="Y274" s="38"/>
      <c r="Z274" s="38"/>
      <c r="AA274" s="38"/>
      <c r="AB274" s="38"/>
      <c r="AC274" s="38"/>
      <c r="AD274" s="38"/>
      <c r="AE274" s="38"/>
      <c r="AT274" s="19" t="s">
        <v>173</v>
      </c>
      <c r="AU274" s="19" t="s">
        <v>85</v>
      </c>
    </row>
    <row r="275" s="2" customFormat="1" ht="16.5" customHeight="1">
      <c r="A275" s="38"/>
      <c r="B275" s="179"/>
      <c r="C275" s="229" t="s">
        <v>545</v>
      </c>
      <c r="D275" s="229" t="s">
        <v>221</v>
      </c>
      <c r="E275" s="230" t="s">
        <v>1484</v>
      </c>
      <c r="F275" s="231" t="s">
        <v>1485</v>
      </c>
      <c r="G275" s="232" t="s">
        <v>378</v>
      </c>
      <c r="H275" s="233">
        <v>2</v>
      </c>
      <c r="I275" s="234"/>
      <c r="J275" s="235">
        <f>ROUND(I275*H275,2)</f>
        <v>0</v>
      </c>
      <c r="K275" s="231" t="s">
        <v>852</v>
      </c>
      <c r="L275" s="236"/>
      <c r="M275" s="237" t="s">
        <v>1</v>
      </c>
      <c r="N275" s="238" t="s">
        <v>41</v>
      </c>
      <c r="O275" s="77"/>
      <c r="P275" s="189">
        <f>O275*H275</f>
        <v>0</v>
      </c>
      <c r="Q275" s="189">
        <v>0.00014999999999999999</v>
      </c>
      <c r="R275" s="189">
        <f>Q275*H275</f>
        <v>0.00029999999999999997</v>
      </c>
      <c r="S275" s="189">
        <v>0</v>
      </c>
      <c r="T275" s="190">
        <f>S275*H275</f>
        <v>0</v>
      </c>
      <c r="U275" s="38"/>
      <c r="V275" s="38"/>
      <c r="W275" s="38"/>
      <c r="X275" s="38"/>
      <c r="Y275" s="38"/>
      <c r="Z275" s="38"/>
      <c r="AA275" s="38"/>
      <c r="AB275" s="38"/>
      <c r="AC275" s="38"/>
      <c r="AD275" s="38"/>
      <c r="AE275" s="38"/>
      <c r="AR275" s="191" t="s">
        <v>272</v>
      </c>
      <c r="AT275" s="191" t="s">
        <v>221</v>
      </c>
      <c r="AU275" s="191" t="s">
        <v>85</v>
      </c>
      <c r="AY275" s="19" t="s">
        <v>165</v>
      </c>
      <c r="BE275" s="192">
        <f>IF(N275="základní",J275,0)</f>
        <v>0</v>
      </c>
      <c r="BF275" s="192">
        <f>IF(N275="snížená",J275,0)</f>
        <v>0</v>
      </c>
      <c r="BG275" s="192">
        <f>IF(N275="zákl. přenesená",J275,0)</f>
        <v>0</v>
      </c>
      <c r="BH275" s="192">
        <f>IF(N275="sníž. přenesená",J275,0)</f>
        <v>0</v>
      </c>
      <c r="BI275" s="192">
        <f>IF(N275="nulová",J275,0)</f>
        <v>0</v>
      </c>
      <c r="BJ275" s="19" t="s">
        <v>81</v>
      </c>
      <c r="BK275" s="192">
        <f>ROUND(I275*H275,2)</f>
        <v>0</v>
      </c>
      <c r="BL275" s="19" t="s">
        <v>273</v>
      </c>
      <c r="BM275" s="191" t="s">
        <v>1486</v>
      </c>
    </row>
    <row r="276" s="2" customFormat="1">
      <c r="A276" s="38"/>
      <c r="B276" s="39"/>
      <c r="C276" s="38"/>
      <c r="D276" s="193" t="s">
        <v>173</v>
      </c>
      <c r="E276" s="38"/>
      <c r="F276" s="194" t="s">
        <v>1485</v>
      </c>
      <c r="G276" s="38"/>
      <c r="H276" s="38"/>
      <c r="I276" s="195"/>
      <c r="J276" s="38"/>
      <c r="K276" s="38"/>
      <c r="L276" s="39"/>
      <c r="M276" s="196"/>
      <c r="N276" s="197"/>
      <c r="O276" s="77"/>
      <c r="P276" s="77"/>
      <c r="Q276" s="77"/>
      <c r="R276" s="77"/>
      <c r="S276" s="77"/>
      <c r="T276" s="78"/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  <c r="AT276" s="19" t="s">
        <v>173</v>
      </c>
      <c r="AU276" s="19" t="s">
        <v>85</v>
      </c>
    </row>
    <row r="277" s="2" customFormat="1">
      <c r="A277" s="38"/>
      <c r="B277" s="179"/>
      <c r="C277" s="180" t="s">
        <v>552</v>
      </c>
      <c r="D277" s="180" t="s">
        <v>167</v>
      </c>
      <c r="E277" s="181" t="s">
        <v>1057</v>
      </c>
      <c r="F277" s="182" t="s">
        <v>1058</v>
      </c>
      <c r="G277" s="183" t="s">
        <v>378</v>
      </c>
      <c r="H277" s="184">
        <v>10</v>
      </c>
      <c r="I277" s="185"/>
      <c r="J277" s="186">
        <f>ROUND(I277*H277,2)</f>
        <v>0</v>
      </c>
      <c r="K277" s="182" t="s">
        <v>852</v>
      </c>
      <c r="L277" s="39"/>
      <c r="M277" s="187" t="s">
        <v>1</v>
      </c>
      <c r="N277" s="188" t="s">
        <v>41</v>
      </c>
      <c r="O277" s="77"/>
      <c r="P277" s="189">
        <f>O277*H277</f>
        <v>0</v>
      </c>
      <c r="Q277" s="189">
        <v>0</v>
      </c>
      <c r="R277" s="189">
        <f>Q277*H277</f>
        <v>0</v>
      </c>
      <c r="S277" s="189">
        <v>0</v>
      </c>
      <c r="T277" s="190">
        <f>S277*H277</f>
        <v>0</v>
      </c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R277" s="191" t="s">
        <v>273</v>
      </c>
      <c r="AT277" s="191" t="s">
        <v>167</v>
      </c>
      <c r="AU277" s="191" t="s">
        <v>85</v>
      </c>
      <c r="AY277" s="19" t="s">
        <v>165</v>
      </c>
      <c r="BE277" s="192">
        <f>IF(N277="základní",J277,0)</f>
        <v>0</v>
      </c>
      <c r="BF277" s="192">
        <f>IF(N277="snížená",J277,0)</f>
        <v>0</v>
      </c>
      <c r="BG277" s="192">
        <f>IF(N277="zákl. přenesená",J277,0)</f>
        <v>0</v>
      </c>
      <c r="BH277" s="192">
        <f>IF(N277="sníž. přenesená",J277,0)</f>
        <v>0</v>
      </c>
      <c r="BI277" s="192">
        <f>IF(N277="nulová",J277,0)</f>
        <v>0</v>
      </c>
      <c r="BJ277" s="19" t="s">
        <v>81</v>
      </c>
      <c r="BK277" s="192">
        <f>ROUND(I277*H277,2)</f>
        <v>0</v>
      </c>
      <c r="BL277" s="19" t="s">
        <v>273</v>
      </c>
      <c r="BM277" s="191" t="s">
        <v>1487</v>
      </c>
    </row>
    <row r="278" s="2" customFormat="1">
      <c r="A278" s="38"/>
      <c r="B278" s="39"/>
      <c r="C278" s="38"/>
      <c r="D278" s="193" t="s">
        <v>173</v>
      </c>
      <c r="E278" s="38"/>
      <c r="F278" s="194" t="s">
        <v>1058</v>
      </c>
      <c r="G278" s="38"/>
      <c r="H278" s="38"/>
      <c r="I278" s="195"/>
      <c r="J278" s="38"/>
      <c r="K278" s="38"/>
      <c r="L278" s="39"/>
      <c r="M278" s="196"/>
      <c r="N278" s="197"/>
      <c r="O278" s="77"/>
      <c r="P278" s="77"/>
      <c r="Q278" s="77"/>
      <c r="R278" s="77"/>
      <c r="S278" s="77"/>
      <c r="T278" s="78"/>
      <c r="U278" s="38"/>
      <c r="V278" s="38"/>
      <c r="W278" s="38"/>
      <c r="X278" s="38"/>
      <c r="Y278" s="38"/>
      <c r="Z278" s="38"/>
      <c r="AA278" s="38"/>
      <c r="AB278" s="38"/>
      <c r="AC278" s="38"/>
      <c r="AD278" s="38"/>
      <c r="AE278" s="38"/>
      <c r="AT278" s="19" t="s">
        <v>173</v>
      </c>
      <c r="AU278" s="19" t="s">
        <v>85</v>
      </c>
    </row>
    <row r="279" s="2" customFormat="1">
      <c r="A279" s="38"/>
      <c r="B279" s="179"/>
      <c r="C279" s="180" t="s">
        <v>557</v>
      </c>
      <c r="D279" s="180" t="s">
        <v>167</v>
      </c>
      <c r="E279" s="181" t="s">
        <v>1060</v>
      </c>
      <c r="F279" s="182" t="s">
        <v>1061</v>
      </c>
      <c r="G279" s="183" t="s">
        <v>378</v>
      </c>
      <c r="H279" s="184">
        <v>1</v>
      </c>
      <c r="I279" s="185"/>
      <c r="J279" s="186">
        <f>ROUND(I279*H279,2)</f>
        <v>0</v>
      </c>
      <c r="K279" s="182" t="s">
        <v>852</v>
      </c>
      <c r="L279" s="39"/>
      <c r="M279" s="187" t="s">
        <v>1</v>
      </c>
      <c r="N279" s="188" t="s">
        <v>41</v>
      </c>
      <c r="O279" s="77"/>
      <c r="P279" s="189">
        <f>O279*H279</f>
        <v>0</v>
      </c>
      <c r="Q279" s="189">
        <v>0</v>
      </c>
      <c r="R279" s="189">
        <f>Q279*H279</f>
        <v>0</v>
      </c>
      <c r="S279" s="189">
        <v>0</v>
      </c>
      <c r="T279" s="190">
        <f>S279*H279</f>
        <v>0</v>
      </c>
      <c r="U279" s="38"/>
      <c r="V279" s="38"/>
      <c r="W279" s="38"/>
      <c r="X279" s="38"/>
      <c r="Y279" s="38"/>
      <c r="Z279" s="38"/>
      <c r="AA279" s="38"/>
      <c r="AB279" s="38"/>
      <c r="AC279" s="38"/>
      <c r="AD279" s="38"/>
      <c r="AE279" s="38"/>
      <c r="AR279" s="191" t="s">
        <v>273</v>
      </c>
      <c r="AT279" s="191" t="s">
        <v>167</v>
      </c>
      <c r="AU279" s="191" t="s">
        <v>85</v>
      </c>
      <c r="AY279" s="19" t="s">
        <v>165</v>
      </c>
      <c r="BE279" s="192">
        <f>IF(N279="základní",J279,0)</f>
        <v>0</v>
      </c>
      <c r="BF279" s="192">
        <f>IF(N279="snížená",J279,0)</f>
        <v>0</v>
      </c>
      <c r="BG279" s="192">
        <f>IF(N279="zákl. přenesená",J279,0)</f>
        <v>0</v>
      </c>
      <c r="BH279" s="192">
        <f>IF(N279="sníž. přenesená",J279,0)</f>
        <v>0</v>
      </c>
      <c r="BI279" s="192">
        <f>IF(N279="nulová",J279,0)</f>
        <v>0</v>
      </c>
      <c r="BJ279" s="19" t="s">
        <v>81</v>
      </c>
      <c r="BK279" s="192">
        <f>ROUND(I279*H279,2)</f>
        <v>0</v>
      </c>
      <c r="BL279" s="19" t="s">
        <v>273</v>
      </c>
      <c r="BM279" s="191" t="s">
        <v>1488</v>
      </c>
    </row>
    <row r="280" s="2" customFormat="1">
      <c r="A280" s="38"/>
      <c r="B280" s="39"/>
      <c r="C280" s="38"/>
      <c r="D280" s="193" t="s">
        <v>173</v>
      </c>
      <c r="E280" s="38"/>
      <c r="F280" s="194" t="s">
        <v>1061</v>
      </c>
      <c r="G280" s="38"/>
      <c r="H280" s="38"/>
      <c r="I280" s="195"/>
      <c r="J280" s="38"/>
      <c r="K280" s="38"/>
      <c r="L280" s="39"/>
      <c r="M280" s="196"/>
      <c r="N280" s="197"/>
      <c r="O280" s="77"/>
      <c r="P280" s="77"/>
      <c r="Q280" s="77"/>
      <c r="R280" s="77"/>
      <c r="S280" s="77"/>
      <c r="T280" s="78"/>
      <c r="U280" s="38"/>
      <c r="V280" s="38"/>
      <c r="W280" s="38"/>
      <c r="X280" s="38"/>
      <c r="Y280" s="38"/>
      <c r="Z280" s="38"/>
      <c r="AA280" s="38"/>
      <c r="AB280" s="38"/>
      <c r="AC280" s="38"/>
      <c r="AD280" s="38"/>
      <c r="AE280" s="38"/>
      <c r="AT280" s="19" t="s">
        <v>173</v>
      </c>
      <c r="AU280" s="19" t="s">
        <v>85</v>
      </c>
    </row>
    <row r="281" s="12" customFormat="1" ht="22.8" customHeight="1">
      <c r="A281" s="12"/>
      <c r="B281" s="166"/>
      <c r="C281" s="12"/>
      <c r="D281" s="167" t="s">
        <v>75</v>
      </c>
      <c r="E281" s="177" t="s">
        <v>1063</v>
      </c>
      <c r="F281" s="177" t="s">
        <v>1064</v>
      </c>
      <c r="G281" s="12"/>
      <c r="H281" s="12"/>
      <c r="I281" s="169"/>
      <c r="J281" s="178">
        <f>BK281</f>
        <v>0</v>
      </c>
      <c r="K281" s="12"/>
      <c r="L281" s="166"/>
      <c r="M281" s="171"/>
      <c r="N281" s="172"/>
      <c r="O281" s="172"/>
      <c r="P281" s="173">
        <f>SUM(P282:P292)</f>
        <v>0</v>
      </c>
      <c r="Q281" s="172"/>
      <c r="R281" s="173">
        <f>SUM(R282:R292)</f>
        <v>0</v>
      </c>
      <c r="S281" s="172"/>
      <c r="T281" s="174">
        <f>SUM(T282:T292)</f>
        <v>0.047460000000000002</v>
      </c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R281" s="167" t="s">
        <v>85</v>
      </c>
      <c r="AT281" s="175" t="s">
        <v>75</v>
      </c>
      <c r="AU281" s="175" t="s">
        <v>81</v>
      </c>
      <c r="AY281" s="167" t="s">
        <v>165</v>
      </c>
      <c r="BK281" s="176">
        <f>SUM(BK282:BK292)</f>
        <v>0</v>
      </c>
    </row>
    <row r="282" s="2" customFormat="1">
      <c r="A282" s="38"/>
      <c r="B282" s="179"/>
      <c r="C282" s="180" t="s">
        <v>562</v>
      </c>
      <c r="D282" s="180" t="s">
        <v>167</v>
      </c>
      <c r="E282" s="181" t="s">
        <v>1074</v>
      </c>
      <c r="F282" s="182" t="s">
        <v>1075</v>
      </c>
      <c r="G282" s="183" t="s">
        <v>378</v>
      </c>
      <c r="H282" s="184">
        <v>10</v>
      </c>
      <c r="I282" s="185"/>
      <c r="J282" s="186">
        <f>ROUND(I282*H282,2)</f>
        <v>0</v>
      </c>
      <c r="K282" s="182" t="s">
        <v>852</v>
      </c>
      <c r="L282" s="39"/>
      <c r="M282" s="187" t="s">
        <v>1</v>
      </c>
      <c r="N282" s="188" t="s">
        <v>41</v>
      </c>
      <c r="O282" s="77"/>
      <c r="P282" s="189">
        <f>O282*H282</f>
        <v>0</v>
      </c>
      <c r="Q282" s="189">
        <v>0</v>
      </c>
      <c r="R282" s="189">
        <f>Q282*H282</f>
        <v>0</v>
      </c>
      <c r="S282" s="189">
        <v>4.8000000000000001E-05</v>
      </c>
      <c r="T282" s="190">
        <f>S282*H282</f>
        <v>0.00048000000000000001</v>
      </c>
      <c r="U282" s="38"/>
      <c r="V282" s="38"/>
      <c r="W282" s="38"/>
      <c r="X282" s="38"/>
      <c r="Y282" s="38"/>
      <c r="Z282" s="38"/>
      <c r="AA282" s="38"/>
      <c r="AB282" s="38"/>
      <c r="AC282" s="38"/>
      <c r="AD282" s="38"/>
      <c r="AE282" s="38"/>
      <c r="AR282" s="191" t="s">
        <v>273</v>
      </c>
      <c r="AT282" s="191" t="s">
        <v>167</v>
      </c>
      <c r="AU282" s="191" t="s">
        <v>85</v>
      </c>
      <c r="AY282" s="19" t="s">
        <v>165</v>
      </c>
      <c r="BE282" s="192">
        <f>IF(N282="základní",J282,0)</f>
        <v>0</v>
      </c>
      <c r="BF282" s="192">
        <f>IF(N282="snížená",J282,0)</f>
        <v>0</v>
      </c>
      <c r="BG282" s="192">
        <f>IF(N282="zákl. přenesená",J282,0)</f>
        <v>0</v>
      </c>
      <c r="BH282" s="192">
        <f>IF(N282="sníž. přenesená",J282,0)</f>
        <v>0</v>
      </c>
      <c r="BI282" s="192">
        <f>IF(N282="nulová",J282,0)</f>
        <v>0</v>
      </c>
      <c r="BJ282" s="19" t="s">
        <v>81</v>
      </c>
      <c r="BK282" s="192">
        <f>ROUND(I282*H282,2)</f>
        <v>0</v>
      </c>
      <c r="BL282" s="19" t="s">
        <v>273</v>
      </c>
      <c r="BM282" s="191" t="s">
        <v>1489</v>
      </c>
    </row>
    <row r="283" s="2" customFormat="1">
      <c r="A283" s="38"/>
      <c r="B283" s="39"/>
      <c r="C283" s="38"/>
      <c r="D283" s="193" t="s">
        <v>173</v>
      </c>
      <c r="E283" s="38"/>
      <c r="F283" s="194" t="s">
        <v>1075</v>
      </c>
      <c r="G283" s="38"/>
      <c r="H283" s="38"/>
      <c r="I283" s="195"/>
      <c r="J283" s="38"/>
      <c r="K283" s="38"/>
      <c r="L283" s="39"/>
      <c r="M283" s="196"/>
      <c r="N283" s="197"/>
      <c r="O283" s="77"/>
      <c r="P283" s="77"/>
      <c r="Q283" s="77"/>
      <c r="R283" s="77"/>
      <c r="S283" s="77"/>
      <c r="T283" s="78"/>
      <c r="U283" s="38"/>
      <c r="V283" s="38"/>
      <c r="W283" s="38"/>
      <c r="X283" s="38"/>
      <c r="Y283" s="38"/>
      <c r="Z283" s="38"/>
      <c r="AA283" s="38"/>
      <c r="AB283" s="38"/>
      <c r="AC283" s="38"/>
      <c r="AD283" s="38"/>
      <c r="AE283" s="38"/>
      <c r="AT283" s="19" t="s">
        <v>173</v>
      </c>
      <c r="AU283" s="19" t="s">
        <v>85</v>
      </c>
    </row>
    <row r="284" s="2" customFormat="1" ht="16.5" customHeight="1">
      <c r="A284" s="38"/>
      <c r="B284" s="179"/>
      <c r="C284" s="180" t="s">
        <v>566</v>
      </c>
      <c r="D284" s="180" t="s">
        <v>167</v>
      </c>
      <c r="E284" s="181" t="s">
        <v>1077</v>
      </c>
      <c r="F284" s="182" t="s">
        <v>1078</v>
      </c>
      <c r="G284" s="183" t="s">
        <v>378</v>
      </c>
      <c r="H284" s="184">
        <v>30</v>
      </c>
      <c r="I284" s="185"/>
      <c r="J284" s="186">
        <f>ROUND(I284*H284,2)</f>
        <v>0</v>
      </c>
      <c r="K284" s="182" t="s">
        <v>1</v>
      </c>
      <c r="L284" s="39"/>
      <c r="M284" s="187" t="s">
        <v>1</v>
      </c>
      <c r="N284" s="188" t="s">
        <v>41</v>
      </c>
      <c r="O284" s="77"/>
      <c r="P284" s="189">
        <f>O284*H284</f>
        <v>0</v>
      </c>
      <c r="Q284" s="189">
        <v>0</v>
      </c>
      <c r="R284" s="189">
        <f>Q284*H284</f>
        <v>0</v>
      </c>
      <c r="S284" s="189">
        <v>5.0000000000000002E-05</v>
      </c>
      <c r="T284" s="190">
        <f>S284*H284</f>
        <v>0.0015</v>
      </c>
      <c r="U284" s="38"/>
      <c r="V284" s="38"/>
      <c r="W284" s="38"/>
      <c r="X284" s="38"/>
      <c r="Y284" s="38"/>
      <c r="Z284" s="38"/>
      <c r="AA284" s="38"/>
      <c r="AB284" s="38"/>
      <c r="AC284" s="38"/>
      <c r="AD284" s="38"/>
      <c r="AE284" s="38"/>
      <c r="AR284" s="191" t="s">
        <v>273</v>
      </c>
      <c r="AT284" s="191" t="s">
        <v>167</v>
      </c>
      <c r="AU284" s="191" t="s">
        <v>85</v>
      </c>
      <c r="AY284" s="19" t="s">
        <v>165</v>
      </c>
      <c r="BE284" s="192">
        <f>IF(N284="základní",J284,0)</f>
        <v>0</v>
      </c>
      <c r="BF284" s="192">
        <f>IF(N284="snížená",J284,0)</f>
        <v>0</v>
      </c>
      <c r="BG284" s="192">
        <f>IF(N284="zákl. přenesená",J284,0)</f>
        <v>0</v>
      </c>
      <c r="BH284" s="192">
        <f>IF(N284="sníž. přenesená",J284,0)</f>
        <v>0</v>
      </c>
      <c r="BI284" s="192">
        <f>IF(N284="nulová",J284,0)</f>
        <v>0</v>
      </c>
      <c r="BJ284" s="19" t="s">
        <v>81</v>
      </c>
      <c r="BK284" s="192">
        <f>ROUND(I284*H284,2)</f>
        <v>0</v>
      </c>
      <c r="BL284" s="19" t="s">
        <v>273</v>
      </c>
      <c r="BM284" s="191" t="s">
        <v>1490</v>
      </c>
    </row>
    <row r="285" s="2" customFormat="1">
      <c r="A285" s="38"/>
      <c r="B285" s="39"/>
      <c r="C285" s="38"/>
      <c r="D285" s="193" t="s">
        <v>173</v>
      </c>
      <c r="E285" s="38"/>
      <c r="F285" s="194" t="s">
        <v>1078</v>
      </c>
      <c r="G285" s="38"/>
      <c r="H285" s="38"/>
      <c r="I285" s="195"/>
      <c r="J285" s="38"/>
      <c r="K285" s="38"/>
      <c r="L285" s="39"/>
      <c r="M285" s="196"/>
      <c r="N285" s="197"/>
      <c r="O285" s="77"/>
      <c r="P285" s="77"/>
      <c r="Q285" s="77"/>
      <c r="R285" s="77"/>
      <c r="S285" s="77"/>
      <c r="T285" s="78"/>
      <c r="U285" s="38"/>
      <c r="V285" s="38"/>
      <c r="W285" s="38"/>
      <c r="X285" s="38"/>
      <c r="Y285" s="38"/>
      <c r="Z285" s="38"/>
      <c r="AA285" s="38"/>
      <c r="AB285" s="38"/>
      <c r="AC285" s="38"/>
      <c r="AD285" s="38"/>
      <c r="AE285" s="38"/>
      <c r="AT285" s="19" t="s">
        <v>173</v>
      </c>
      <c r="AU285" s="19" t="s">
        <v>85</v>
      </c>
    </row>
    <row r="286" s="14" customFormat="1">
      <c r="A286" s="14"/>
      <c r="B286" s="205"/>
      <c r="C286" s="14"/>
      <c r="D286" s="193" t="s">
        <v>175</v>
      </c>
      <c r="E286" s="206" t="s">
        <v>1</v>
      </c>
      <c r="F286" s="207" t="s">
        <v>364</v>
      </c>
      <c r="G286" s="14"/>
      <c r="H286" s="208">
        <v>30</v>
      </c>
      <c r="I286" s="209"/>
      <c r="J286" s="14"/>
      <c r="K286" s="14"/>
      <c r="L286" s="205"/>
      <c r="M286" s="210"/>
      <c r="N286" s="211"/>
      <c r="O286" s="211"/>
      <c r="P286" s="211"/>
      <c r="Q286" s="211"/>
      <c r="R286" s="211"/>
      <c r="S286" s="211"/>
      <c r="T286" s="212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T286" s="206" t="s">
        <v>175</v>
      </c>
      <c r="AU286" s="206" t="s">
        <v>85</v>
      </c>
      <c r="AV286" s="14" t="s">
        <v>85</v>
      </c>
      <c r="AW286" s="14" t="s">
        <v>32</v>
      </c>
      <c r="AX286" s="14" t="s">
        <v>81</v>
      </c>
      <c r="AY286" s="206" t="s">
        <v>165</v>
      </c>
    </row>
    <row r="287" s="2" customFormat="1">
      <c r="A287" s="38"/>
      <c r="B287" s="179"/>
      <c r="C287" s="180" t="s">
        <v>573</v>
      </c>
      <c r="D287" s="180" t="s">
        <v>167</v>
      </c>
      <c r="E287" s="181" t="s">
        <v>1080</v>
      </c>
      <c r="F287" s="182" t="s">
        <v>1081</v>
      </c>
      <c r="G287" s="183" t="s">
        <v>378</v>
      </c>
      <c r="H287" s="184">
        <v>10</v>
      </c>
      <c r="I287" s="185"/>
      <c r="J287" s="186">
        <f>ROUND(I287*H287,2)</f>
        <v>0</v>
      </c>
      <c r="K287" s="182" t="s">
        <v>852</v>
      </c>
      <c r="L287" s="39"/>
      <c r="M287" s="187" t="s">
        <v>1</v>
      </c>
      <c r="N287" s="188" t="s">
        <v>41</v>
      </c>
      <c r="O287" s="77"/>
      <c r="P287" s="189">
        <f>O287*H287</f>
        <v>0</v>
      </c>
      <c r="Q287" s="189">
        <v>0</v>
      </c>
      <c r="R287" s="189">
        <f>Q287*H287</f>
        <v>0</v>
      </c>
      <c r="S287" s="189">
        <v>4.8000000000000001E-05</v>
      </c>
      <c r="T287" s="190">
        <f>S287*H287</f>
        <v>0.00048000000000000001</v>
      </c>
      <c r="U287" s="38"/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  <c r="AR287" s="191" t="s">
        <v>273</v>
      </c>
      <c r="AT287" s="191" t="s">
        <v>167</v>
      </c>
      <c r="AU287" s="191" t="s">
        <v>85</v>
      </c>
      <c r="AY287" s="19" t="s">
        <v>165</v>
      </c>
      <c r="BE287" s="192">
        <f>IF(N287="základní",J287,0)</f>
        <v>0</v>
      </c>
      <c r="BF287" s="192">
        <f>IF(N287="snížená",J287,0)</f>
        <v>0</v>
      </c>
      <c r="BG287" s="192">
        <f>IF(N287="zákl. přenesená",J287,0)</f>
        <v>0</v>
      </c>
      <c r="BH287" s="192">
        <f>IF(N287="sníž. přenesená",J287,0)</f>
        <v>0</v>
      </c>
      <c r="BI287" s="192">
        <f>IF(N287="nulová",J287,0)</f>
        <v>0</v>
      </c>
      <c r="BJ287" s="19" t="s">
        <v>81</v>
      </c>
      <c r="BK287" s="192">
        <f>ROUND(I287*H287,2)</f>
        <v>0</v>
      </c>
      <c r="BL287" s="19" t="s">
        <v>273</v>
      </c>
      <c r="BM287" s="191" t="s">
        <v>1491</v>
      </c>
    </row>
    <row r="288" s="2" customFormat="1">
      <c r="A288" s="38"/>
      <c r="B288" s="39"/>
      <c r="C288" s="38"/>
      <c r="D288" s="193" t="s">
        <v>173</v>
      </c>
      <c r="E288" s="38"/>
      <c r="F288" s="194" t="s">
        <v>1081</v>
      </c>
      <c r="G288" s="38"/>
      <c r="H288" s="38"/>
      <c r="I288" s="195"/>
      <c r="J288" s="38"/>
      <c r="K288" s="38"/>
      <c r="L288" s="39"/>
      <c r="M288" s="196"/>
      <c r="N288" s="197"/>
      <c r="O288" s="77"/>
      <c r="P288" s="77"/>
      <c r="Q288" s="77"/>
      <c r="R288" s="77"/>
      <c r="S288" s="77"/>
      <c r="T288" s="78"/>
      <c r="U288" s="38"/>
      <c r="V288" s="38"/>
      <c r="W288" s="38"/>
      <c r="X288" s="38"/>
      <c r="Y288" s="38"/>
      <c r="Z288" s="38"/>
      <c r="AA288" s="38"/>
      <c r="AB288" s="38"/>
      <c r="AC288" s="38"/>
      <c r="AD288" s="38"/>
      <c r="AE288" s="38"/>
      <c r="AT288" s="19" t="s">
        <v>173</v>
      </c>
      <c r="AU288" s="19" t="s">
        <v>85</v>
      </c>
    </row>
    <row r="289" s="2" customFormat="1" ht="55.5" customHeight="1">
      <c r="A289" s="38"/>
      <c r="B289" s="179"/>
      <c r="C289" s="180" t="s">
        <v>584</v>
      </c>
      <c r="D289" s="180" t="s">
        <v>167</v>
      </c>
      <c r="E289" s="181" t="s">
        <v>1083</v>
      </c>
      <c r="F289" s="182" t="s">
        <v>1084</v>
      </c>
      <c r="G289" s="183" t="s">
        <v>378</v>
      </c>
      <c r="H289" s="184">
        <v>15</v>
      </c>
      <c r="I289" s="185"/>
      <c r="J289" s="186">
        <f>ROUND(I289*H289,2)</f>
        <v>0</v>
      </c>
      <c r="K289" s="182" t="s">
        <v>852</v>
      </c>
      <c r="L289" s="39"/>
      <c r="M289" s="187" t="s">
        <v>1</v>
      </c>
      <c r="N289" s="188" t="s">
        <v>41</v>
      </c>
      <c r="O289" s="77"/>
      <c r="P289" s="189">
        <f>O289*H289</f>
        <v>0</v>
      </c>
      <c r="Q289" s="189">
        <v>0</v>
      </c>
      <c r="R289" s="189">
        <f>Q289*H289</f>
        <v>0</v>
      </c>
      <c r="S289" s="189">
        <v>0.001</v>
      </c>
      <c r="T289" s="190">
        <f>S289*H289</f>
        <v>0.014999999999999999</v>
      </c>
      <c r="U289" s="38"/>
      <c r="V289" s="38"/>
      <c r="W289" s="38"/>
      <c r="X289" s="38"/>
      <c r="Y289" s="38"/>
      <c r="Z289" s="38"/>
      <c r="AA289" s="38"/>
      <c r="AB289" s="38"/>
      <c r="AC289" s="38"/>
      <c r="AD289" s="38"/>
      <c r="AE289" s="38"/>
      <c r="AR289" s="191" t="s">
        <v>273</v>
      </c>
      <c r="AT289" s="191" t="s">
        <v>167</v>
      </c>
      <c r="AU289" s="191" t="s">
        <v>85</v>
      </c>
      <c r="AY289" s="19" t="s">
        <v>165</v>
      </c>
      <c r="BE289" s="192">
        <f>IF(N289="základní",J289,0)</f>
        <v>0</v>
      </c>
      <c r="BF289" s="192">
        <f>IF(N289="snížená",J289,0)</f>
        <v>0</v>
      </c>
      <c r="BG289" s="192">
        <f>IF(N289="zákl. přenesená",J289,0)</f>
        <v>0</v>
      </c>
      <c r="BH289" s="192">
        <f>IF(N289="sníž. přenesená",J289,0)</f>
        <v>0</v>
      </c>
      <c r="BI289" s="192">
        <f>IF(N289="nulová",J289,0)</f>
        <v>0</v>
      </c>
      <c r="BJ289" s="19" t="s">
        <v>81</v>
      </c>
      <c r="BK289" s="192">
        <f>ROUND(I289*H289,2)</f>
        <v>0</v>
      </c>
      <c r="BL289" s="19" t="s">
        <v>273</v>
      </c>
      <c r="BM289" s="191" t="s">
        <v>1492</v>
      </c>
    </row>
    <row r="290" s="2" customFormat="1">
      <c r="A290" s="38"/>
      <c r="B290" s="39"/>
      <c r="C290" s="38"/>
      <c r="D290" s="193" t="s">
        <v>173</v>
      </c>
      <c r="E290" s="38"/>
      <c r="F290" s="194" t="s">
        <v>1084</v>
      </c>
      <c r="G290" s="38"/>
      <c r="H290" s="38"/>
      <c r="I290" s="195"/>
      <c r="J290" s="38"/>
      <c r="K290" s="38"/>
      <c r="L290" s="39"/>
      <c r="M290" s="196"/>
      <c r="N290" s="197"/>
      <c r="O290" s="77"/>
      <c r="P290" s="77"/>
      <c r="Q290" s="77"/>
      <c r="R290" s="77"/>
      <c r="S290" s="77"/>
      <c r="T290" s="78"/>
      <c r="U290" s="38"/>
      <c r="V290" s="38"/>
      <c r="W290" s="38"/>
      <c r="X290" s="38"/>
      <c r="Y290" s="38"/>
      <c r="Z290" s="38"/>
      <c r="AA290" s="38"/>
      <c r="AB290" s="38"/>
      <c r="AC290" s="38"/>
      <c r="AD290" s="38"/>
      <c r="AE290" s="38"/>
      <c r="AT290" s="19" t="s">
        <v>173</v>
      </c>
      <c r="AU290" s="19" t="s">
        <v>85</v>
      </c>
    </row>
    <row r="291" s="2" customFormat="1">
      <c r="A291" s="38"/>
      <c r="B291" s="179"/>
      <c r="C291" s="180" t="s">
        <v>600</v>
      </c>
      <c r="D291" s="180" t="s">
        <v>167</v>
      </c>
      <c r="E291" s="181" t="s">
        <v>1239</v>
      </c>
      <c r="F291" s="182" t="s">
        <v>1240</v>
      </c>
      <c r="G291" s="183" t="s">
        <v>378</v>
      </c>
      <c r="H291" s="184">
        <v>1</v>
      </c>
      <c r="I291" s="185"/>
      <c r="J291" s="186">
        <f>ROUND(I291*H291,2)</f>
        <v>0</v>
      </c>
      <c r="K291" s="182" t="s">
        <v>852</v>
      </c>
      <c r="L291" s="39"/>
      <c r="M291" s="187" t="s">
        <v>1</v>
      </c>
      <c r="N291" s="188" t="s">
        <v>41</v>
      </c>
      <c r="O291" s="77"/>
      <c r="P291" s="189">
        <f>O291*H291</f>
        <v>0</v>
      </c>
      <c r="Q291" s="189">
        <v>0</v>
      </c>
      <c r="R291" s="189">
        <f>Q291*H291</f>
        <v>0</v>
      </c>
      <c r="S291" s="189">
        <v>0.029999999999999999</v>
      </c>
      <c r="T291" s="190">
        <f>S291*H291</f>
        <v>0.029999999999999999</v>
      </c>
      <c r="U291" s="38"/>
      <c r="V291" s="38"/>
      <c r="W291" s="38"/>
      <c r="X291" s="38"/>
      <c r="Y291" s="38"/>
      <c r="Z291" s="38"/>
      <c r="AA291" s="38"/>
      <c r="AB291" s="38"/>
      <c r="AC291" s="38"/>
      <c r="AD291" s="38"/>
      <c r="AE291" s="38"/>
      <c r="AR291" s="191" t="s">
        <v>273</v>
      </c>
      <c r="AT291" s="191" t="s">
        <v>167</v>
      </c>
      <c r="AU291" s="191" t="s">
        <v>85</v>
      </c>
      <c r="AY291" s="19" t="s">
        <v>165</v>
      </c>
      <c r="BE291" s="192">
        <f>IF(N291="základní",J291,0)</f>
        <v>0</v>
      </c>
      <c r="BF291" s="192">
        <f>IF(N291="snížená",J291,0)</f>
        <v>0</v>
      </c>
      <c r="BG291" s="192">
        <f>IF(N291="zákl. přenesená",J291,0)</f>
        <v>0</v>
      </c>
      <c r="BH291" s="192">
        <f>IF(N291="sníž. přenesená",J291,0)</f>
        <v>0</v>
      </c>
      <c r="BI291" s="192">
        <f>IF(N291="nulová",J291,0)</f>
        <v>0</v>
      </c>
      <c r="BJ291" s="19" t="s">
        <v>81</v>
      </c>
      <c r="BK291" s="192">
        <f>ROUND(I291*H291,2)</f>
        <v>0</v>
      </c>
      <c r="BL291" s="19" t="s">
        <v>273</v>
      </c>
      <c r="BM291" s="191" t="s">
        <v>1493</v>
      </c>
    </row>
    <row r="292" s="2" customFormat="1">
      <c r="A292" s="38"/>
      <c r="B292" s="39"/>
      <c r="C292" s="38"/>
      <c r="D292" s="193" t="s">
        <v>173</v>
      </c>
      <c r="E292" s="38"/>
      <c r="F292" s="194" t="s">
        <v>1240</v>
      </c>
      <c r="G292" s="38"/>
      <c r="H292" s="38"/>
      <c r="I292" s="195"/>
      <c r="J292" s="38"/>
      <c r="K292" s="38"/>
      <c r="L292" s="39"/>
      <c r="M292" s="196"/>
      <c r="N292" s="197"/>
      <c r="O292" s="77"/>
      <c r="P292" s="77"/>
      <c r="Q292" s="77"/>
      <c r="R292" s="77"/>
      <c r="S292" s="77"/>
      <c r="T292" s="78"/>
      <c r="U292" s="38"/>
      <c r="V292" s="38"/>
      <c r="W292" s="38"/>
      <c r="X292" s="38"/>
      <c r="Y292" s="38"/>
      <c r="Z292" s="38"/>
      <c r="AA292" s="38"/>
      <c r="AB292" s="38"/>
      <c r="AC292" s="38"/>
      <c r="AD292" s="38"/>
      <c r="AE292" s="38"/>
      <c r="AT292" s="19" t="s">
        <v>173</v>
      </c>
      <c r="AU292" s="19" t="s">
        <v>85</v>
      </c>
    </row>
    <row r="293" s="12" customFormat="1" ht="25.92" customHeight="1">
      <c r="A293" s="12"/>
      <c r="B293" s="166"/>
      <c r="C293" s="12"/>
      <c r="D293" s="167" t="s">
        <v>75</v>
      </c>
      <c r="E293" s="168" t="s">
        <v>221</v>
      </c>
      <c r="F293" s="168" t="s">
        <v>1086</v>
      </c>
      <c r="G293" s="12"/>
      <c r="H293" s="12"/>
      <c r="I293" s="169"/>
      <c r="J293" s="170">
        <f>BK293</f>
        <v>0</v>
      </c>
      <c r="K293" s="12"/>
      <c r="L293" s="166"/>
      <c r="M293" s="171"/>
      <c r="N293" s="172"/>
      <c r="O293" s="172"/>
      <c r="P293" s="173">
        <f>P294</f>
        <v>0</v>
      </c>
      <c r="Q293" s="172"/>
      <c r="R293" s="173">
        <f>R294</f>
        <v>0.043779999999999999</v>
      </c>
      <c r="S293" s="172"/>
      <c r="T293" s="174">
        <f>T294</f>
        <v>0.37759999999999999</v>
      </c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R293" s="167" t="s">
        <v>86</v>
      </c>
      <c r="AT293" s="175" t="s">
        <v>75</v>
      </c>
      <c r="AU293" s="175" t="s">
        <v>76</v>
      </c>
      <c r="AY293" s="167" t="s">
        <v>165</v>
      </c>
      <c r="BK293" s="176">
        <f>BK294</f>
        <v>0</v>
      </c>
    </row>
    <row r="294" s="12" customFormat="1" ht="22.8" customHeight="1">
      <c r="A294" s="12"/>
      <c r="B294" s="166"/>
      <c r="C294" s="12"/>
      <c r="D294" s="167" t="s">
        <v>75</v>
      </c>
      <c r="E294" s="177" t="s">
        <v>1087</v>
      </c>
      <c r="F294" s="177" t="s">
        <v>1088</v>
      </c>
      <c r="G294" s="12"/>
      <c r="H294" s="12"/>
      <c r="I294" s="169"/>
      <c r="J294" s="178">
        <f>BK294</f>
        <v>0</v>
      </c>
      <c r="K294" s="12"/>
      <c r="L294" s="166"/>
      <c r="M294" s="171"/>
      <c r="N294" s="172"/>
      <c r="O294" s="172"/>
      <c r="P294" s="173">
        <f>SUM(P295:P327)</f>
        <v>0</v>
      </c>
      <c r="Q294" s="172"/>
      <c r="R294" s="173">
        <f>SUM(R295:R327)</f>
        <v>0.043779999999999999</v>
      </c>
      <c r="S294" s="172"/>
      <c r="T294" s="174">
        <f>SUM(T295:T327)</f>
        <v>0.37759999999999999</v>
      </c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R294" s="167" t="s">
        <v>86</v>
      </c>
      <c r="AT294" s="175" t="s">
        <v>75</v>
      </c>
      <c r="AU294" s="175" t="s">
        <v>81</v>
      </c>
      <c r="AY294" s="167" t="s">
        <v>165</v>
      </c>
      <c r="BK294" s="176">
        <f>SUM(BK295:BK327)</f>
        <v>0</v>
      </c>
    </row>
    <row r="295" s="2" customFormat="1">
      <c r="A295" s="38"/>
      <c r="B295" s="179"/>
      <c r="C295" s="180" t="s">
        <v>609</v>
      </c>
      <c r="D295" s="180" t="s">
        <v>167</v>
      </c>
      <c r="E295" s="181" t="s">
        <v>1358</v>
      </c>
      <c r="F295" s="182" t="s">
        <v>1359</v>
      </c>
      <c r="G295" s="183" t="s">
        <v>378</v>
      </c>
      <c r="H295" s="184">
        <v>1</v>
      </c>
      <c r="I295" s="185"/>
      <c r="J295" s="186">
        <f>ROUND(I295*H295,2)</f>
        <v>0</v>
      </c>
      <c r="K295" s="182" t="s">
        <v>1</v>
      </c>
      <c r="L295" s="39"/>
      <c r="M295" s="187" t="s">
        <v>1</v>
      </c>
      <c r="N295" s="188" t="s">
        <v>41</v>
      </c>
      <c r="O295" s="77"/>
      <c r="P295" s="189">
        <f>O295*H295</f>
        <v>0</v>
      </c>
      <c r="Q295" s="189">
        <v>0.020480000000000002</v>
      </c>
      <c r="R295" s="189">
        <f>Q295*H295</f>
        <v>0.020480000000000002</v>
      </c>
      <c r="S295" s="189">
        <v>0</v>
      </c>
      <c r="T295" s="190">
        <f>S295*H295</f>
        <v>0</v>
      </c>
      <c r="U295" s="38"/>
      <c r="V295" s="38"/>
      <c r="W295" s="38"/>
      <c r="X295" s="38"/>
      <c r="Y295" s="38"/>
      <c r="Z295" s="38"/>
      <c r="AA295" s="38"/>
      <c r="AB295" s="38"/>
      <c r="AC295" s="38"/>
      <c r="AD295" s="38"/>
      <c r="AE295" s="38"/>
      <c r="AR295" s="191" t="s">
        <v>573</v>
      </c>
      <c r="AT295" s="191" t="s">
        <v>167</v>
      </c>
      <c r="AU295" s="191" t="s">
        <v>85</v>
      </c>
      <c r="AY295" s="19" t="s">
        <v>165</v>
      </c>
      <c r="BE295" s="192">
        <f>IF(N295="základní",J295,0)</f>
        <v>0</v>
      </c>
      <c r="BF295" s="192">
        <f>IF(N295="snížená",J295,0)</f>
        <v>0</v>
      </c>
      <c r="BG295" s="192">
        <f>IF(N295="zákl. přenesená",J295,0)</f>
        <v>0</v>
      </c>
      <c r="BH295" s="192">
        <f>IF(N295="sníž. přenesená",J295,0)</f>
        <v>0</v>
      </c>
      <c r="BI295" s="192">
        <f>IF(N295="nulová",J295,0)</f>
        <v>0</v>
      </c>
      <c r="BJ295" s="19" t="s">
        <v>81</v>
      </c>
      <c r="BK295" s="192">
        <f>ROUND(I295*H295,2)</f>
        <v>0</v>
      </c>
      <c r="BL295" s="19" t="s">
        <v>573</v>
      </c>
      <c r="BM295" s="191" t="s">
        <v>1494</v>
      </c>
    </row>
    <row r="296" s="2" customFormat="1">
      <c r="A296" s="38"/>
      <c r="B296" s="39"/>
      <c r="C296" s="38"/>
      <c r="D296" s="193" t="s">
        <v>173</v>
      </c>
      <c r="E296" s="38"/>
      <c r="F296" s="194" t="s">
        <v>1359</v>
      </c>
      <c r="G296" s="38"/>
      <c r="H296" s="38"/>
      <c r="I296" s="195"/>
      <c r="J296" s="38"/>
      <c r="K296" s="38"/>
      <c r="L296" s="39"/>
      <c r="M296" s="196"/>
      <c r="N296" s="197"/>
      <c r="O296" s="77"/>
      <c r="P296" s="77"/>
      <c r="Q296" s="77"/>
      <c r="R296" s="77"/>
      <c r="S296" s="77"/>
      <c r="T296" s="78"/>
      <c r="U296" s="38"/>
      <c r="V296" s="38"/>
      <c r="W296" s="38"/>
      <c r="X296" s="38"/>
      <c r="Y296" s="38"/>
      <c r="Z296" s="38"/>
      <c r="AA296" s="38"/>
      <c r="AB296" s="38"/>
      <c r="AC296" s="38"/>
      <c r="AD296" s="38"/>
      <c r="AE296" s="38"/>
      <c r="AT296" s="19" t="s">
        <v>173</v>
      </c>
      <c r="AU296" s="19" t="s">
        <v>85</v>
      </c>
    </row>
    <row r="297" s="14" customFormat="1">
      <c r="A297" s="14"/>
      <c r="B297" s="205"/>
      <c r="C297" s="14"/>
      <c r="D297" s="193" t="s">
        <v>175</v>
      </c>
      <c r="E297" s="206" t="s">
        <v>1</v>
      </c>
      <c r="F297" s="207" t="s">
        <v>1361</v>
      </c>
      <c r="G297" s="14"/>
      <c r="H297" s="208">
        <v>1</v>
      </c>
      <c r="I297" s="209"/>
      <c r="J297" s="14"/>
      <c r="K297" s="14"/>
      <c r="L297" s="205"/>
      <c r="M297" s="210"/>
      <c r="N297" s="211"/>
      <c r="O297" s="211"/>
      <c r="P297" s="211"/>
      <c r="Q297" s="211"/>
      <c r="R297" s="211"/>
      <c r="S297" s="211"/>
      <c r="T297" s="212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T297" s="206" t="s">
        <v>175</v>
      </c>
      <c r="AU297" s="206" t="s">
        <v>85</v>
      </c>
      <c r="AV297" s="14" t="s">
        <v>85</v>
      </c>
      <c r="AW297" s="14" t="s">
        <v>32</v>
      </c>
      <c r="AX297" s="14" t="s">
        <v>81</v>
      </c>
      <c r="AY297" s="206" t="s">
        <v>165</v>
      </c>
    </row>
    <row r="298" s="2" customFormat="1">
      <c r="A298" s="38"/>
      <c r="B298" s="179"/>
      <c r="C298" s="180" t="s">
        <v>618</v>
      </c>
      <c r="D298" s="180" t="s">
        <v>167</v>
      </c>
      <c r="E298" s="181" t="s">
        <v>1089</v>
      </c>
      <c r="F298" s="182" t="s">
        <v>1090</v>
      </c>
      <c r="G298" s="183" t="s">
        <v>201</v>
      </c>
      <c r="H298" s="184">
        <v>0.048000000000000001</v>
      </c>
      <c r="I298" s="185"/>
      <c r="J298" s="186">
        <f>ROUND(I298*H298,2)</f>
        <v>0</v>
      </c>
      <c r="K298" s="182" t="s">
        <v>852</v>
      </c>
      <c r="L298" s="39"/>
      <c r="M298" s="187" t="s">
        <v>1</v>
      </c>
      <c r="N298" s="188" t="s">
        <v>41</v>
      </c>
      <c r="O298" s="77"/>
      <c r="P298" s="189">
        <f>O298*H298</f>
        <v>0</v>
      </c>
      <c r="Q298" s="189">
        <v>0</v>
      </c>
      <c r="R298" s="189">
        <f>Q298*H298</f>
        <v>0</v>
      </c>
      <c r="S298" s="189">
        <v>0</v>
      </c>
      <c r="T298" s="190">
        <f>S298*H298</f>
        <v>0</v>
      </c>
      <c r="U298" s="38"/>
      <c r="V298" s="38"/>
      <c r="W298" s="38"/>
      <c r="X298" s="38"/>
      <c r="Y298" s="38"/>
      <c r="Z298" s="38"/>
      <c r="AA298" s="38"/>
      <c r="AB298" s="38"/>
      <c r="AC298" s="38"/>
      <c r="AD298" s="38"/>
      <c r="AE298" s="38"/>
      <c r="AR298" s="191" t="s">
        <v>573</v>
      </c>
      <c r="AT298" s="191" t="s">
        <v>167</v>
      </c>
      <c r="AU298" s="191" t="s">
        <v>85</v>
      </c>
      <c r="AY298" s="19" t="s">
        <v>165</v>
      </c>
      <c r="BE298" s="192">
        <f>IF(N298="základní",J298,0)</f>
        <v>0</v>
      </c>
      <c r="BF298" s="192">
        <f>IF(N298="snížená",J298,0)</f>
        <v>0</v>
      </c>
      <c r="BG298" s="192">
        <f>IF(N298="zákl. přenesená",J298,0)</f>
        <v>0</v>
      </c>
      <c r="BH298" s="192">
        <f>IF(N298="sníž. přenesená",J298,0)</f>
        <v>0</v>
      </c>
      <c r="BI298" s="192">
        <f>IF(N298="nulová",J298,0)</f>
        <v>0</v>
      </c>
      <c r="BJ298" s="19" t="s">
        <v>81</v>
      </c>
      <c r="BK298" s="192">
        <f>ROUND(I298*H298,2)</f>
        <v>0</v>
      </c>
      <c r="BL298" s="19" t="s">
        <v>573</v>
      </c>
      <c r="BM298" s="191" t="s">
        <v>1495</v>
      </c>
    </row>
    <row r="299" s="2" customFormat="1">
      <c r="A299" s="38"/>
      <c r="B299" s="39"/>
      <c r="C299" s="38"/>
      <c r="D299" s="193" t="s">
        <v>173</v>
      </c>
      <c r="E299" s="38"/>
      <c r="F299" s="194" t="s">
        <v>1090</v>
      </c>
      <c r="G299" s="38"/>
      <c r="H299" s="38"/>
      <c r="I299" s="195"/>
      <c r="J299" s="38"/>
      <c r="K299" s="38"/>
      <c r="L299" s="39"/>
      <c r="M299" s="196"/>
      <c r="N299" s="197"/>
      <c r="O299" s="77"/>
      <c r="P299" s="77"/>
      <c r="Q299" s="77"/>
      <c r="R299" s="77"/>
      <c r="S299" s="77"/>
      <c r="T299" s="78"/>
      <c r="U299" s="38"/>
      <c r="V299" s="38"/>
      <c r="W299" s="38"/>
      <c r="X299" s="38"/>
      <c r="Y299" s="38"/>
      <c r="Z299" s="38"/>
      <c r="AA299" s="38"/>
      <c r="AB299" s="38"/>
      <c r="AC299" s="38"/>
      <c r="AD299" s="38"/>
      <c r="AE299" s="38"/>
      <c r="AT299" s="19" t="s">
        <v>173</v>
      </c>
      <c r="AU299" s="19" t="s">
        <v>85</v>
      </c>
    </row>
    <row r="300" s="2" customFormat="1">
      <c r="A300" s="38"/>
      <c r="B300" s="179"/>
      <c r="C300" s="180" t="s">
        <v>625</v>
      </c>
      <c r="D300" s="180" t="s">
        <v>167</v>
      </c>
      <c r="E300" s="181" t="s">
        <v>1092</v>
      </c>
      <c r="F300" s="182" t="s">
        <v>1093</v>
      </c>
      <c r="G300" s="183" t="s">
        <v>201</v>
      </c>
      <c r="H300" s="184">
        <v>0.47999999999999998</v>
      </c>
      <c r="I300" s="185"/>
      <c r="J300" s="186">
        <f>ROUND(I300*H300,2)</f>
        <v>0</v>
      </c>
      <c r="K300" s="182" t="s">
        <v>852</v>
      </c>
      <c r="L300" s="39"/>
      <c r="M300" s="187" t="s">
        <v>1</v>
      </c>
      <c r="N300" s="188" t="s">
        <v>41</v>
      </c>
      <c r="O300" s="77"/>
      <c r="P300" s="189">
        <f>O300*H300</f>
        <v>0</v>
      </c>
      <c r="Q300" s="189">
        <v>0</v>
      </c>
      <c r="R300" s="189">
        <f>Q300*H300</f>
        <v>0</v>
      </c>
      <c r="S300" s="189">
        <v>0</v>
      </c>
      <c r="T300" s="190">
        <f>S300*H300</f>
        <v>0</v>
      </c>
      <c r="U300" s="38"/>
      <c r="V300" s="38"/>
      <c r="W300" s="38"/>
      <c r="X300" s="38"/>
      <c r="Y300" s="38"/>
      <c r="Z300" s="38"/>
      <c r="AA300" s="38"/>
      <c r="AB300" s="38"/>
      <c r="AC300" s="38"/>
      <c r="AD300" s="38"/>
      <c r="AE300" s="38"/>
      <c r="AR300" s="191" t="s">
        <v>573</v>
      </c>
      <c r="AT300" s="191" t="s">
        <v>167</v>
      </c>
      <c r="AU300" s="191" t="s">
        <v>85</v>
      </c>
      <c r="AY300" s="19" t="s">
        <v>165</v>
      </c>
      <c r="BE300" s="192">
        <f>IF(N300="základní",J300,0)</f>
        <v>0</v>
      </c>
      <c r="BF300" s="192">
        <f>IF(N300="snížená",J300,0)</f>
        <v>0</v>
      </c>
      <c r="BG300" s="192">
        <f>IF(N300="zákl. přenesená",J300,0)</f>
        <v>0</v>
      </c>
      <c r="BH300" s="192">
        <f>IF(N300="sníž. přenesená",J300,0)</f>
        <v>0</v>
      </c>
      <c r="BI300" s="192">
        <f>IF(N300="nulová",J300,0)</f>
        <v>0</v>
      </c>
      <c r="BJ300" s="19" t="s">
        <v>81</v>
      </c>
      <c r="BK300" s="192">
        <f>ROUND(I300*H300,2)</f>
        <v>0</v>
      </c>
      <c r="BL300" s="19" t="s">
        <v>573</v>
      </c>
      <c r="BM300" s="191" t="s">
        <v>1496</v>
      </c>
    </row>
    <row r="301" s="2" customFormat="1">
      <c r="A301" s="38"/>
      <c r="B301" s="39"/>
      <c r="C301" s="38"/>
      <c r="D301" s="193" t="s">
        <v>173</v>
      </c>
      <c r="E301" s="38"/>
      <c r="F301" s="194" t="s">
        <v>1093</v>
      </c>
      <c r="G301" s="38"/>
      <c r="H301" s="38"/>
      <c r="I301" s="195"/>
      <c r="J301" s="38"/>
      <c r="K301" s="38"/>
      <c r="L301" s="39"/>
      <c r="M301" s="196"/>
      <c r="N301" s="197"/>
      <c r="O301" s="77"/>
      <c r="P301" s="77"/>
      <c r="Q301" s="77"/>
      <c r="R301" s="77"/>
      <c r="S301" s="77"/>
      <c r="T301" s="78"/>
      <c r="U301" s="38"/>
      <c r="V301" s="38"/>
      <c r="W301" s="38"/>
      <c r="X301" s="38"/>
      <c r="Y301" s="38"/>
      <c r="Z301" s="38"/>
      <c r="AA301" s="38"/>
      <c r="AB301" s="38"/>
      <c r="AC301" s="38"/>
      <c r="AD301" s="38"/>
      <c r="AE301" s="38"/>
      <c r="AT301" s="19" t="s">
        <v>173</v>
      </c>
      <c r="AU301" s="19" t="s">
        <v>85</v>
      </c>
    </row>
    <row r="302" s="2" customFormat="1">
      <c r="A302" s="38"/>
      <c r="B302" s="179"/>
      <c r="C302" s="180" t="s">
        <v>632</v>
      </c>
      <c r="D302" s="180" t="s">
        <v>167</v>
      </c>
      <c r="E302" s="181" t="s">
        <v>1095</v>
      </c>
      <c r="F302" s="182" t="s">
        <v>1096</v>
      </c>
      <c r="G302" s="183" t="s">
        <v>378</v>
      </c>
      <c r="H302" s="184">
        <v>4</v>
      </c>
      <c r="I302" s="185"/>
      <c r="J302" s="186">
        <f>ROUND(I302*H302,2)</f>
        <v>0</v>
      </c>
      <c r="K302" s="182" t="s">
        <v>852</v>
      </c>
      <c r="L302" s="39"/>
      <c r="M302" s="187" t="s">
        <v>1</v>
      </c>
      <c r="N302" s="188" t="s">
        <v>41</v>
      </c>
      <c r="O302" s="77"/>
      <c r="P302" s="189">
        <f>O302*H302</f>
        <v>0</v>
      </c>
      <c r="Q302" s="189">
        <v>0</v>
      </c>
      <c r="R302" s="189">
        <f>Q302*H302</f>
        <v>0</v>
      </c>
      <c r="S302" s="189">
        <v>0.0040000000000000001</v>
      </c>
      <c r="T302" s="190">
        <f>S302*H302</f>
        <v>0.016</v>
      </c>
      <c r="U302" s="38"/>
      <c r="V302" s="38"/>
      <c r="W302" s="38"/>
      <c r="X302" s="38"/>
      <c r="Y302" s="38"/>
      <c r="Z302" s="38"/>
      <c r="AA302" s="38"/>
      <c r="AB302" s="38"/>
      <c r="AC302" s="38"/>
      <c r="AD302" s="38"/>
      <c r="AE302" s="38"/>
      <c r="AR302" s="191" t="s">
        <v>573</v>
      </c>
      <c r="AT302" s="191" t="s">
        <v>167</v>
      </c>
      <c r="AU302" s="191" t="s">
        <v>85</v>
      </c>
      <c r="AY302" s="19" t="s">
        <v>165</v>
      </c>
      <c r="BE302" s="192">
        <f>IF(N302="základní",J302,0)</f>
        <v>0</v>
      </c>
      <c r="BF302" s="192">
        <f>IF(N302="snížená",J302,0)</f>
        <v>0</v>
      </c>
      <c r="BG302" s="192">
        <f>IF(N302="zákl. přenesená",J302,0)</f>
        <v>0</v>
      </c>
      <c r="BH302" s="192">
        <f>IF(N302="sníž. přenesená",J302,0)</f>
        <v>0</v>
      </c>
      <c r="BI302" s="192">
        <f>IF(N302="nulová",J302,0)</f>
        <v>0</v>
      </c>
      <c r="BJ302" s="19" t="s">
        <v>81</v>
      </c>
      <c r="BK302" s="192">
        <f>ROUND(I302*H302,2)</f>
        <v>0</v>
      </c>
      <c r="BL302" s="19" t="s">
        <v>573</v>
      </c>
      <c r="BM302" s="191" t="s">
        <v>1497</v>
      </c>
    </row>
    <row r="303" s="2" customFormat="1">
      <c r="A303" s="38"/>
      <c r="B303" s="39"/>
      <c r="C303" s="38"/>
      <c r="D303" s="193" t="s">
        <v>173</v>
      </c>
      <c r="E303" s="38"/>
      <c r="F303" s="194" t="s">
        <v>1096</v>
      </c>
      <c r="G303" s="38"/>
      <c r="H303" s="38"/>
      <c r="I303" s="195"/>
      <c r="J303" s="38"/>
      <c r="K303" s="38"/>
      <c r="L303" s="39"/>
      <c r="M303" s="196"/>
      <c r="N303" s="197"/>
      <c r="O303" s="77"/>
      <c r="P303" s="77"/>
      <c r="Q303" s="77"/>
      <c r="R303" s="77"/>
      <c r="S303" s="77"/>
      <c r="T303" s="78"/>
      <c r="U303" s="38"/>
      <c r="V303" s="38"/>
      <c r="W303" s="38"/>
      <c r="X303" s="38"/>
      <c r="Y303" s="38"/>
      <c r="Z303" s="38"/>
      <c r="AA303" s="38"/>
      <c r="AB303" s="38"/>
      <c r="AC303" s="38"/>
      <c r="AD303" s="38"/>
      <c r="AE303" s="38"/>
      <c r="AT303" s="19" t="s">
        <v>173</v>
      </c>
      <c r="AU303" s="19" t="s">
        <v>85</v>
      </c>
    </row>
    <row r="304" s="2" customFormat="1">
      <c r="A304" s="38"/>
      <c r="B304" s="179"/>
      <c r="C304" s="180" t="s">
        <v>639</v>
      </c>
      <c r="D304" s="180" t="s">
        <v>167</v>
      </c>
      <c r="E304" s="181" t="s">
        <v>1498</v>
      </c>
      <c r="F304" s="182" t="s">
        <v>1499</v>
      </c>
      <c r="G304" s="183" t="s">
        <v>378</v>
      </c>
      <c r="H304" s="184">
        <v>1</v>
      </c>
      <c r="I304" s="185"/>
      <c r="J304" s="186">
        <f>ROUND(I304*H304,2)</f>
        <v>0</v>
      </c>
      <c r="K304" s="182" t="s">
        <v>852</v>
      </c>
      <c r="L304" s="39"/>
      <c r="M304" s="187" t="s">
        <v>1</v>
      </c>
      <c r="N304" s="188" t="s">
        <v>41</v>
      </c>
      <c r="O304" s="77"/>
      <c r="P304" s="189">
        <f>O304*H304</f>
        <v>0</v>
      </c>
      <c r="Q304" s="189">
        <v>0</v>
      </c>
      <c r="R304" s="189">
        <f>Q304*H304</f>
        <v>0</v>
      </c>
      <c r="S304" s="189">
        <v>0.016</v>
      </c>
      <c r="T304" s="190">
        <f>S304*H304</f>
        <v>0.016</v>
      </c>
      <c r="U304" s="38"/>
      <c r="V304" s="38"/>
      <c r="W304" s="38"/>
      <c r="X304" s="38"/>
      <c r="Y304" s="38"/>
      <c r="Z304" s="38"/>
      <c r="AA304" s="38"/>
      <c r="AB304" s="38"/>
      <c r="AC304" s="38"/>
      <c r="AD304" s="38"/>
      <c r="AE304" s="38"/>
      <c r="AR304" s="191" t="s">
        <v>573</v>
      </c>
      <c r="AT304" s="191" t="s">
        <v>167</v>
      </c>
      <c r="AU304" s="191" t="s">
        <v>85</v>
      </c>
      <c r="AY304" s="19" t="s">
        <v>165</v>
      </c>
      <c r="BE304" s="192">
        <f>IF(N304="základní",J304,0)</f>
        <v>0</v>
      </c>
      <c r="BF304" s="192">
        <f>IF(N304="snížená",J304,0)</f>
        <v>0</v>
      </c>
      <c r="BG304" s="192">
        <f>IF(N304="zákl. přenesená",J304,0)</f>
        <v>0</v>
      </c>
      <c r="BH304" s="192">
        <f>IF(N304="sníž. přenesená",J304,0)</f>
        <v>0</v>
      </c>
      <c r="BI304" s="192">
        <f>IF(N304="nulová",J304,0)</f>
        <v>0</v>
      </c>
      <c r="BJ304" s="19" t="s">
        <v>81</v>
      </c>
      <c r="BK304" s="192">
        <f>ROUND(I304*H304,2)</f>
        <v>0</v>
      </c>
      <c r="BL304" s="19" t="s">
        <v>573</v>
      </c>
      <c r="BM304" s="191" t="s">
        <v>1500</v>
      </c>
    </row>
    <row r="305" s="2" customFormat="1">
      <c r="A305" s="38"/>
      <c r="B305" s="39"/>
      <c r="C305" s="38"/>
      <c r="D305" s="193" t="s">
        <v>173</v>
      </c>
      <c r="E305" s="38"/>
      <c r="F305" s="194" t="s">
        <v>1499</v>
      </c>
      <c r="G305" s="38"/>
      <c r="H305" s="38"/>
      <c r="I305" s="195"/>
      <c r="J305" s="38"/>
      <c r="K305" s="38"/>
      <c r="L305" s="39"/>
      <c r="M305" s="196"/>
      <c r="N305" s="197"/>
      <c r="O305" s="77"/>
      <c r="P305" s="77"/>
      <c r="Q305" s="77"/>
      <c r="R305" s="77"/>
      <c r="S305" s="77"/>
      <c r="T305" s="78"/>
      <c r="U305" s="38"/>
      <c r="V305" s="38"/>
      <c r="W305" s="38"/>
      <c r="X305" s="38"/>
      <c r="Y305" s="38"/>
      <c r="Z305" s="38"/>
      <c r="AA305" s="38"/>
      <c r="AB305" s="38"/>
      <c r="AC305" s="38"/>
      <c r="AD305" s="38"/>
      <c r="AE305" s="38"/>
      <c r="AT305" s="19" t="s">
        <v>173</v>
      </c>
      <c r="AU305" s="19" t="s">
        <v>85</v>
      </c>
    </row>
    <row r="306" s="2" customFormat="1">
      <c r="A306" s="38"/>
      <c r="B306" s="179"/>
      <c r="C306" s="180" t="s">
        <v>645</v>
      </c>
      <c r="D306" s="180" t="s">
        <v>167</v>
      </c>
      <c r="E306" s="181" t="s">
        <v>1104</v>
      </c>
      <c r="F306" s="182" t="s">
        <v>1105</v>
      </c>
      <c r="G306" s="183" t="s">
        <v>378</v>
      </c>
      <c r="H306" s="184">
        <v>58</v>
      </c>
      <c r="I306" s="185"/>
      <c r="J306" s="186">
        <f>ROUND(I306*H306,2)</f>
        <v>0</v>
      </c>
      <c r="K306" s="182" t="s">
        <v>852</v>
      </c>
      <c r="L306" s="39"/>
      <c r="M306" s="187" t="s">
        <v>1</v>
      </c>
      <c r="N306" s="188" t="s">
        <v>41</v>
      </c>
      <c r="O306" s="77"/>
      <c r="P306" s="189">
        <f>O306*H306</f>
        <v>0</v>
      </c>
      <c r="Q306" s="189">
        <v>0</v>
      </c>
      <c r="R306" s="189">
        <f>Q306*H306</f>
        <v>0</v>
      </c>
      <c r="S306" s="189">
        <v>0.0011999999999999999</v>
      </c>
      <c r="T306" s="190">
        <f>S306*H306</f>
        <v>0.069599999999999995</v>
      </c>
      <c r="U306" s="38"/>
      <c r="V306" s="38"/>
      <c r="W306" s="38"/>
      <c r="X306" s="38"/>
      <c r="Y306" s="38"/>
      <c r="Z306" s="38"/>
      <c r="AA306" s="38"/>
      <c r="AB306" s="38"/>
      <c r="AC306" s="38"/>
      <c r="AD306" s="38"/>
      <c r="AE306" s="38"/>
      <c r="AR306" s="191" t="s">
        <v>573</v>
      </c>
      <c r="AT306" s="191" t="s">
        <v>167</v>
      </c>
      <c r="AU306" s="191" t="s">
        <v>85</v>
      </c>
      <c r="AY306" s="19" t="s">
        <v>165</v>
      </c>
      <c r="BE306" s="192">
        <f>IF(N306="základní",J306,0)</f>
        <v>0</v>
      </c>
      <c r="BF306" s="192">
        <f>IF(N306="snížená",J306,0)</f>
        <v>0</v>
      </c>
      <c r="BG306" s="192">
        <f>IF(N306="zákl. přenesená",J306,0)</f>
        <v>0</v>
      </c>
      <c r="BH306" s="192">
        <f>IF(N306="sníž. přenesená",J306,0)</f>
        <v>0</v>
      </c>
      <c r="BI306" s="192">
        <f>IF(N306="nulová",J306,0)</f>
        <v>0</v>
      </c>
      <c r="BJ306" s="19" t="s">
        <v>81</v>
      </c>
      <c r="BK306" s="192">
        <f>ROUND(I306*H306,2)</f>
        <v>0</v>
      </c>
      <c r="BL306" s="19" t="s">
        <v>573</v>
      </c>
      <c r="BM306" s="191" t="s">
        <v>1501</v>
      </c>
    </row>
    <row r="307" s="2" customFormat="1">
      <c r="A307" s="38"/>
      <c r="B307" s="39"/>
      <c r="C307" s="38"/>
      <c r="D307" s="193" t="s">
        <v>173</v>
      </c>
      <c r="E307" s="38"/>
      <c r="F307" s="194" t="s">
        <v>1105</v>
      </c>
      <c r="G307" s="38"/>
      <c r="H307" s="38"/>
      <c r="I307" s="195"/>
      <c r="J307" s="38"/>
      <c r="K307" s="38"/>
      <c r="L307" s="39"/>
      <c r="M307" s="196"/>
      <c r="N307" s="197"/>
      <c r="O307" s="77"/>
      <c r="P307" s="77"/>
      <c r="Q307" s="77"/>
      <c r="R307" s="77"/>
      <c r="S307" s="77"/>
      <c r="T307" s="78"/>
      <c r="U307" s="38"/>
      <c r="V307" s="38"/>
      <c r="W307" s="38"/>
      <c r="X307" s="38"/>
      <c r="Y307" s="38"/>
      <c r="Z307" s="38"/>
      <c r="AA307" s="38"/>
      <c r="AB307" s="38"/>
      <c r="AC307" s="38"/>
      <c r="AD307" s="38"/>
      <c r="AE307" s="38"/>
      <c r="AT307" s="19" t="s">
        <v>173</v>
      </c>
      <c r="AU307" s="19" t="s">
        <v>85</v>
      </c>
    </row>
    <row r="308" s="2" customFormat="1" ht="33" customHeight="1">
      <c r="A308" s="38"/>
      <c r="B308" s="179"/>
      <c r="C308" s="180" t="s">
        <v>659</v>
      </c>
      <c r="D308" s="180" t="s">
        <v>167</v>
      </c>
      <c r="E308" s="181" t="s">
        <v>1107</v>
      </c>
      <c r="F308" s="182" t="s">
        <v>1108</v>
      </c>
      <c r="G308" s="183" t="s">
        <v>305</v>
      </c>
      <c r="H308" s="184">
        <v>22</v>
      </c>
      <c r="I308" s="185"/>
      <c r="J308" s="186">
        <f>ROUND(I308*H308,2)</f>
        <v>0</v>
      </c>
      <c r="K308" s="182" t="s">
        <v>852</v>
      </c>
      <c r="L308" s="39"/>
      <c r="M308" s="187" t="s">
        <v>1</v>
      </c>
      <c r="N308" s="188" t="s">
        <v>41</v>
      </c>
      <c r="O308" s="77"/>
      <c r="P308" s="189">
        <f>O308*H308</f>
        <v>0</v>
      </c>
      <c r="Q308" s="189">
        <v>0</v>
      </c>
      <c r="R308" s="189">
        <f>Q308*H308</f>
        <v>0</v>
      </c>
      <c r="S308" s="189">
        <v>0.002</v>
      </c>
      <c r="T308" s="190">
        <f>S308*H308</f>
        <v>0.043999999999999997</v>
      </c>
      <c r="U308" s="38"/>
      <c r="V308" s="38"/>
      <c r="W308" s="38"/>
      <c r="X308" s="38"/>
      <c r="Y308" s="38"/>
      <c r="Z308" s="38"/>
      <c r="AA308" s="38"/>
      <c r="AB308" s="38"/>
      <c r="AC308" s="38"/>
      <c r="AD308" s="38"/>
      <c r="AE308" s="38"/>
      <c r="AR308" s="191" t="s">
        <v>573</v>
      </c>
      <c r="AT308" s="191" t="s">
        <v>167</v>
      </c>
      <c r="AU308" s="191" t="s">
        <v>85</v>
      </c>
      <c r="AY308" s="19" t="s">
        <v>165</v>
      </c>
      <c r="BE308" s="192">
        <f>IF(N308="základní",J308,0)</f>
        <v>0</v>
      </c>
      <c r="BF308" s="192">
        <f>IF(N308="snížená",J308,0)</f>
        <v>0</v>
      </c>
      <c r="BG308" s="192">
        <f>IF(N308="zákl. přenesená",J308,0)</f>
        <v>0</v>
      </c>
      <c r="BH308" s="192">
        <f>IF(N308="sníž. přenesená",J308,0)</f>
        <v>0</v>
      </c>
      <c r="BI308" s="192">
        <f>IF(N308="nulová",J308,0)</f>
        <v>0</v>
      </c>
      <c r="BJ308" s="19" t="s">
        <v>81</v>
      </c>
      <c r="BK308" s="192">
        <f>ROUND(I308*H308,2)</f>
        <v>0</v>
      </c>
      <c r="BL308" s="19" t="s">
        <v>573</v>
      </c>
      <c r="BM308" s="191" t="s">
        <v>1502</v>
      </c>
    </row>
    <row r="309" s="2" customFormat="1">
      <c r="A309" s="38"/>
      <c r="B309" s="39"/>
      <c r="C309" s="38"/>
      <c r="D309" s="193" t="s">
        <v>173</v>
      </c>
      <c r="E309" s="38"/>
      <c r="F309" s="194" t="s">
        <v>1108</v>
      </c>
      <c r="G309" s="38"/>
      <c r="H309" s="38"/>
      <c r="I309" s="195"/>
      <c r="J309" s="38"/>
      <c r="K309" s="38"/>
      <c r="L309" s="39"/>
      <c r="M309" s="196"/>
      <c r="N309" s="197"/>
      <c r="O309" s="77"/>
      <c r="P309" s="77"/>
      <c r="Q309" s="77"/>
      <c r="R309" s="77"/>
      <c r="S309" s="77"/>
      <c r="T309" s="78"/>
      <c r="U309" s="38"/>
      <c r="V309" s="38"/>
      <c r="W309" s="38"/>
      <c r="X309" s="38"/>
      <c r="Y309" s="38"/>
      <c r="Z309" s="38"/>
      <c r="AA309" s="38"/>
      <c r="AB309" s="38"/>
      <c r="AC309" s="38"/>
      <c r="AD309" s="38"/>
      <c r="AE309" s="38"/>
      <c r="AT309" s="19" t="s">
        <v>173</v>
      </c>
      <c r="AU309" s="19" t="s">
        <v>85</v>
      </c>
    </row>
    <row r="310" s="2" customFormat="1" ht="33" customHeight="1">
      <c r="A310" s="38"/>
      <c r="B310" s="179"/>
      <c r="C310" s="180" t="s">
        <v>665</v>
      </c>
      <c r="D310" s="180" t="s">
        <v>167</v>
      </c>
      <c r="E310" s="181" t="s">
        <v>1110</v>
      </c>
      <c r="F310" s="182" t="s">
        <v>1111</v>
      </c>
      <c r="G310" s="183" t="s">
        <v>305</v>
      </c>
      <c r="H310" s="184">
        <v>40</v>
      </c>
      <c r="I310" s="185"/>
      <c r="J310" s="186">
        <f>ROUND(I310*H310,2)</f>
        <v>0</v>
      </c>
      <c r="K310" s="182" t="s">
        <v>852</v>
      </c>
      <c r="L310" s="39"/>
      <c r="M310" s="187" t="s">
        <v>1</v>
      </c>
      <c r="N310" s="188" t="s">
        <v>41</v>
      </c>
      <c r="O310" s="77"/>
      <c r="P310" s="189">
        <f>O310*H310</f>
        <v>0</v>
      </c>
      <c r="Q310" s="189">
        <v>0</v>
      </c>
      <c r="R310" s="189">
        <f>Q310*H310</f>
        <v>0</v>
      </c>
      <c r="S310" s="189">
        <v>0.002</v>
      </c>
      <c r="T310" s="190">
        <f>S310*H310</f>
        <v>0.080000000000000002</v>
      </c>
      <c r="U310" s="38"/>
      <c r="V310" s="38"/>
      <c r="W310" s="38"/>
      <c r="X310" s="38"/>
      <c r="Y310" s="38"/>
      <c r="Z310" s="38"/>
      <c r="AA310" s="38"/>
      <c r="AB310" s="38"/>
      <c r="AC310" s="38"/>
      <c r="AD310" s="38"/>
      <c r="AE310" s="38"/>
      <c r="AR310" s="191" t="s">
        <v>573</v>
      </c>
      <c r="AT310" s="191" t="s">
        <v>167</v>
      </c>
      <c r="AU310" s="191" t="s">
        <v>85</v>
      </c>
      <c r="AY310" s="19" t="s">
        <v>165</v>
      </c>
      <c r="BE310" s="192">
        <f>IF(N310="základní",J310,0)</f>
        <v>0</v>
      </c>
      <c r="BF310" s="192">
        <f>IF(N310="snížená",J310,0)</f>
        <v>0</v>
      </c>
      <c r="BG310" s="192">
        <f>IF(N310="zákl. přenesená",J310,0)</f>
        <v>0</v>
      </c>
      <c r="BH310" s="192">
        <f>IF(N310="sníž. přenesená",J310,0)</f>
        <v>0</v>
      </c>
      <c r="BI310" s="192">
        <f>IF(N310="nulová",J310,0)</f>
        <v>0</v>
      </c>
      <c r="BJ310" s="19" t="s">
        <v>81</v>
      </c>
      <c r="BK310" s="192">
        <f>ROUND(I310*H310,2)</f>
        <v>0</v>
      </c>
      <c r="BL310" s="19" t="s">
        <v>573</v>
      </c>
      <c r="BM310" s="191" t="s">
        <v>1503</v>
      </c>
    </row>
    <row r="311" s="2" customFormat="1">
      <c r="A311" s="38"/>
      <c r="B311" s="39"/>
      <c r="C311" s="38"/>
      <c r="D311" s="193" t="s">
        <v>173</v>
      </c>
      <c r="E311" s="38"/>
      <c r="F311" s="194" t="s">
        <v>1111</v>
      </c>
      <c r="G311" s="38"/>
      <c r="H311" s="38"/>
      <c r="I311" s="195"/>
      <c r="J311" s="38"/>
      <c r="K311" s="38"/>
      <c r="L311" s="39"/>
      <c r="M311" s="196"/>
      <c r="N311" s="197"/>
      <c r="O311" s="77"/>
      <c r="P311" s="77"/>
      <c r="Q311" s="77"/>
      <c r="R311" s="77"/>
      <c r="S311" s="77"/>
      <c r="T311" s="78"/>
      <c r="U311" s="38"/>
      <c r="V311" s="38"/>
      <c r="W311" s="38"/>
      <c r="X311" s="38"/>
      <c r="Y311" s="38"/>
      <c r="Z311" s="38"/>
      <c r="AA311" s="38"/>
      <c r="AB311" s="38"/>
      <c r="AC311" s="38"/>
      <c r="AD311" s="38"/>
      <c r="AE311" s="38"/>
      <c r="AT311" s="19" t="s">
        <v>173</v>
      </c>
      <c r="AU311" s="19" t="s">
        <v>85</v>
      </c>
    </row>
    <row r="312" s="2" customFormat="1" ht="33" customHeight="1">
      <c r="A312" s="38"/>
      <c r="B312" s="179"/>
      <c r="C312" s="180" t="s">
        <v>670</v>
      </c>
      <c r="D312" s="180" t="s">
        <v>167</v>
      </c>
      <c r="E312" s="181" t="s">
        <v>1113</v>
      </c>
      <c r="F312" s="182" t="s">
        <v>1114</v>
      </c>
      <c r="G312" s="183" t="s">
        <v>305</v>
      </c>
      <c r="H312" s="184">
        <v>10</v>
      </c>
      <c r="I312" s="185"/>
      <c r="J312" s="186">
        <f>ROUND(I312*H312,2)</f>
        <v>0</v>
      </c>
      <c r="K312" s="182" t="s">
        <v>852</v>
      </c>
      <c r="L312" s="39"/>
      <c r="M312" s="187" t="s">
        <v>1</v>
      </c>
      <c r="N312" s="188" t="s">
        <v>41</v>
      </c>
      <c r="O312" s="77"/>
      <c r="P312" s="189">
        <f>O312*H312</f>
        <v>0</v>
      </c>
      <c r="Q312" s="189">
        <v>0</v>
      </c>
      <c r="R312" s="189">
        <f>Q312*H312</f>
        <v>0</v>
      </c>
      <c r="S312" s="189">
        <v>0.0030000000000000001</v>
      </c>
      <c r="T312" s="190">
        <f>S312*H312</f>
        <v>0.029999999999999999</v>
      </c>
      <c r="U312" s="38"/>
      <c r="V312" s="38"/>
      <c r="W312" s="38"/>
      <c r="X312" s="38"/>
      <c r="Y312" s="38"/>
      <c r="Z312" s="38"/>
      <c r="AA312" s="38"/>
      <c r="AB312" s="38"/>
      <c r="AC312" s="38"/>
      <c r="AD312" s="38"/>
      <c r="AE312" s="38"/>
      <c r="AR312" s="191" t="s">
        <v>573</v>
      </c>
      <c r="AT312" s="191" t="s">
        <v>167</v>
      </c>
      <c r="AU312" s="191" t="s">
        <v>85</v>
      </c>
      <c r="AY312" s="19" t="s">
        <v>165</v>
      </c>
      <c r="BE312" s="192">
        <f>IF(N312="základní",J312,0)</f>
        <v>0</v>
      </c>
      <c r="BF312" s="192">
        <f>IF(N312="snížená",J312,0)</f>
        <v>0</v>
      </c>
      <c r="BG312" s="192">
        <f>IF(N312="zákl. přenesená",J312,0)</f>
        <v>0</v>
      </c>
      <c r="BH312" s="192">
        <f>IF(N312="sníž. přenesená",J312,0)</f>
        <v>0</v>
      </c>
      <c r="BI312" s="192">
        <f>IF(N312="nulová",J312,0)</f>
        <v>0</v>
      </c>
      <c r="BJ312" s="19" t="s">
        <v>81</v>
      </c>
      <c r="BK312" s="192">
        <f>ROUND(I312*H312,2)</f>
        <v>0</v>
      </c>
      <c r="BL312" s="19" t="s">
        <v>573</v>
      </c>
      <c r="BM312" s="191" t="s">
        <v>1504</v>
      </c>
    </row>
    <row r="313" s="2" customFormat="1">
      <c r="A313" s="38"/>
      <c r="B313" s="39"/>
      <c r="C313" s="38"/>
      <c r="D313" s="193" t="s">
        <v>173</v>
      </c>
      <c r="E313" s="38"/>
      <c r="F313" s="194" t="s">
        <v>1114</v>
      </c>
      <c r="G313" s="38"/>
      <c r="H313" s="38"/>
      <c r="I313" s="195"/>
      <c r="J313" s="38"/>
      <c r="K313" s="38"/>
      <c r="L313" s="39"/>
      <c r="M313" s="196"/>
      <c r="N313" s="197"/>
      <c r="O313" s="77"/>
      <c r="P313" s="77"/>
      <c r="Q313" s="77"/>
      <c r="R313" s="77"/>
      <c r="S313" s="77"/>
      <c r="T313" s="78"/>
      <c r="U313" s="38"/>
      <c r="V313" s="38"/>
      <c r="W313" s="38"/>
      <c r="X313" s="38"/>
      <c r="Y313" s="38"/>
      <c r="Z313" s="38"/>
      <c r="AA313" s="38"/>
      <c r="AB313" s="38"/>
      <c r="AC313" s="38"/>
      <c r="AD313" s="38"/>
      <c r="AE313" s="38"/>
      <c r="AT313" s="19" t="s">
        <v>173</v>
      </c>
      <c r="AU313" s="19" t="s">
        <v>85</v>
      </c>
    </row>
    <row r="314" s="2" customFormat="1" ht="33" customHeight="1">
      <c r="A314" s="38"/>
      <c r="B314" s="179"/>
      <c r="C314" s="180" t="s">
        <v>681</v>
      </c>
      <c r="D314" s="180" t="s">
        <v>167</v>
      </c>
      <c r="E314" s="181" t="s">
        <v>1116</v>
      </c>
      <c r="F314" s="182" t="s">
        <v>1117</v>
      </c>
      <c r="G314" s="183" t="s">
        <v>305</v>
      </c>
      <c r="H314" s="184">
        <v>10</v>
      </c>
      <c r="I314" s="185"/>
      <c r="J314" s="186">
        <f>ROUND(I314*H314,2)</f>
        <v>0</v>
      </c>
      <c r="K314" s="182" t="s">
        <v>852</v>
      </c>
      <c r="L314" s="39"/>
      <c r="M314" s="187" t="s">
        <v>1</v>
      </c>
      <c r="N314" s="188" t="s">
        <v>41</v>
      </c>
      <c r="O314" s="77"/>
      <c r="P314" s="189">
        <f>O314*H314</f>
        <v>0</v>
      </c>
      <c r="Q314" s="189">
        <v>0</v>
      </c>
      <c r="R314" s="189">
        <f>Q314*H314</f>
        <v>0</v>
      </c>
      <c r="S314" s="189">
        <v>0.0050000000000000001</v>
      </c>
      <c r="T314" s="190">
        <f>S314*H314</f>
        <v>0.050000000000000003</v>
      </c>
      <c r="U314" s="38"/>
      <c r="V314" s="38"/>
      <c r="W314" s="38"/>
      <c r="X314" s="38"/>
      <c r="Y314" s="38"/>
      <c r="Z314" s="38"/>
      <c r="AA314" s="38"/>
      <c r="AB314" s="38"/>
      <c r="AC314" s="38"/>
      <c r="AD314" s="38"/>
      <c r="AE314" s="38"/>
      <c r="AR314" s="191" t="s">
        <v>573</v>
      </c>
      <c r="AT314" s="191" t="s">
        <v>167</v>
      </c>
      <c r="AU314" s="191" t="s">
        <v>85</v>
      </c>
      <c r="AY314" s="19" t="s">
        <v>165</v>
      </c>
      <c r="BE314" s="192">
        <f>IF(N314="základní",J314,0)</f>
        <v>0</v>
      </c>
      <c r="BF314" s="192">
        <f>IF(N314="snížená",J314,0)</f>
        <v>0</v>
      </c>
      <c r="BG314" s="192">
        <f>IF(N314="zákl. přenesená",J314,0)</f>
        <v>0</v>
      </c>
      <c r="BH314" s="192">
        <f>IF(N314="sníž. přenesená",J314,0)</f>
        <v>0</v>
      </c>
      <c r="BI314" s="192">
        <f>IF(N314="nulová",J314,0)</f>
        <v>0</v>
      </c>
      <c r="BJ314" s="19" t="s">
        <v>81</v>
      </c>
      <c r="BK314" s="192">
        <f>ROUND(I314*H314,2)</f>
        <v>0</v>
      </c>
      <c r="BL314" s="19" t="s">
        <v>573</v>
      </c>
      <c r="BM314" s="191" t="s">
        <v>1505</v>
      </c>
    </row>
    <row r="315" s="2" customFormat="1">
      <c r="A315" s="38"/>
      <c r="B315" s="39"/>
      <c r="C315" s="38"/>
      <c r="D315" s="193" t="s">
        <v>173</v>
      </c>
      <c r="E315" s="38"/>
      <c r="F315" s="194" t="s">
        <v>1117</v>
      </c>
      <c r="G315" s="38"/>
      <c r="H315" s="38"/>
      <c r="I315" s="195"/>
      <c r="J315" s="38"/>
      <c r="K315" s="38"/>
      <c r="L315" s="39"/>
      <c r="M315" s="196"/>
      <c r="N315" s="197"/>
      <c r="O315" s="77"/>
      <c r="P315" s="77"/>
      <c r="Q315" s="77"/>
      <c r="R315" s="77"/>
      <c r="S315" s="77"/>
      <c r="T315" s="78"/>
      <c r="U315" s="38"/>
      <c r="V315" s="38"/>
      <c r="W315" s="38"/>
      <c r="X315" s="38"/>
      <c r="Y315" s="38"/>
      <c r="Z315" s="38"/>
      <c r="AA315" s="38"/>
      <c r="AB315" s="38"/>
      <c r="AC315" s="38"/>
      <c r="AD315" s="38"/>
      <c r="AE315" s="38"/>
      <c r="AT315" s="19" t="s">
        <v>173</v>
      </c>
      <c r="AU315" s="19" t="s">
        <v>85</v>
      </c>
    </row>
    <row r="316" s="2" customFormat="1" ht="33" customHeight="1">
      <c r="A316" s="38"/>
      <c r="B316" s="179"/>
      <c r="C316" s="180" t="s">
        <v>685</v>
      </c>
      <c r="D316" s="180" t="s">
        <v>167</v>
      </c>
      <c r="E316" s="181" t="s">
        <v>1366</v>
      </c>
      <c r="F316" s="182" t="s">
        <v>1367</v>
      </c>
      <c r="G316" s="183" t="s">
        <v>305</v>
      </c>
      <c r="H316" s="184">
        <v>12</v>
      </c>
      <c r="I316" s="185"/>
      <c r="J316" s="186">
        <f>ROUND(I316*H316,2)</f>
        <v>0</v>
      </c>
      <c r="K316" s="182" t="s">
        <v>852</v>
      </c>
      <c r="L316" s="39"/>
      <c r="M316" s="187" t="s">
        <v>1</v>
      </c>
      <c r="N316" s="188" t="s">
        <v>41</v>
      </c>
      <c r="O316" s="77"/>
      <c r="P316" s="189">
        <f>O316*H316</f>
        <v>0</v>
      </c>
      <c r="Q316" s="189">
        <v>0</v>
      </c>
      <c r="R316" s="189">
        <f>Q316*H316</f>
        <v>0</v>
      </c>
      <c r="S316" s="189">
        <v>0.0060000000000000001</v>
      </c>
      <c r="T316" s="190">
        <f>S316*H316</f>
        <v>0.072000000000000008</v>
      </c>
      <c r="U316" s="38"/>
      <c r="V316" s="38"/>
      <c r="W316" s="38"/>
      <c r="X316" s="38"/>
      <c r="Y316" s="38"/>
      <c r="Z316" s="38"/>
      <c r="AA316" s="38"/>
      <c r="AB316" s="38"/>
      <c r="AC316" s="38"/>
      <c r="AD316" s="38"/>
      <c r="AE316" s="38"/>
      <c r="AR316" s="191" t="s">
        <v>573</v>
      </c>
      <c r="AT316" s="191" t="s">
        <v>167</v>
      </c>
      <c r="AU316" s="191" t="s">
        <v>85</v>
      </c>
      <c r="AY316" s="19" t="s">
        <v>165</v>
      </c>
      <c r="BE316" s="192">
        <f>IF(N316="základní",J316,0)</f>
        <v>0</v>
      </c>
      <c r="BF316" s="192">
        <f>IF(N316="snížená",J316,0)</f>
        <v>0</v>
      </c>
      <c r="BG316" s="192">
        <f>IF(N316="zákl. přenesená",J316,0)</f>
        <v>0</v>
      </c>
      <c r="BH316" s="192">
        <f>IF(N316="sníž. přenesená",J316,0)</f>
        <v>0</v>
      </c>
      <c r="BI316" s="192">
        <f>IF(N316="nulová",J316,0)</f>
        <v>0</v>
      </c>
      <c r="BJ316" s="19" t="s">
        <v>81</v>
      </c>
      <c r="BK316" s="192">
        <f>ROUND(I316*H316,2)</f>
        <v>0</v>
      </c>
      <c r="BL316" s="19" t="s">
        <v>573</v>
      </c>
      <c r="BM316" s="191" t="s">
        <v>1506</v>
      </c>
    </row>
    <row r="317" s="2" customFormat="1">
      <c r="A317" s="38"/>
      <c r="B317" s="39"/>
      <c r="C317" s="38"/>
      <c r="D317" s="193" t="s">
        <v>173</v>
      </c>
      <c r="E317" s="38"/>
      <c r="F317" s="194" t="s">
        <v>1367</v>
      </c>
      <c r="G317" s="38"/>
      <c r="H317" s="38"/>
      <c r="I317" s="195"/>
      <c r="J317" s="38"/>
      <c r="K317" s="38"/>
      <c r="L317" s="39"/>
      <c r="M317" s="196"/>
      <c r="N317" s="197"/>
      <c r="O317" s="77"/>
      <c r="P317" s="77"/>
      <c r="Q317" s="77"/>
      <c r="R317" s="77"/>
      <c r="S317" s="77"/>
      <c r="T317" s="78"/>
      <c r="U317" s="38"/>
      <c r="V317" s="38"/>
      <c r="W317" s="38"/>
      <c r="X317" s="38"/>
      <c r="Y317" s="38"/>
      <c r="Z317" s="38"/>
      <c r="AA317" s="38"/>
      <c r="AB317" s="38"/>
      <c r="AC317" s="38"/>
      <c r="AD317" s="38"/>
      <c r="AE317" s="38"/>
      <c r="AT317" s="19" t="s">
        <v>173</v>
      </c>
      <c r="AU317" s="19" t="s">
        <v>85</v>
      </c>
    </row>
    <row r="318" s="2" customFormat="1">
      <c r="A318" s="38"/>
      <c r="B318" s="179"/>
      <c r="C318" s="180" t="s">
        <v>691</v>
      </c>
      <c r="D318" s="180" t="s">
        <v>167</v>
      </c>
      <c r="E318" s="181" t="s">
        <v>1122</v>
      </c>
      <c r="F318" s="182" t="s">
        <v>1123</v>
      </c>
      <c r="G318" s="183" t="s">
        <v>305</v>
      </c>
      <c r="H318" s="184">
        <v>22</v>
      </c>
      <c r="I318" s="185"/>
      <c r="J318" s="186">
        <f>ROUND(I318*H318,2)</f>
        <v>0</v>
      </c>
      <c r="K318" s="182" t="s">
        <v>852</v>
      </c>
      <c r="L318" s="39"/>
      <c r="M318" s="187" t="s">
        <v>1</v>
      </c>
      <c r="N318" s="188" t="s">
        <v>41</v>
      </c>
      <c r="O318" s="77"/>
      <c r="P318" s="189">
        <f>O318*H318</f>
        <v>0</v>
      </c>
      <c r="Q318" s="189">
        <v>0.00014999999999999999</v>
      </c>
      <c r="R318" s="189">
        <f>Q318*H318</f>
        <v>0.0032999999999999995</v>
      </c>
      <c r="S318" s="189">
        <v>0</v>
      </c>
      <c r="T318" s="190">
        <f>S318*H318</f>
        <v>0</v>
      </c>
      <c r="U318" s="38"/>
      <c r="V318" s="38"/>
      <c r="W318" s="38"/>
      <c r="X318" s="38"/>
      <c r="Y318" s="38"/>
      <c r="Z318" s="38"/>
      <c r="AA318" s="38"/>
      <c r="AB318" s="38"/>
      <c r="AC318" s="38"/>
      <c r="AD318" s="38"/>
      <c r="AE318" s="38"/>
      <c r="AR318" s="191" t="s">
        <v>573</v>
      </c>
      <c r="AT318" s="191" t="s">
        <v>167</v>
      </c>
      <c r="AU318" s="191" t="s">
        <v>85</v>
      </c>
      <c r="AY318" s="19" t="s">
        <v>165</v>
      </c>
      <c r="BE318" s="192">
        <f>IF(N318="základní",J318,0)</f>
        <v>0</v>
      </c>
      <c r="BF318" s="192">
        <f>IF(N318="snížená",J318,0)</f>
        <v>0</v>
      </c>
      <c r="BG318" s="192">
        <f>IF(N318="zákl. přenesená",J318,0)</f>
        <v>0</v>
      </c>
      <c r="BH318" s="192">
        <f>IF(N318="sníž. přenesená",J318,0)</f>
        <v>0</v>
      </c>
      <c r="BI318" s="192">
        <f>IF(N318="nulová",J318,0)</f>
        <v>0</v>
      </c>
      <c r="BJ318" s="19" t="s">
        <v>81</v>
      </c>
      <c r="BK318" s="192">
        <f>ROUND(I318*H318,2)</f>
        <v>0</v>
      </c>
      <c r="BL318" s="19" t="s">
        <v>573</v>
      </c>
      <c r="BM318" s="191" t="s">
        <v>1507</v>
      </c>
    </row>
    <row r="319" s="2" customFormat="1">
      <c r="A319" s="38"/>
      <c r="B319" s="39"/>
      <c r="C319" s="38"/>
      <c r="D319" s="193" t="s">
        <v>173</v>
      </c>
      <c r="E319" s="38"/>
      <c r="F319" s="194" t="s">
        <v>1123</v>
      </c>
      <c r="G319" s="38"/>
      <c r="H319" s="38"/>
      <c r="I319" s="195"/>
      <c r="J319" s="38"/>
      <c r="K319" s="38"/>
      <c r="L319" s="39"/>
      <c r="M319" s="196"/>
      <c r="N319" s="197"/>
      <c r="O319" s="77"/>
      <c r="P319" s="77"/>
      <c r="Q319" s="77"/>
      <c r="R319" s="77"/>
      <c r="S319" s="77"/>
      <c r="T319" s="78"/>
      <c r="U319" s="38"/>
      <c r="V319" s="38"/>
      <c r="W319" s="38"/>
      <c r="X319" s="38"/>
      <c r="Y319" s="38"/>
      <c r="Z319" s="38"/>
      <c r="AA319" s="38"/>
      <c r="AB319" s="38"/>
      <c r="AC319" s="38"/>
      <c r="AD319" s="38"/>
      <c r="AE319" s="38"/>
      <c r="AT319" s="19" t="s">
        <v>173</v>
      </c>
      <c r="AU319" s="19" t="s">
        <v>85</v>
      </c>
    </row>
    <row r="320" s="2" customFormat="1">
      <c r="A320" s="38"/>
      <c r="B320" s="179"/>
      <c r="C320" s="180" t="s">
        <v>696</v>
      </c>
      <c r="D320" s="180" t="s">
        <v>167</v>
      </c>
      <c r="E320" s="181" t="s">
        <v>1125</v>
      </c>
      <c r="F320" s="182" t="s">
        <v>1126</v>
      </c>
      <c r="G320" s="183" t="s">
        <v>305</v>
      </c>
      <c r="H320" s="184">
        <v>40</v>
      </c>
      <c r="I320" s="185"/>
      <c r="J320" s="186">
        <f>ROUND(I320*H320,2)</f>
        <v>0</v>
      </c>
      <c r="K320" s="182" t="s">
        <v>852</v>
      </c>
      <c r="L320" s="39"/>
      <c r="M320" s="187" t="s">
        <v>1</v>
      </c>
      <c r="N320" s="188" t="s">
        <v>41</v>
      </c>
      <c r="O320" s="77"/>
      <c r="P320" s="189">
        <f>O320*H320</f>
        <v>0</v>
      </c>
      <c r="Q320" s="189">
        <v>0.00014999999999999999</v>
      </c>
      <c r="R320" s="189">
        <f>Q320*H320</f>
        <v>0.0059999999999999993</v>
      </c>
      <c r="S320" s="189">
        <v>0</v>
      </c>
      <c r="T320" s="190">
        <f>S320*H320</f>
        <v>0</v>
      </c>
      <c r="U320" s="38"/>
      <c r="V320" s="38"/>
      <c r="W320" s="38"/>
      <c r="X320" s="38"/>
      <c r="Y320" s="38"/>
      <c r="Z320" s="38"/>
      <c r="AA320" s="38"/>
      <c r="AB320" s="38"/>
      <c r="AC320" s="38"/>
      <c r="AD320" s="38"/>
      <c r="AE320" s="38"/>
      <c r="AR320" s="191" t="s">
        <v>573</v>
      </c>
      <c r="AT320" s="191" t="s">
        <v>167</v>
      </c>
      <c r="AU320" s="191" t="s">
        <v>85</v>
      </c>
      <c r="AY320" s="19" t="s">
        <v>165</v>
      </c>
      <c r="BE320" s="192">
        <f>IF(N320="základní",J320,0)</f>
        <v>0</v>
      </c>
      <c r="BF320" s="192">
        <f>IF(N320="snížená",J320,0)</f>
        <v>0</v>
      </c>
      <c r="BG320" s="192">
        <f>IF(N320="zákl. přenesená",J320,0)</f>
        <v>0</v>
      </c>
      <c r="BH320" s="192">
        <f>IF(N320="sníž. přenesená",J320,0)</f>
        <v>0</v>
      </c>
      <c r="BI320" s="192">
        <f>IF(N320="nulová",J320,0)</f>
        <v>0</v>
      </c>
      <c r="BJ320" s="19" t="s">
        <v>81</v>
      </c>
      <c r="BK320" s="192">
        <f>ROUND(I320*H320,2)</f>
        <v>0</v>
      </c>
      <c r="BL320" s="19" t="s">
        <v>573</v>
      </c>
      <c r="BM320" s="191" t="s">
        <v>1508</v>
      </c>
    </row>
    <row r="321" s="2" customFormat="1">
      <c r="A321" s="38"/>
      <c r="B321" s="39"/>
      <c r="C321" s="38"/>
      <c r="D321" s="193" t="s">
        <v>173</v>
      </c>
      <c r="E321" s="38"/>
      <c r="F321" s="194" t="s">
        <v>1126</v>
      </c>
      <c r="G321" s="38"/>
      <c r="H321" s="38"/>
      <c r="I321" s="195"/>
      <c r="J321" s="38"/>
      <c r="K321" s="38"/>
      <c r="L321" s="39"/>
      <c r="M321" s="196"/>
      <c r="N321" s="197"/>
      <c r="O321" s="77"/>
      <c r="P321" s="77"/>
      <c r="Q321" s="77"/>
      <c r="R321" s="77"/>
      <c r="S321" s="77"/>
      <c r="T321" s="78"/>
      <c r="U321" s="38"/>
      <c r="V321" s="38"/>
      <c r="W321" s="38"/>
      <c r="X321" s="38"/>
      <c r="Y321" s="38"/>
      <c r="Z321" s="38"/>
      <c r="AA321" s="38"/>
      <c r="AB321" s="38"/>
      <c r="AC321" s="38"/>
      <c r="AD321" s="38"/>
      <c r="AE321" s="38"/>
      <c r="AT321" s="19" t="s">
        <v>173</v>
      </c>
      <c r="AU321" s="19" t="s">
        <v>85</v>
      </c>
    </row>
    <row r="322" s="2" customFormat="1">
      <c r="A322" s="38"/>
      <c r="B322" s="179"/>
      <c r="C322" s="180" t="s">
        <v>701</v>
      </c>
      <c r="D322" s="180" t="s">
        <v>167</v>
      </c>
      <c r="E322" s="181" t="s">
        <v>1128</v>
      </c>
      <c r="F322" s="182" t="s">
        <v>1129</v>
      </c>
      <c r="G322" s="183" t="s">
        <v>305</v>
      </c>
      <c r="H322" s="184">
        <v>10</v>
      </c>
      <c r="I322" s="185"/>
      <c r="J322" s="186">
        <f>ROUND(I322*H322,2)</f>
        <v>0</v>
      </c>
      <c r="K322" s="182" t="s">
        <v>852</v>
      </c>
      <c r="L322" s="39"/>
      <c r="M322" s="187" t="s">
        <v>1</v>
      </c>
      <c r="N322" s="188" t="s">
        <v>41</v>
      </c>
      <c r="O322" s="77"/>
      <c r="P322" s="189">
        <f>O322*H322</f>
        <v>0</v>
      </c>
      <c r="Q322" s="189">
        <v>0.00025999999999999998</v>
      </c>
      <c r="R322" s="189">
        <f>Q322*H322</f>
        <v>0.0025999999999999999</v>
      </c>
      <c r="S322" s="189">
        <v>0</v>
      </c>
      <c r="T322" s="190">
        <f>S322*H322</f>
        <v>0</v>
      </c>
      <c r="U322" s="38"/>
      <c r="V322" s="38"/>
      <c r="W322" s="38"/>
      <c r="X322" s="38"/>
      <c r="Y322" s="38"/>
      <c r="Z322" s="38"/>
      <c r="AA322" s="38"/>
      <c r="AB322" s="38"/>
      <c r="AC322" s="38"/>
      <c r="AD322" s="38"/>
      <c r="AE322" s="38"/>
      <c r="AR322" s="191" t="s">
        <v>573</v>
      </c>
      <c r="AT322" s="191" t="s">
        <v>167</v>
      </c>
      <c r="AU322" s="191" t="s">
        <v>85</v>
      </c>
      <c r="AY322" s="19" t="s">
        <v>165</v>
      </c>
      <c r="BE322" s="192">
        <f>IF(N322="základní",J322,0)</f>
        <v>0</v>
      </c>
      <c r="BF322" s="192">
        <f>IF(N322="snížená",J322,0)</f>
        <v>0</v>
      </c>
      <c r="BG322" s="192">
        <f>IF(N322="zákl. přenesená",J322,0)</f>
        <v>0</v>
      </c>
      <c r="BH322" s="192">
        <f>IF(N322="sníž. přenesená",J322,0)</f>
        <v>0</v>
      </c>
      <c r="BI322" s="192">
        <f>IF(N322="nulová",J322,0)</f>
        <v>0</v>
      </c>
      <c r="BJ322" s="19" t="s">
        <v>81</v>
      </c>
      <c r="BK322" s="192">
        <f>ROUND(I322*H322,2)</f>
        <v>0</v>
      </c>
      <c r="BL322" s="19" t="s">
        <v>573</v>
      </c>
      <c r="BM322" s="191" t="s">
        <v>1509</v>
      </c>
    </row>
    <row r="323" s="2" customFormat="1">
      <c r="A323" s="38"/>
      <c r="B323" s="39"/>
      <c r="C323" s="38"/>
      <c r="D323" s="193" t="s">
        <v>173</v>
      </c>
      <c r="E323" s="38"/>
      <c r="F323" s="194" t="s">
        <v>1129</v>
      </c>
      <c r="G323" s="38"/>
      <c r="H323" s="38"/>
      <c r="I323" s="195"/>
      <c r="J323" s="38"/>
      <c r="K323" s="38"/>
      <c r="L323" s="39"/>
      <c r="M323" s="196"/>
      <c r="N323" s="197"/>
      <c r="O323" s="77"/>
      <c r="P323" s="77"/>
      <c r="Q323" s="77"/>
      <c r="R323" s="77"/>
      <c r="S323" s="77"/>
      <c r="T323" s="78"/>
      <c r="U323" s="38"/>
      <c r="V323" s="38"/>
      <c r="W323" s="38"/>
      <c r="X323" s="38"/>
      <c r="Y323" s="38"/>
      <c r="Z323" s="38"/>
      <c r="AA323" s="38"/>
      <c r="AB323" s="38"/>
      <c r="AC323" s="38"/>
      <c r="AD323" s="38"/>
      <c r="AE323" s="38"/>
      <c r="AT323" s="19" t="s">
        <v>173</v>
      </c>
      <c r="AU323" s="19" t="s">
        <v>85</v>
      </c>
    </row>
    <row r="324" s="2" customFormat="1">
      <c r="A324" s="38"/>
      <c r="B324" s="179"/>
      <c r="C324" s="180" t="s">
        <v>708</v>
      </c>
      <c r="D324" s="180" t="s">
        <v>167</v>
      </c>
      <c r="E324" s="181" t="s">
        <v>1131</v>
      </c>
      <c r="F324" s="182" t="s">
        <v>1132</v>
      </c>
      <c r="G324" s="183" t="s">
        <v>305</v>
      </c>
      <c r="H324" s="184">
        <v>10</v>
      </c>
      <c r="I324" s="185"/>
      <c r="J324" s="186">
        <f>ROUND(I324*H324,2)</f>
        <v>0</v>
      </c>
      <c r="K324" s="182" t="s">
        <v>852</v>
      </c>
      <c r="L324" s="39"/>
      <c r="M324" s="187" t="s">
        <v>1</v>
      </c>
      <c r="N324" s="188" t="s">
        <v>41</v>
      </c>
      <c r="O324" s="77"/>
      <c r="P324" s="189">
        <f>O324*H324</f>
        <v>0</v>
      </c>
      <c r="Q324" s="189">
        <v>0.00042000000000000002</v>
      </c>
      <c r="R324" s="189">
        <f>Q324*H324</f>
        <v>0.0042000000000000006</v>
      </c>
      <c r="S324" s="189">
        <v>0</v>
      </c>
      <c r="T324" s="190">
        <f>S324*H324</f>
        <v>0</v>
      </c>
      <c r="U324" s="38"/>
      <c r="V324" s="38"/>
      <c r="W324" s="38"/>
      <c r="X324" s="38"/>
      <c r="Y324" s="38"/>
      <c r="Z324" s="38"/>
      <c r="AA324" s="38"/>
      <c r="AB324" s="38"/>
      <c r="AC324" s="38"/>
      <c r="AD324" s="38"/>
      <c r="AE324" s="38"/>
      <c r="AR324" s="191" t="s">
        <v>573</v>
      </c>
      <c r="AT324" s="191" t="s">
        <v>167</v>
      </c>
      <c r="AU324" s="191" t="s">
        <v>85</v>
      </c>
      <c r="AY324" s="19" t="s">
        <v>165</v>
      </c>
      <c r="BE324" s="192">
        <f>IF(N324="základní",J324,0)</f>
        <v>0</v>
      </c>
      <c r="BF324" s="192">
        <f>IF(N324="snížená",J324,0)</f>
        <v>0</v>
      </c>
      <c r="BG324" s="192">
        <f>IF(N324="zákl. přenesená",J324,0)</f>
        <v>0</v>
      </c>
      <c r="BH324" s="192">
        <f>IF(N324="sníž. přenesená",J324,0)</f>
        <v>0</v>
      </c>
      <c r="BI324" s="192">
        <f>IF(N324="nulová",J324,0)</f>
        <v>0</v>
      </c>
      <c r="BJ324" s="19" t="s">
        <v>81</v>
      </c>
      <c r="BK324" s="192">
        <f>ROUND(I324*H324,2)</f>
        <v>0</v>
      </c>
      <c r="BL324" s="19" t="s">
        <v>573</v>
      </c>
      <c r="BM324" s="191" t="s">
        <v>1510</v>
      </c>
    </row>
    <row r="325" s="2" customFormat="1">
      <c r="A325" s="38"/>
      <c r="B325" s="39"/>
      <c r="C325" s="38"/>
      <c r="D325" s="193" t="s">
        <v>173</v>
      </c>
      <c r="E325" s="38"/>
      <c r="F325" s="194" t="s">
        <v>1132</v>
      </c>
      <c r="G325" s="38"/>
      <c r="H325" s="38"/>
      <c r="I325" s="195"/>
      <c r="J325" s="38"/>
      <c r="K325" s="38"/>
      <c r="L325" s="39"/>
      <c r="M325" s="196"/>
      <c r="N325" s="197"/>
      <c r="O325" s="77"/>
      <c r="P325" s="77"/>
      <c r="Q325" s="77"/>
      <c r="R325" s="77"/>
      <c r="S325" s="77"/>
      <c r="T325" s="78"/>
      <c r="U325" s="38"/>
      <c r="V325" s="38"/>
      <c r="W325" s="38"/>
      <c r="X325" s="38"/>
      <c r="Y325" s="38"/>
      <c r="Z325" s="38"/>
      <c r="AA325" s="38"/>
      <c r="AB325" s="38"/>
      <c r="AC325" s="38"/>
      <c r="AD325" s="38"/>
      <c r="AE325" s="38"/>
      <c r="AT325" s="19" t="s">
        <v>173</v>
      </c>
      <c r="AU325" s="19" t="s">
        <v>85</v>
      </c>
    </row>
    <row r="326" s="2" customFormat="1" ht="33" customHeight="1">
      <c r="A326" s="38"/>
      <c r="B326" s="179"/>
      <c r="C326" s="180" t="s">
        <v>713</v>
      </c>
      <c r="D326" s="180" t="s">
        <v>167</v>
      </c>
      <c r="E326" s="181" t="s">
        <v>1369</v>
      </c>
      <c r="F326" s="182" t="s">
        <v>1370</v>
      </c>
      <c r="G326" s="183" t="s">
        <v>305</v>
      </c>
      <c r="H326" s="184">
        <v>12</v>
      </c>
      <c r="I326" s="185"/>
      <c r="J326" s="186">
        <f>ROUND(I326*H326,2)</f>
        <v>0</v>
      </c>
      <c r="K326" s="182" t="s">
        <v>852</v>
      </c>
      <c r="L326" s="39"/>
      <c r="M326" s="187" t="s">
        <v>1</v>
      </c>
      <c r="N326" s="188" t="s">
        <v>41</v>
      </c>
      <c r="O326" s="77"/>
      <c r="P326" s="189">
        <f>O326*H326</f>
        <v>0</v>
      </c>
      <c r="Q326" s="189">
        <v>0.00059999999999999995</v>
      </c>
      <c r="R326" s="189">
        <f>Q326*H326</f>
        <v>0.0071999999999999998</v>
      </c>
      <c r="S326" s="189">
        <v>0</v>
      </c>
      <c r="T326" s="190">
        <f>S326*H326</f>
        <v>0</v>
      </c>
      <c r="U326" s="38"/>
      <c r="V326" s="38"/>
      <c r="W326" s="38"/>
      <c r="X326" s="38"/>
      <c r="Y326" s="38"/>
      <c r="Z326" s="38"/>
      <c r="AA326" s="38"/>
      <c r="AB326" s="38"/>
      <c r="AC326" s="38"/>
      <c r="AD326" s="38"/>
      <c r="AE326" s="38"/>
      <c r="AR326" s="191" t="s">
        <v>573</v>
      </c>
      <c r="AT326" s="191" t="s">
        <v>167</v>
      </c>
      <c r="AU326" s="191" t="s">
        <v>85</v>
      </c>
      <c r="AY326" s="19" t="s">
        <v>165</v>
      </c>
      <c r="BE326" s="192">
        <f>IF(N326="základní",J326,0)</f>
        <v>0</v>
      </c>
      <c r="BF326" s="192">
        <f>IF(N326="snížená",J326,0)</f>
        <v>0</v>
      </c>
      <c r="BG326" s="192">
        <f>IF(N326="zákl. přenesená",J326,0)</f>
        <v>0</v>
      </c>
      <c r="BH326" s="192">
        <f>IF(N326="sníž. přenesená",J326,0)</f>
        <v>0</v>
      </c>
      <c r="BI326" s="192">
        <f>IF(N326="nulová",J326,0)</f>
        <v>0</v>
      </c>
      <c r="BJ326" s="19" t="s">
        <v>81</v>
      </c>
      <c r="BK326" s="192">
        <f>ROUND(I326*H326,2)</f>
        <v>0</v>
      </c>
      <c r="BL326" s="19" t="s">
        <v>573</v>
      </c>
      <c r="BM326" s="191" t="s">
        <v>1511</v>
      </c>
    </row>
    <row r="327" s="2" customFormat="1">
      <c r="A327" s="38"/>
      <c r="B327" s="39"/>
      <c r="C327" s="38"/>
      <c r="D327" s="193" t="s">
        <v>173</v>
      </c>
      <c r="E327" s="38"/>
      <c r="F327" s="194" t="s">
        <v>1370</v>
      </c>
      <c r="G327" s="38"/>
      <c r="H327" s="38"/>
      <c r="I327" s="195"/>
      <c r="J327" s="38"/>
      <c r="K327" s="38"/>
      <c r="L327" s="39"/>
      <c r="M327" s="240"/>
      <c r="N327" s="241"/>
      <c r="O327" s="242"/>
      <c r="P327" s="242"/>
      <c r="Q327" s="242"/>
      <c r="R327" s="242"/>
      <c r="S327" s="242"/>
      <c r="T327" s="243"/>
      <c r="U327" s="38"/>
      <c r="V327" s="38"/>
      <c r="W327" s="38"/>
      <c r="X327" s="38"/>
      <c r="Y327" s="38"/>
      <c r="Z327" s="38"/>
      <c r="AA327" s="38"/>
      <c r="AB327" s="38"/>
      <c r="AC327" s="38"/>
      <c r="AD327" s="38"/>
      <c r="AE327" s="38"/>
      <c r="AT327" s="19" t="s">
        <v>173</v>
      </c>
      <c r="AU327" s="19" t="s">
        <v>85</v>
      </c>
    </row>
    <row r="328" s="2" customFormat="1" ht="6.96" customHeight="1">
      <c r="A328" s="38"/>
      <c r="B328" s="60"/>
      <c r="C328" s="61"/>
      <c r="D328" s="61"/>
      <c r="E328" s="61"/>
      <c r="F328" s="61"/>
      <c r="G328" s="61"/>
      <c r="H328" s="61"/>
      <c r="I328" s="61"/>
      <c r="J328" s="61"/>
      <c r="K328" s="61"/>
      <c r="L328" s="39"/>
      <c r="M328" s="38"/>
      <c r="O328" s="38"/>
      <c r="P328" s="38"/>
      <c r="Q328" s="38"/>
      <c r="R328" s="38"/>
      <c r="S328" s="38"/>
      <c r="T328" s="38"/>
      <c r="U328" s="38"/>
      <c r="V328" s="38"/>
      <c r="W328" s="38"/>
      <c r="X328" s="38"/>
      <c r="Y328" s="38"/>
      <c r="Z328" s="38"/>
      <c r="AA328" s="38"/>
      <c r="AB328" s="38"/>
      <c r="AC328" s="38"/>
      <c r="AD328" s="38"/>
      <c r="AE328" s="38"/>
    </row>
  </sheetData>
  <autoFilter ref="C125:K327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4:H114"/>
    <mergeCell ref="E116:H116"/>
    <mergeCell ref="E118:H11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104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85</v>
      </c>
    </row>
    <row r="4" s="1" customFormat="1" ht="24.96" customHeight="1">
      <c r="B4" s="22"/>
      <c r="D4" s="23" t="s">
        <v>123</v>
      </c>
      <c r="L4" s="22"/>
      <c r="M4" s="128" t="s">
        <v>10</v>
      </c>
      <c r="AT4" s="19" t="s">
        <v>3</v>
      </c>
    </row>
    <row r="5" s="1" customFormat="1" ht="6.96" customHeight="1">
      <c r="B5" s="22"/>
      <c r="L5" s="22"/>
    </row>
    <row r="6" s="1" customFormat="1" ht="12" customHeight="1">
      <c r="B6" s="22"/>
      <c r="D6" s="32" t="s">
        <v>16</v>
      </c>
      <c r="L6" s="22"/>
    </row>
    <row r="7" s="1" customFormat="1" ht="16.5" customHeight="1">
      <c r="B7" s="22"/>
      <c r="E7" s="129" t="str">
        <f>'Rekapitulace stavby'!K6</f>
        <v>Kulturní dům Těšetice</v>
      </c>
      <c r="F7" s="32"/>
      <c r="G7" s="32"/>
      <c r="H7" s="32"/>
      <c r="L7" s="22"/>
    </row>
    <row r="8" s="1" customFormat="1" ht="12" customHeight="1">
      <c r="B8" s="22"/>
      <c r="D8" s="32" t="s">
        <v>124</v>
      </c>
      <c r="L8" s="22"/>
    </row>
    <row r="9" s="2" customFormat="1" ht="16.5" customHeight="1">
      <c r="A9" s="38"/>
      <c r="B9" s="39"/>
      <c r="C9" s="38"/>
      <c r="D9" s="38"/>
      <c r="E9" s="129" t="s">
        <v>841</v>
      </c>
      <c r="F9" s="38"/>
      <c r="G9" s="38"/>
      <c r="H9" s="38"/>
      <c r="I9" s="38"/>
      <c r="J9" s="38"/>
      <c r="K9" s="38"/>
      <c r="L9" s="55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39"/>
      <c r="C10" s="38"/>
      <c r="D10" s="32" t="s">
        <v>842</v>
      </c>
      <c r="E10" s="38"/>
      <c r="F10" s="38"/>
      <c r="G10" s="38"/>
      <c r="H10" s="38"/>
      <c r="I10" s="38"/>
      <c r="J10" s="38"/>
      <c r="K10" s="38"/>
      <c r="L10" s="55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6.5" customHeight="1">
      <c r="A11" s="38"/>
      <c r="B11" s="39"/>
      <c r="C11" s="38"/>
      <c r="D11" s="38"/>
      <c r="E11" s="67" t="s">
        <v>1512</v>
      </c>
      <c r="F11" s="38"/>
      <c r="G11" s="38"/>
      <c r="H11" s="38"/>
      <c r="I11" s="38"/>
      <c r="J11" s="38"/>
      <c r="K11" s="38"/>
      <c r="L11" s="55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>
      <c r="A12" s="38"/>
      <c r="B12" s="39"/>
      <c r="C12" s="38"/>
      <c r="D12" s="38"/>
      <c r="E12" s="38"/>
      <c r="F12" s="38"/>
      <c r="G12" s="38"/>
      <c r="H12" s="38"/>
      <c r="I12" s="38"/>
      <c r="J12" s="38"/>
      <c r="K12" s="38"/>
      <c r="L12" s="55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39"/>
      <c r="C13" s="38"/>
      <c r="D13" s="32" t="s">
        <v>18</v>
      </c>
      <c r="E13" s="38"/>
      <c r="F13" s="27" t="s">
        <v>1</v>
      </c>
      <c r="G13" s="38"/>
      <c r="H13" s="38"/>
      <c r="I13" s="32" t="s">
        <v>19</v>
      </c>
      <c r="J13" s="27" t="s">
        <v>1</v>
      </c>
      <c r="K13" s="38"/>
      <c r="L13" s="55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39"/>
      <c r="C14" s="38"/>
      <c r="D14" s="32" t="s">
        <v>20</v>
      </c>
      <c r="E14" s="38"/>
      <c r="F14" s="27" t="s">
        <v>21</v>
      </c>
      <c r="G14" s="38"/>
      <c r="H14" s="38"/>
      <c r="I14" s="32" t="s">
        <v>22</v>
      </c>
      <c r="J14" s="69" t="str">
        <f>'Rekapitulace stavby'!AN8</f>
        <v>10. 3. 2020</v>
      </c>
      <c r="K14" s="38"/>
      <c r="L14" s="55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39"/>
      <c r="C15" s="38"/>
      <c r="D15" s="38"/>
      <c r="E15" s="38"/>
      <c r="F15" s="38"/>
      <c r="G15" s="38"/>
      <c r="H15" s="38"/>
      <c r="I15" s="38"/>
      <c r="J15" s="38"/>
      <c r="K15" s="38"/>
      <c r="L15" s="55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39"/>
      <c r="C16" s="38"/>
      <c r="D16" s="32" t="s">
        <v>24</v>
      </c>
      <c r="E16" s="38"/>
      <c r="F16" s="38"/>
      <c r="G16" s="38"/>
      <c r="H16" s="38"/>
      <c r="I16" s="32" t="s">
        <v>25</v>
      </c>
      <c r="J16" s="27" t="s">
        <v>1</v>
      </c>
      <c r="K16" s="38"/>
      <c r="L16" s="55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39"/>
      <c r="C17" s="38"/>
      <c r="D17" s="38"/>
      <c r="E17" s="27" t="s">
        <v>26</v>
      </c>
      <c r="F17" s="38"/>
      <c r="G17" s="38"/>
      <c r="H17" s="38"/>
      <c r="I17" s="32" t="s">
        <v>27</v>
      </c>
      <c r="J17" s="27" t="s">
        <v>1</v>
      </c>
      <c r="K17" s="38"/>
      <c r="L17" s="55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39"/>
      <c r="C18" s="38"/>
      <c r="D18" s="38"/>
      <c r="E18" s="38"/>
      <c r="F18" s="38"/>
      <c r="G18" s="38"/>
      <c r="H18" s="38"/>
      <c r="I18" s="38"/>
      <c r="J18" s="38"/>
      <c r="K18" s="38"/>
      <c r="L18" s="55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39"/>
      <c r="C19" s="38"/>
      <c r="D19" s="32" t="s">
        <v>28</v>
      </c>
      <c r="E19" s="38"/>
      <c r="F19" s="38"/>
      <c r="G19" s="38"/>
      <c r="H19" s="38"/>
      <c r="I19" s="32" t="s">
        <v>25</v>
      </c>
      <c r="J19" s="33" t="str">
        <f>'Rekapitulace stavby'!AN13</f>
        <v>Vyplň údaj</v>
      </c>
      <c r="K19" s="38"/>
      <c r="L19" s="55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39"/>
      <c r="C20" s="38"/>
      <c r="D20" s="38"/>
      <c r="E20" s="33" t="str">
        <f>'Rekapitulace stavby'!E14</f>
        <v>Vyplň údaj</v>
      </c>
      <c r="F20" s="27"/>
      <c r="G20" s="27"/>
      <c r="H20" s="27"/>
      <c r="I20" s="32" t="s">
        <v>27</v>
      </c>
      <c r="J20" s="33" t="str">
        <f>'Rekapitulace stavby'!AN14</f>
        <v>Vyplň údaj</v>
      </c>
      <c r="K20" s="38"/>
      <c r="L20" s="55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39"/>
      <c r="C21" s="38"/>
      <c r="D21" s="38"/>
      <c r="E21" s="38"/>
      <c r="F21" s="38"/>
      <c r="G21" s="38"/>
      <c r="H21" s="38"/>
      <c r="I21" s="38"/>
      <c r="J21" s="38"/>
      <c r="K21" s="38"/>
      <c r="L21" s="55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39"/>
      <c r="C22" s="38"/>
      <c r="D22" s="32" t="s">
        <v>30</v>
      </c>
      <c r="E22" s="38"/>
      <c r="F22" s="38"/>
      <c r="G22" s="38"/>
      <c r="H22" s="38"/>
      <c r="I22" s="32" t="s">
        <v>25</v>
      </c>
      <c r="J22" s="27" t="s">
        <v>1</v>
      </c>
      <c r="K22" s="38"/>
      <c r="L22" s="55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39"/>
      <c r="C23" s="38"/>
      <c r="D23" s="38"/>
      <c r="E23" s="27" t="s">
        <v>31</v>
      </c>
      <c r="F23" s="38"/>
      <c r="G23" s="38"/>
      <c r="H23" s="38"/>
      <c r="I23" s="32" t="s">
        <v>27</v>
      </c>
      <c r="J23" s="27" t="s">
        <v>1</v>
      </c>
      <c r="K23" s="38"/>
      <c r="L23" s="55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39"/>
      <c r="C24" s="38"/>
      <c r="D24" s="38"/>
      <c r="E24" s="38"/>
      <c r="F24" s="38"/>
      <c r="G24" s="38"/>
      <c r="H24" s="38"/>
      <c r="I24" s="38"/>
      <c r="J24" s="38"/>
      <c r="K24" s="38"/>
      <c r="L24" s="55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39"/>
      <c r="C25" s="38"/>
      <c r="D25" s="32" t="s">
        <v>33</v>
      </c>
      <c r="E25" s="38"/>
      <c r="F25" s="38"/>
      <c r="G25" s="38"/>
      <c r="H25" s="38"/>
      <c r="I25" s="32" t="s">
        <v>25</v>
      </c>
      <c r="J25" s="27" t="s">
        <v>1</v>
      </c>
      <c r="K25" s="38"/>
      <c r="L25" s="55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39"/>
      <c r="C26" s="38"/>
      <c r="D26" s="38"/>
      <c r="E26" s="27" t="s">
        <v>34</v>
      </c>
      <c r="F26" s="38"/>
      <c r="G26" s="38"/>
      <c r="H26" s="38"/>
      <c r="I26" s="32" t="s">
        <v>27</v>
      </c>
      <c r="J26" s="27" t="s">
        <v>1</v>
      </c>
      <c r="K26" s="38"/>
      <c r="L26" s="55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39"/>
      <c r="C27" s="38"/>
      <c r="D27" s="38"/>
      <c r="E27" s="38"/>
      <c r="F27" s="38"/>
      <c r="G27" s="38"/>
      <c r="H27" s="38"/>
      <c r="I27" s="38"/>
      <c r="J27" s="38"/>
      <c r="K27" s="38"/>
      <c r="L27" s="55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39"/>
      <c r="C28" s="38"/>
      <c r="D28" s="32" t="s">
        <v>35</v>
      </c>
      <c r="E28" s="38"/>
      <c r="F28" s="38"/>
      <c r="G28" s="38"/>
      <c r="H28" s="38"/>
      <c r="I28" s="38"/>
      <c r="J28" s="38"/>
      <c r="K28" s="38"/>
      <c r="L28" s="55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30"/>
      <c r="B29" s="131"/>
      <c r="C29" s="130"/>
      <c r="D29" s="130"/>
      <c r="E29" s="36" t="s">
        <v>1</v>
      </c>
      <c r="F29" s="36"/>
      <c r="G29" s="36"/>
      <c r="H29" s="36"/>
      <c r="I29" s="130"/>
      <c r="J29" s="130"/>
      <c r="K29" s="130"/>
      <c r="L29" s="132"/>
      <c r="S29" s="130"/>
      <c r="T29" s="130"/>
      <c r="U29" s="130"/>
      <c r="V29" s="130"/>
      <c r="W29" s="130"/>
      <c r="X29" s="130"/>
      <c r="Y29" s="130"/>
      <c r="Z29" s="130"/>
      <c r="AA29" s="130"/>
      <c r="AB29" s="130"/>
      <c r="AC29" s="130"/>
      <c r="AD29" s="130"/>
      <c r="AE29" s="130"/>
    </row>
    <row r="30" s="2" customFormat="1" ht="6.96" customHeight="1">
      <c r="A30" s="38"/>
      <c r="B30" s="39"/>
      <c r="C30" s="38"/>
      <c r="D30" s="38"/>
      <c r="E30" s="38"/>
      <c r="F30" s="38"/>
      <c r="G30" s="38"/>
      <c r="H30" s="38"/>
      <c r="I30" s="38"/>
      <c r="J30" s="38"/>
      <c r="K30" s="38"/>
      <c r="L30" s="55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39"/>
      <c r="C31" s="38"/>
      <c r="D31" s="90"/>
      <c r="E31" s="90"/>
      <c r="F31" s="90"/>
      <c r="G31" s="90"/>
      <c r="H31" s="90"/>
      <c r="I31" s="90"/>
      <c r="J31" s="90"/>
      <c r="K31" s="90"/>
      <c r="L31" s="55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39"/>
      <c r="C32" s="38"/>
      <c r="D32" s="133" t="s">
        <v>36</v>
      </c>
      <c r="E32" s="38"/>
      <c r="F32" s="38"/>
      <c r="G32" s="38"/>
      <c r="H32" s="38"/>
      <c r="I32" s="38"/>
      <c r="J32" s="96">
        <f>ROUND(J126, 2)</f>
        <v>0</v>
      </c>
      <c r="K32" s="38"/>
      <c r="L32" s="55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39"/>
      <c r="C33" s="38"/>
      <c r="D33" s="90"/>
      <c r="E33" s="90"/>
      <c r="F33" s="90"/>
      <c r="G33" s="90"/>
      <c r="H33" s="90"/>
      <c r="I33" s="90"/>
      <c r="J33" s="90"/>
      <c r="K33" s="90"/>
      <c r="L33" s="55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39"/>
      <c r="C34" s="38"/>
      <c r="D34" s="38"/>
      <c r="E34" s="38"/>
      <c r="F34" s="43" t="s">
        <v>38</v>
      </c>
      <c r="G34" s="38"/>
      <c r="H34" s="38"/>
      <c r="I34" s="43" t="s">
        <v>37</v>
      </c>
      <c r="J34" s="43" t="s">
        <v>39</v>
      </c>
      <c r="K34" s="38"/>
      <c r="L34" s="55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39"/>
      <c r="C35" s="38"/>
      <c r="D35" s="134" t="s">
        <v>40</v>
      </c>
      <c r="E35" s="32" t="s">
        <v>41</v>
      </c>
      <c r="F35" s="135">
        <f>ROUND((SUM(BE126:BE230)),  2)</f>
        <v>0</v>
      </c>
      <c r="G35" s="38"/>
      <c r="H35" s="38"/>
      <c r="I35" s="136">
        <v>0.20999999999999999</v>
      </c>
      <c r="J35" s="135">
        <f>ROUND(((SUM(BE126:BE230))*I35),  2)</f>
        <v>0</v>
      </c>
      <c r="K35" s="38"/>
      <c r="L35" s="55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39"/>
      <c r="C36" s="38"/>
      <c r="D36" s="38"/>
      <c r="E36" s="32" t="s">
        <v>42</v>
      </c>
      <c r="F36" s="135">
        <f>ROUND((SUM(BF126:BF230)),  2)</f>
        <v>0</v>
      </c>
      <c r="G36" s="38"/>
      <c r="H36" s="38"/>
      <c r="I36" s="136">
        <v>0.14999999999999999</v>
      </c>
      <c r="J36" s="135">
        <f>ROUND(((SUM(BF126:BF230))*I36),  2)</f>
        <v>0</v>
      </c>
      <c r="K36" s="38"/>
      <c r="L36" s="55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39"/>
      <c r="C37" s="38"/>
      <c r="D37" s="38"/>
      <c r="E37" s="32" t="s">
        <v>43</v>
      </c>
      <c r="F37" s="135">
        <f>ROUND((SUM(BG126:BG230)),  2)</f>
        <v>0</v>
      </c>
      <c r="G37" s="38"/>
      <c r="H37" s="38"/>
      <c r="I37" s="136">
        <v>0.20999999999999999</v>
      </c>
      <c r="J37" s="135">
        <f>0</f>
        <v>0</v>
      </c>
      <c r="K37" s="38"/>
      <c r="L37" s="55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39"/>
      <c r="C38" s="38"/>
      <c r="D38" s="38"/>
      <c r="E38" s="32" t="s">
        <v>44</v>
      </c>
      <c r="F38" s="135">
        <f>ROUND((SUM(BH126:BH230)),  2)</f>
        <v>0</v>
      </c>
      <c r="G38" s="38"/>
      <c r="H38" s="38"/>
      <c r="I38" s="136">
        <v>0.14999999999999999</v>
      </c>
      <c r="J38" s="135">
        <f>0</f>
        <v>0</v>
      </c>
      <c r="K38" s="38"/>
      <c r="L38" s="55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39"/>
      <c r="C39" s="38"/>
      <c r="D39" s="38"/>
      <c r="E39" s="32" t="s">
        <v>45</v>
      </c>
      <c r="F39" s="135">
        <f>ROUND((SUM(BI126:BI230)),  2)</f>
        <v>0</v>
      </c>
      <c r="G39" s="38"/>
      <c r="H39" s="38"/>
      <c r="I39" s="136">
        <v>0</v>
      </c>
      <c r="J39" s="135">
        <f>0</f>
        <v>0</v>
      </c>
      <c r="K39" s="38"/>
      <c r="L39" s="55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39"/>
      <c r="C40" s="38"/>
      <c r="D40" s="38"/>
      <c r="E40" s="38"/>
      <c r="F40" s="38"/>
      <c r="G40" s="38"/>
      <c r="H40" s="38"/>
      <c r="I40" s="38"/>
      <c r="J40" s="38"/>
      <c r="K40" s="38"/>
      <c r="L40" s="55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39"/>
      <c r="C41" s="137"/>
      <c r="D41" s="138" t="s">
        <v>46</v>
      </c>
      <c r="E41" s="81"/>
      <c r="F41" s="81"/>
      <c r="G41" s="139" t="s">
        <v>47</v>
      </c>
      <c r="H41" s="140" t="s">
        <v>48</v>
      </c>
      <c r="I41" s="81"/>
      <c r="J41" s="141">
        <f>SUM(J32:J39)</f>
        <v>0</v>
      </c>
      <c r="K41" s="142"/>
      <c r="L41" s="55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39"/>
      <c r="C42" s="38"/>
      <c r="D42" s="38"/>
      <c r="E42" s="38"/>
      <c r="F42" s="38"/>
      <c r="G42" s="38"/>
      <c r="H42" s="38"/>
      <c r="I42" s="38"/>
      <c r="J42" s="38"/>
      <c r="K42" s="38"/>
      <c r="L42" s="55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1" customFormat="1" ht="14.4" customHeight="1">
      <c r="B43" s="22"/>
      <c r="L43" s="22"/>
    </row>
    <row r="44" s="1" customFormat="1" ht="14.4" customHeight="1">
      <c r="B44" s="22"/>
      <c r="L44" s="22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55"/>
      <c r="D50" s="56" t="s">
        <v>49</v>
      </c>
      <c r="E50" s="57"/>
      <c r="F50" s="57"/>
      <c r="G50" s="56" t="s">
        <v>50</v>
      </c>
      <c r="H50" s="57"/>
      <c r="I50" s="57"/>
      <c r="J50" s="57"/>
      <c r="K50" s="57"/>
      <c r="L50" s="55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58" t="s">
        <v>51</v>
      </c>
      <c r="E61" s="41"/>
      <c r="F61" s="143" t="s">
        <v>52</v>
      </c>
      <c r="G61" s="58" t="s">
        <v>51</v>
      </c>
      <c r="H61" s="41"/>
      <c r="I61" s="41"/>
      <c r="J61" s="144" t="s">
        <v>52</v>
      </c>
      <c r="K61" s="41"/>
      <c r="L61" s="55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56" t="s">
        <v>53</v>
      </c>
      <c r="E65" s="59"/>
      <c r="F65" s="59"/>
      <c r="G65" s="56" t="s">
        <v>54</v>
      </c>
      <c r="H65" s="59"/>
      <c r="I65" s="59"/>
      <c r="J65" s="59"/>
      <c r="K65" s="59"/>
      <c r="L65" s="55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58" t="s">
        <v>51</v>
      </c>
      <c r="E76" s="41"/>
      <c r="F76" s="143" t="s">
        <v>52</v>
      </c>
      <c r="G76" s="58" t="s">
        <v>51</v>
      </c>
      <c r="H76" s="41"/>
      <c r="I76" s="41"/>
      <c r="J76" s="144" t="s">
        <v>52</v>
      </c>
      <c r="K76" s="41"/>
      <c r="L76" s="55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0"/>
      <c r="C77" s="61"/>
      <c r="D77" s="61"/>
      <c r="E77" s="61"/>
      <c r="F77" s="61"/>
      <c r="G77" s="61"/>
      <c r="H77" s="61"/>
      <c r="I77" s="61"/>
      <c r="J77" s="61"/>
      <c r="K77" s="61"/>
      <c r="L77" s="55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2"/>
      <c r="C81" s="63"/>
      <c r="D81" s="63"/>
      <c r="E81" s="63"/>
      <c r="F81" s="63"/>
      <c r="G81" s="63"/>
      <c r="H81" s="63"/>
      <c r="I81" s="63"/>
      <c r="J81" s="63"/>
      <c r="K81" s="63"/>
      <c r="L81" s="55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126</v>
      </c>
      <c r="D82" s="38"/>
      <c r="E82" s="38"/>
      <c r="F82" s="38"/>
      <c r="G82" s="38"/>
      <c r="H82" s="38"/>
      <c r="I82" s="38"/>
      <c r="J82" s="38"/>
      <c r="K82" s="38"/>
      <c r="L82" s="55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55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38"/>
      <c r="E84" s="38"/>
      <c r="F84" s="38"/>
      <c r="G84" s="38"/>
      <c r="H84" s="38"/>
      <c r="I84" s="38"/>
      <c r="J84" s="38"/>
      <c r="K84" s="38"/>
      <c r="L84" s="55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29" t="str">
        <f>E7</f>
        <v>Kulturní dům Těšetice</v>
      </c>
      <c r="F85" s="32"/>
      <c r="G85" s="32"/>
      <c r="H85" s="32"/>
      <c r="I85" s="38"/>
      <c r="J85" s="38"/>
      <c r="K85" s="38"/>
      <c r="L85" s="55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2"/>
      <c r="C86" s="32" t="s">
        <v>124</v>
      </c>
      <c r="L86" s="22"/>
    </row>
    <row r="87" s="2" customFormat="1" ht="16.5" customHeight="1">
      <c r="A87" s="38"/>
      <c r="B87" s="39"/>
      <c r="C87" s="38"/>
      <c r="D87" s="38"/>
      <c r="E87" s="129" t="s">
        <v>841</v>
      </c>
      <c r="F87" s="38"/>
      <c r="G87" s="38"/>
      <c r="H87" s="38"/>
      <c r="I87" s="38"/>
      <c r="J87" s="38"/>
      <c r="K87" s="38"/>
      <c r="L87" s="55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12" customHeight="1">
      <c r="A88" s="38"/>
      <c r="B88" s="39"/>
      <c r="C88" s="32" t="s">
        <v>842</v>
      </c>
      <c r="D88" s="38"/>
      <c r="E88" s="38"/>
      <c r="F88" s="38"/>
      <c r="G88" s="38"/>
      <c r="H88" s="38"/>
      <c r="I88" s="38"/>
      <c r="J88" s="38"/>
      <c r="K88" s="38"/>
      <c r="L88" s="55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6.5" customHeight="1">
      <c r="A89" s="38"/>
      <c r="B89" s="39"/>
      <c r="C89" s="38"/>
      <c r="D89" s="38"/>
      <c r="E89" s="67" t="str">
        <f>E11</f>
        <v>SE5 - KD Těšetice - šatna/sklad</v>
      </c>
      <c r="F89" s="38"/>
      <c r="G89" s="38"/>
      <c r="H89" s="38"/>
      <c r="I89" s="38"/>
      <c r="J89" s="38"/>
      <c r="K89" s="38"/>
      <c r="L89" s="55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38"/>
      <c r="D90" s="38"/>
      <c r="E90" s="38"/>
      <c r="F90" s="38"/>
      <c r="G90" s="38"/>
      <c r="H90" s="38"/>
      <c r="I90" s="38"/>
      <c r="J90" s="38"/>
      <c r="K90" s="38"/>
      <c r="L90" s="55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2" customHeight="1">
      <c r="A91" s="38"/>
      <c r="B91" s="39"/>
      <c r="C91" s="32" t="s">
        <v>20</v>
      </c>
      <c r="D91" s="38"/>
      <c r="E91" s="38"/>
      <c r="F91" s="27" t="str">
        <f>F14</f>
        <v>Těšetice</v>
      </c>
      <c r="G91" s="38"/>
      <c r="H91" s="38"/>
      <c r="I91" s="32" t="s">
        <v>22</v>
      </c>
      <c r="J91" s="69" t="str">
        <f>IF(J14="","",J14)</f>
        <v>10. 3. 2020</v>
      </c>
      <c r="K91" s="38"/>
      <c r="L91" s="55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38"/>
      <c r="D92" s="38"/>
      <c r="E92" s="38"/>
      <c r="F92" s="38"/>
      <c r="G92" s="38"/>
      <c r="H92" s="38"/>
      <c r="I92" s="38"/>
      <c r="J92" s="38"/>
      <c r="K92" s="38"/>
      <c r="L92" s="55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5.15" customHeight="1">
      <c r="A93" s="38"/>
      <c r="B93" s="39"/>
      <c r="C93" s="32" t="s">
        <v>24</v>
      </c>
      <c r="D93" s="38"/>
      <c r="E93" s="38"/>
      <c r="F93" s="27" t="str">
        <f>E17</f>
        <v>Obec Těšetice</v>
      </c>
      <c r="G93" s="38"/>
      <c r="H93" s="38"/>
      <c r="I93" s="32" t="s">
        <v>30</v>
      </c>
      <c r="J93" s="36" t="str">
        <f>E23</f>
        <v>Radek Hrbáček</v>
      </c>
      <c r="K93" s="38"/>
      <c r="L93" s="55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15.15" customHeight="1">
      <c r="A94" s="38"/>
      <c r="B94" s="39"/>
      <c r="C94" s="32" t="s">
        <v>28</v>
      </c>
      <c r="D94" s="38"/>
      <c r="E94" s="38"/>
      <c r="F94" s="27" t="str">
        <f>IF(E20="","",E20)</f>
        <v>Vyplň údaj</v>
      </c>
      <c r="G94" s="38"/>
      <c r="H94" s="38"/>
      <c r="I94" s="32" t="s">
        <v>33</v>
      </c>
      <c r="J94" s="36" t="str">
        <f>E26</f>
        <v>Zdeněk Závodník</v>
      </c>
      <c r="K94" s="38"/>
      <c r="L94" s="55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38"/>
      <c r="D95" s="38"/>
      <c r="E95" s="38"/>
      <c r="F95" s="38"/>
      <c r="G95" s="38"/>
      <c r="H95" s="38"/>
      <c r="I95" s="38"/>
      <c r="J95" s="38"/>
      <c r="K95" s="38"/>
      <c r="L95" s="55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9.28" customHeight="1">
      <c r="A96" s="38"/>
      <c r="B96" s="39"/>
      <c r="C96" s="145" t="s">
        <v>127</v>
      </c>
      <c r="D96" s="137"/>
      <c r="E96" s="137"/>
      <c r="F96" s="137"/>
      <c r="G96" s="137"/>
      <c r="H96" s="137"/>
      <c r="I96" s="137"/>
      <c r="J96" s="146" t="s">
        <v>128</v>
      </c>
      <c r="K96" s="137"/>
      <c r="L96" s="55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38"/>
      <c r="D97" s="38"/>
      <c r="E97" s="38"/>
      <c r="F97" s="38"/>
      <c r="G97" s="38"/>
      <c r="H97" s="38"/>
      <c r="I97" s="38"/>
      <c r="J97" s="38"/>
      <c r="K97" s="38"/>
      <c r="L97" s="55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2.8" customHeight="1">
      <c r="A98" s="38"/>
      <c r="B98" s="39"/>
      <c r="C98" s="147" t="s">
        <v>129</v>
      </c>
      <c r="D98" s="38"/>
      <c r="E98" s="38"/>
      <c r="F98" s="38"/>
      <c r="G98" s="38"/>
      <c r="H98" s="38"/>
      <c r="I98" s="38"/>
      <c r="J98" s="96">
        <f>J126</f>
        <v>0</v>
      </c>
      <c r="K98" s="38"/>
      <c r="L98" s="55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U98" s="19" t="s">
        <v>130</v>
      </c>
    </row>
    <row r="99" s="9" customFormat="1" ht="24.96" customHeight="1">
      <c r="A99" s="9"/>
      <c r="B99" s="148"/>
      <c r="C99" s="9"/>
      <c r="D99" s="149" t="s">
        <v>140</v>
      </c>
      <c r="E99" s="150"/>
      <c r="F99" s="150"/>
      <c r="G99" s="150"/>
      <c r="H99" s="150"/>
      <c r="I99" s="150"/>
      <c r="J99" s="151">
        <f>J127</f>
        <v>0</v>
      </c>
      <c r="K99" s="9"/>
      <c r="L99" s="14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52"/>
      <c r="C100" s="10"/>
      <c r="D100" s="153" t="s">
        <v>844</v>
      </c>
      <c r="E100" s="154"/>
      <c r="F100" s="154"/>
      <c r="G100" s="154"/>
      <c r="H100" s="154"/>
      <c r="I100" s="154"/>
      <c r="J100" s="155">
        <f>J128</f>
        <v>0</v>
      </c>
      <c r="K100" s="10"/>
      <c r="L100" s="15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52"/>
      <c r="C101" s="10"/>
      <c r="D101" s="153" t="s">
        <v>845</v>
      </c>
      <c r="E101" s="154"/>
      <c r="F101" s="154"/>
      <c r="G101" s="154"/>
      <c r="H101" s="154"/>
      <c r="I101" s="154"/>
      <c r="J101" s="155">
        <f>J131</f>
        <v>0</v>
      </c>
      <c r="K101" s="10"/>
      <c r="L101" s="15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52"/>
      <c r="C102" s="10"/>
      <c r="D102" s="153" t="s">
        <v>846</v>
      </c>
      <c r="E102" s="154"/>
      <c r="F102" s="154"/>
      <c r="G102" s="154"/>
      <c r="H102" s="154"/>
      <c r="I102" s="154"/>
      <c r="J102" s="155">
        <f>J194</f>
        <v>0</v>
      </c>
      <c r="K102" s="10"/>
      <c r="L102" s="15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48"/>
      <c r="C103" s="9"/>
      <c r="D103" s="149" t="s">
        <v>847</v>
      </c>
      <c r="E103" s="150"/>
      <c r="F103" s="150"/>
      <c r="G103" s="150"/>
      <c r="H103" s="150"/>
      <c r="I103" s="150"/>
      <c r="J103" s="151">
        <f>J204</f>
        <v>0</v>
      </c>
      <c r="K103" s="9"/>
      <c r="L103" s="14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10" customFormat="1" ht="19.92" customHeight="1">
      <c r="A104" s="10"/>
      <c r="B104" s="152"/>
      <c r="C104" s="10"/>
      <c r="D104" s="153" t="s">
        <v>848</v>
      </c>
      <c r="E104" s="154"/>
      <c r="F104" s="154"/>
      <c r="G104" s="154"/>
      <c r="H104" s="154"/>
      <c r="I104" s="154"/>
      <c r="J104" s="155">
        <f>J205</f>
        <v>0</v>
      </c>
      <c r="K104" s="10"/>
      <c r="L104" s="15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2" customFormat="1" ht="21.84" customHeight="1">
      <c r="A105" s="38"/>
      <c r="B105" s="39"/>
      <c r="C105" s="38"/>
      <c r="D105" s="38"/>
      <c r="E105" s="38"/>
      <c r="F105" s="38"/>
      <c r="G105" s="38"/>
      <c r="H105" s="38"/>
      <c r="I105" s="38"/>
      <c r="J105" s="38"/>
      <c r="K105" s="38"/>
      <c r="L105" s="55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</row>
    <row r="106" s="2" customFormat="1" ht="6.96" customHeight="1">
      <c r="A106" s="38"/>
      <c r="B106" s="60"/>
      <c r="C106" s="61"/>
      <c r="D106" s="61"/>
      <c r="E106" s="61"/>
      <c r="F106" s="61"/>
      <c r="G106" s="61"/>
      <c r="H106" s="61"/>
      <c r="I106" s="61"/>
      <c r="J106" s="61"/>
      <c r="K106" s="61"/>
      <c r="L106" s="55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10" s="2" customFormat="1" ht="6.96" customHeight="1">
      <c r="A110" s="38"/>
      <c r="B110" s="62"/>
      <c r="C110" s="63"/>
      <c r="D110" s="63"/>
      <c r="E110" s="63"/>
      <c r="F110" s="63"/>
      <c r="G110" s="63"/>
      <c r="H110" s="63"/>
      <c r="I110" s="63"/>
      <c r="J110" s="63"/>
      <c r="K110" s="63"/>
      <c r="L110" s="55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24.96" customHeight="1">
      <c r="A111" s="38"/>
      <c r="B111" s="39"/>
      <c r="C111" s="23" t="s">
        <v>150</v>
      </c>
      <c r="D111" s="38"/>
      <c r="E111" s="38"/>
      <c r="F111" s="38"/>
      <c r="G111" s="38"/>
      <c r="H111" s="38"/>
      <c r="I111" s="38"/>
      <c r="J111" s="38"/>
      <c r="K111" s="38"/>
      <c r="L111" s="55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6.96" customHeight="1">
      <c r="A112" s="38"/>
      <c r="B112" s="39"/>
      <c r="C112" s="38"/>
      <c r="D112" s="38"/>
      <c r="E112" s="38"/>
      <c r="F112" s="38"/>
      <c r="G112" s="38"/>
      <c r="H112" s="38"/>
      <c r="I112" s="38"/>
      <c r="J112" s="38"/>
      <c r="K112" s="38"/>
      <c r="L112" s="55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2" customHeight="1">
      <c r="A113" s="38"/>
      <c r="B113" s="39"/>
      <c r="C113" s="32" t="s">
        <v>16</v>
      </c>
      <c r="D113" s="38"/>
      <c r="E113" s="38"/>
      <c r="F113" s="38"/>
      <c r="G113" s="38"/>
      <c r="H113" s="38"/>
      <c r="I113" s="38"/>
      <c r="J113" s="38"/>
      <c r="K113" s="38"/>
      <c r="L113" s="55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6.5" customHeight="1">
      <c r="A114" s="38"/>
      <c r="B114" s="39"/>
      <c r="C114" s="38"/>
      <c r="D114" s="38"/>
      <c r="E114" s="129" t="str">
        <f>E7</f>
        <v>Kulturní dům Těšetice</v>
      </c>
      <c r="F114" s="32"/>
      <c r="G114" s="32"/>
      <c r="H114" s="32"/>
      <c r="I114" s="38"/>
      <c r="J114" s="38"/>
      <c r="K114" s="38"/>
      <c r="L114" s="55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1" customFormat="1" ht="12" customHeight="1">
      <c r="B115" s="22"/>
      <c r="C115" s="32" t="s">
        <v>124</v>
      </c>
      <c r="L115" s="22"/>
    </row>
    <row r="116" s="2" customFormat="1" ht="16.5" customHeight="1">
      <c r="A116" s="38"/>
      <c r="B116" s="39"/>
      <c r="C116" s="38"/>
      <c r="D116" s="38"/>
      <c r="E116" s="129" t="s">
        <v>841</v>
      </c>
      <c r="F116" s="38"/>
      <c r="G116" s="38"/>
      <c r="H116" s="38"/>
      <c r="I116" s="38"/>
      <c r="J116" s="38"/>
      <c r="K116" s="38"/>
      <c r="L116" s="55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12" customHeight="1">
      <c r="A117" s="38"/>
      <c r="B117" s="39"/>
      <c r="C117" s="32" t="s">
        <v>842</v>
      </c>
      <c r="D117" s="38"/>
      <c r="E117" s="38"/>
      <c r="F117" s="38"/>
      <c r="G117" s="38"/>
      <c r="H117" s="38"/>
      <c r="I117" s="38"/>
      <c r="J117" s="38"/>
      <c r="K117" s="38"/>
      <c r="L117" s="55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6.5" customHeight="1">
      <c r="A118" s="38"/>
      <c r="B118" s="39"/>
      <c r="C118" s="38"/>
      <c r="D118" s="38"/>
      <c r="E118" s="67" t="str">
        <f>E11</f>
        <v>SE5 - KD Těšetice - šatna/sklad</v>
      </c>
      <c r="F118" s="38"/>
      <c r="G118" s="38"/>
      <c r="H118" s="38"/>
      <c r="I118" s="38"/>
      <c r="J118" s="38"/>
      <c r="K118" s="38"/>
      <c r="L118" s="55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6.96" customHeight="1">
      <c r="A119" s="38"/>
      <c r="B119" s="39"/>
      <c r="C119" s="38"/>
      <c r="D119" s="38"/>
      <c r="E119" s="38"/>
      <c r="F119" s="38"/>
      <c r="G119" s="38"/>
      <c r="H119" s="38"/>
      <c r="I119" s="38"/>
      <c r="J119" s="38"/>
      <c r="K119" s="38"/>
      <c r="L119" s="55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2" customHeight="1">
      <c r="A120" s="38"/>
      <c r="B120" s="39"/>
      <c r="C120" s="32" t="s">
        <v>20</v>
      </c>
      <c r="D120" s="38"/>
      <c r="E120" s="38"/>
      <c r="F120" s="27" t="str">
        <f>F14</f>
        <v>Těšetice</v>
      </c>
      <c r="G120" s="38"/>
      <c r="H120" s="38"/>
      <c r="I120" s="32" t="s">
        <v>22</v>
      </c>
      <c r="J120" s="69" t="str">
        <f>IF(J14="","",J14)</f>
        <v>10. 3. 2020</v>
      </c>
      <c r="K120" s="38"/>
      <c r="L120" s="55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6.96" customHeight="1">
      <c r="A121" s="38"/>
      <c r="B121" s="39"/>
      <c r="C121" s="38"/>
      <c r="D121" s="38"/>
      <c r="E121" s="38"/>
      <c r="F121" s="38"/>
      <c r="G121" s="38"/>
      <c r="H121" s="38"/>
      <c r="I121" s="38"/>
      <c r="J121" s="38"/>
      <c r="K121" s="38"/>
      <c r="L121" s="55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15.15" customHeight="1">
      <c r="A122" s="38"/>
      <c r="B122" s="39"/>
      <c r="C122" s="32" t="s">
        <v>24</v>
      </c>
      <c r="D122" s="38"/>
      <c r="E122" s="38"/>
      <c r="F122" s="27" t="str">
        <f>E17</f>
        <v>Obec Těšetice</v>
      </c>
      <c r="G122" s="38"/>
      <c r="H122" s="38"/>
      <c r="I122" s="32" t="s">
        <v>30</v>
      </c>
      <c r="J122" s="36" t="str">
        <f>E23</f>
        <v>Radek Hrbáček</v>
      </c>
      <c r="K122" s="38"/>
      <c r="L122" s="55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15.15" customHeight="1">
      <c r="A123" s="38"/>
      <c r="B123" s="39"/>
      <c r="C123" s="32" t="s">
        <v>28</v>
      </c>
      <c r="D123" s="38"/>
      <c r="E123" s="38"/>
      <c r="F123" s="27" t="str">
        <f>IF(E20="","",E20)</f>
        <v>Vyplň údaj</v>
      </c>
      <c r="G123" s="38"/>
      <c r="H123" s="38"/>
      <c r="I123" s="32" t="s">
        <v>33</v>
      </c>
      <c r="J123" s="36" t="str">
        <f>E26</f>
        <v>Zdeněk Závodník</v>
      </c>
      <c r="K123" s="38"/>
      <c r="L123" s="55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10.32" customHeight="1">
      <c r="A124" s="38"/>
      <c r="B124" s="39"/>
      <c r="C124" s="38"/>
      <c r="D124" s="38"/>
      <c r="E124" s="38"/>
      <c r="F124" s="38"/>
      <c r="G124" s="38"/>
      <c r="H124" s="38"/>
      <c r="I124" s="38"/>
      <c r="J124" s="38"/>
      <c r="K124" s="38"/>
      <c r="L124" s="55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11" customFormat="1" ht="29.28" customHeight="1">
      <c r="A125" s="156"/>
      <c r="B125" s="157"/>
      <c r="C125" s="158" t="s">
        <v>151</v>
      </c>
      <c r="D125" s="159" t="s">
        <v>61</v>
      </c>
      <c r="E125" s="159" t="s">
        <v>57</v>
      </c>
      <c r="F125" s="159" t="s">
        <v>58</v>
      </c>
      <c r="G125" s="159" t="s">
        <v>152</v>
      </c>
      <c r="H125" s="159" t="s">
        <v>153</v>
      </c>
      <c r="I125" s="159" t="s">
        <v>154</v>
      </c>
      <c r="J125" s="159" t="s">
        <v>128</v>
      </c>
      <c r="K125" s="160" t="s">
        <v>155</v>
      </c>
      <c r="L125" s="161"/>
      <c r="M125" s="86" t="s">
        <v>1</v>
      </c>
      <c r="N125" s="87" t="s">
        <v>40</v>
      </c>
      <c r="O125" s="87" t="s">
        <v>156</v>
      </c>
      <c r="P125" s="87" t="s">
        <v>157</v>
      </c>
      <c r="Q125" s="87" t="s">
        <v>158</v>
      </c>
      <c r="R125" s="87" t="s">
        <v>159</v>
      </c>
      <c r="S125" s="87" t="s">
        <v>160</v>
      </c>
      <c r="T125" s="88" t="s">
        <v>161</v>
      </c>
      <c r="U125" s="156"/>
      <c r="V125" s="156"/>
      <c r="W125" s="156"/>
      <c r="X125" s="156"/>
      <c r="Y125" s="156"/>
      <c r="Z125" s="156"/>
      <c r="AA125" s="156"/>
      <c r="AB125" s="156"/>
      <c r="AC125" s="156"/>
      <c r="AD125" s="156"/>
      <c r="AE125" s="156"/>
    </row>
    <row r="126" s="2" customFormat="1" ht="22.8" customHeight="1">
      <c r="A126" s="38"/>
      <c r="B126" s="39"/>
      <c r="C126" s="93" t="s">
        <v>162</v>
      </c>
      <c r="D126" s="38"/>
      <c r="E126" s="38"/>
      <c r="F126" s="38"/>
      <c r="G126" s="38"/>
      <c r="H126" s="38"/>
      <c r="I126" s="38"/>
      <c r="J126" s="162">
        <f>BK126</f>
        <v>0</v>
      </c>
      <c r="K126" s="38"/>
      <c r="L126" s="39"/>
      <c r="M126" s="89"/>
      <c r="N126" s="73"/>
      <c r="O126" s="90"/>
      <c r="P126" s="163">
        <f>P127+P204</f>
        <v>0</v>
      </c>
      <c r="Q126" s="90"/>
      <c r="R126" s="163">
        <f>R127+R204</f>
        <v>0.066274</v>
      </c>
      <c r="S126" s="90"/>
      <c r="T126" s="164">
        <f>T127+T204</f>
        <v>0.18978400000000004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T126" s="19" t="s">
        <v>75</v>
      </c>
      <c r="AU126" s="19" t="s">
        <v>130</v>
      </c>
      <c r="BK126" s="165">
        <f>BK127+BK204</f>
        <v>0</v>
      </c>
    </row>
    <row r="127" s="12" customFormat="1" ht="25.92" customHeight="1">
      <c r="A127" s="12"/>
      <c r="B127" s="166"/>
      <c r="C127" s="12"/>
      <c r="D127" s="167" t="s">
        <v>75</v>
      </c>
      <c r="E127" s="168" t="s">
        <v>485</v>
      </c>
      <c r="F127" s="168" t="s">
        <v>486</v>
      </c>
      <c r="G127" s="12"/>
      <c r="H127" s="12"/>
      <c r="I127" s="169"/>
      <c r="J127" s="170">
        <f>BK127</f>
        <v>0</v>
      </c>
      <c r="K127" s="12"/>
      <c r="L127" s="166"/>
      <c r="M127" s="171"/>
      <c r="N127" s="172"/>
      <c r="O127" s="172"/>
      <c r="P127" s="173">
        <f>P128+P131+P194</f>
        <v>0</v>
      </c>
      <c r="Q127" s="172"/>
      <c r="R127" s="173">
        <f>R128+R131+R194</f>
        <v>0.032564000000000003</v>
      </c>
      <c r="S127" s="172"/>
      <c r="T127" s="174">
        <f>T128+T131+T194</f>
        <v>0.0085839999999999996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167" t="s">
        <v>85</v>
      </c>
      <c r="AT127" s="175" t="s">
        <v>75</v>
      </c>
      <c r="AU127" s="175" t="s">
        <v>76</v>
      </c>
      <c r="AY127" s="167" t="s">
        <v>165</v>
      </c>
      <c r="BK127" s="176">
        <f>BK128+BK131+BK194</f>
        <v>0</v>
      </c>
    </row>
    <row r="128" s="12" customFormat="1" ht="22.8" customHeight="1">
      <c r="A128" s="12"/>
      <c r="B128" s="166"/>
      <c r="C128" s="12"/>
      <c r="D128" s="167" t="s">
        <v>75</v>
      </c>
      <c r="E128" s="177" t="s">
        <v>665</v>
      </c>
      <c r="F128" s="177" t="s">
        <v>849</v>
      </c>
      <c r="G128" s="12"/>
      <c r="H128" s="12"/>
      <c r="I128" s="169"/>
      <c r="J128" s="178">
        <f>BK128</f>
        <v>0</v>
      </c>
      <c r="K128" s="12"/>
      <c r="L128" s="166"/>
      <c r="M128" s="171"/>
      <c r="N128" s="172"/>
      <c r="O128" s="172"/>
      <c r="P128" s="173">
        <f>SUM(P129:P130)</f>
        <v>0</v>
      </c>
      <c r="Q128" s="172"/>
      <c r="R128" s="173">
        <f>SUM(R129:R130)</f>
        <v>0</v>
      </c>
      <c r="S128" s="172"/>
      <c r="T128" s="174">
        <f>SUM(T129:T130)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167" t="s">
        <v>85</v>
      </c>
      <c r="AT128" s="175" t="s">
        <v>75</v>
      </c>
      <c r="AU128" s="175" t="s">
        <v>81</v>
      </c>
      <c r="AY128" s="167" t="s">
        <v>165</v>
      </c>
      <c r="BK128" s="176">
        <f>SUM(BK129:BK130)</f>
        <v>0</v>
      </c>
    </row>
    <row r="129" s="2" customFormat="1" ht="44.25" customHeight="1">
      <c r="A129" s="38"/>
      <c r="B129" s="179"/>
      <c r="C129" s="180" t="s">
        <v>81</v>
      </c>
      <c r="D129" s="180" t="s">
        <v>167</v>
      </c>
      <c r="E129" s="181" t="s">
        <v>850</v>
      </c>
      <c r="F129" s="182" t="s">
        <v>851</v>
      </c>
      <c r="G129" s="183" t="s">
        <v>201</v>
      </c>
      <c r="H129" s="184">
        <v>0.066000000000000003</v>
      </c>
      <c r="I129" s="185"/>
      <c r="J129" s="186">
        <f>ROUND(I129*H129,2)</f>
        <v>0</v>
      </c>
      <c r="K129" s="182" t="s">
        <v>852</v>
      </c>
      <c r="L129" s="39"/>
      <c r="M129" s="187" t="s">
        <v>1</v>
      </c>
      <c r="N129" s="188" t="s">
        <v>41</v>
      </c>
      <c r="O129" s="77"/>
      <c r="P129" s="189">
        <f>O129*H129</f>
        <v>0</v>
      </c>
      <c r="Q129" s="189">
        <v>0</v>
      </c>
      <c r="R129" s="189">
        <f>Q129*H129</f>
        <v>0</v>
      </c>
      <c r="S129" s="189">
        <v>0</v>
      </c>
      <c r="T129" s="190">
        <f>S129*H129</f>
        <v>0</v>
      </c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R129" s="191" t="s">
        <v>273</v>
      </c>
      <c r="AT129" s="191" t="s">
        <v>167</v>
      </c>
      <c r="AU129" s="191" t="s">
        <v>85</v>
      </c>
      <c r="AY129" s="19" t="s">
        <v>165</v>
      </c>
      <c r="BE129" s="192">
        <f>IF(N129="základní",J129,0)</f>
        <v>0</v>
      </c>
      <c r="BF129" s="192">
        <f>IF(N129="snížená",J129,0)</f>
        <v>0</v>
      </c>
      <c r="BG129" s="192">
        <f>IF(N129="zákl. přenesená",J129,0)</f>
        <v>0</v>
      </c>
      <c r="BH129" s="192">
        <f>IF(N129="sníž. přenesená",J129,0)</f>
        <v>0</v>
      </c>
      <c r="BI129" s="192">
        <f>IF(N129="nulová",J129,0)</f>
        <v>0</v>
      </c>
      <c r="BJ129" s="19" t="s">
        <v>81</v>
      </c>
      <c r="BK129" s="192">
        <f>ROUND(I129*H129,2)</f>
        <v>0</v>
      </c>
      <c r="BL129" s="19" t="s">
        <v>273</v>
      </c>
      <c r="BM129" s="191" t="s">
        <v>1513</v>
      </c>
    </row>
    <row r="130" s="2" customFormat="1">
      <c r="A130" s="38"/>
      <c r="B130" s="39"/>
      <c r="C130" s="38"/>
      <c r="D130" s="193" t="s">
        <v>173</v>
      </c>
      <c r="E130" s="38"/>
      <c r="F130" s="194" t="s">
        <v>851</v>
      </c>
      <c r="G130" s="38"/>
      <c r="H130" s="38"/>
      <c r="I130" s="195"/>
      <c r="J130" s="38"/>
      <c r="K130" s="38"/>
      <c r="L130" s="39"/>
      <c r="M130" s="196"/>
      <c r="N130" s="197"/>
      <c r="O130" s="77"/>
      <c r="P130" s="77"/>
      <c r="Q130" s="77"/>
      <c r="R130" s="77"/>
      <c r="S130" s="77"/>
      <c r="T130" s="7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T130" s="19" t="s">
        <v>173</v>
      </c>
      <c r="AU130" s="19" t="s">
        <v>85</v>
      </c>
    </row>
    <row r="131" s="12" customFormat="1" ht="22.8" customHeight="1">
      <c r="A131" s="12"/>
      <c r="B131" s="166"/>
      <c r="C131" s="12"/>
      <c r="D131" s="167" t="s">
        <v>75</v>
      </c>
      <c r="E131" s="177" t="s">
        <v>854</v>
      </c>
      <c r="F131" s="177" t="s">
        <v>855</v>
      </c>
      <c r="G131" s="12"/>
      <c r="H131" s="12"/>
      <c r="I131" s="169"/>
      <c r="J131" s="178">
        <f>BK131</f>
        <v>0</v>
      </c>
      <c r="K131" s="12"/>
      <c r="L131" s="166"/>
      <c r="M131" s="171"/>
      <c r="N131" s="172"/>
      <c r="O131" s="172"/>
      <c r="P131" s="173">
        <f>SUM(P132:P193)</f>
        <v>0</v>
      </c>
      <c r="Q131" s="172"/>
      <c r="R131" s="173">
        <f>SUM(R132:R193)</f>
        <v>0.032564000000000003</v>
      </c>
      <c r="S131" s="172"/>
      <c r="T131" s="174">
        <f>SUM(T132:T193)</f>
        <v>0</v>
      </c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R131" s="167" t="s">
        <v>85</v>
      </c>
      <c r="AT131" s="175" t="s">
        <v>75</v>
      </c>
      <c r="AU131" s="175" t="s">
        <v>81</v>
      </c>
      <c r="AY131" s="167" t="s">
        <v>165</v>
      </c>
      <c r="BK131" s="176">
        <f>SUM(BK132:BK193)</f>
        <v>0</v>
      </c>
    </row>
    <row r="132" s="2" customFormat="1" ht="44.25" customHeight="1">
      <c r="A132" s="38"/>
      <c r="B132" s="179"/>
      <c r="C132" s="180" t="s">
        <v>85</v>
      </c>
      <c r="D132" s="180" t="s">
        <v>167</v>
      </c>
      <c r="E132" s="181" t="s">
        <v>856</v>
      </c>
      <c r="F132" s="182" t="s">
        <v>857</v>
      </c>
      <c r="G132" s="183" t="s">
        <v>378</v>
      </c>
      <c r="H132" s="184">
        <v>10</v>
      </c>
      <c r="I132" s="185"/>
      <c r="J132" s="186">
        <f>ROUND(I132*H132,2)</f>
        <v>0</v>
      </c>
      <c r="K132" s="182" t="s">
        <v>852</v>
      </c>
      <c r="L132" s="39"/>
      <c r="M132" s="187" t="s">
        <v>1</v>
      </c>
      <c r="N132" s="188" t="s">
        <v>41</v>
      </c>
      <c r="O132" s="77"/>
      <c r="P132" s="189">
        <f>O132*H132</f>
        <v>0</v>
      </c>
      <c r="Q132" s="189">
        <v>0</v>
      </c>
      <c r="R132" s="189">
        <f>Q132*H132</f>
        <v>0</v>
      </c>
      <c r="S132" s="189">
        <v>0</v>
      </c>
      <c r="T132" s="190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191" t="s">
        <v>273</v>
      </c>
      <c r="AT132" s="191" t="s">
        <v>167</v>
      </c>
      <c r="AU132" s="191" t="s">
        <v>85</v>
      </c>
      <c r="AY132" s="19" t="s">
        <v>165</v>
      </c>
      <c r="BE132" s="192">
        <f>IF(N132="základní",J132,0)</f>
        <v>0</v>
      </c>
      <c r="BF132" s="192">
        <f>IF(N132="snížená",J132,0)</f>
        <v>0</v>
      </c>
      <c r="BG132" s="192">
        <f>IF(N132="zákl. přenesená",J132,0)</f>
        <v>0</v>
      </c>
      <c r="BH132" s="192">
        <f>IF(N132="sníž. přenesená",J132,0)</f>
        <v>0</v>
      </c>
      <c r="BI132" s="192">
        <f>IF(N132="nulová",J132,0)</f>
        <v>0</v>
      </c>
      <c r="BJ132" s="19" t="s">
        <v>81</v>
      </c>
      <c r="BK132" s="192">
        <f>ROUND(I132*H132,2)</f>
        <v>0</v>
      </c>
      <c r="BL132" s="19" t="s">
        <v>273</v>
      </c>
      <c r="BM132" s="191" t="s">
        <v>1514</v>
      </c>
    </row>
    <row r="133" s="2" customFormat="1">
      <c r="A133" s="38"/>
      <c r="B133" s="39"/>
      <c r="C133" s="38"/>
      <c r="D133" s="193" t="s">
        <v>173</v>
      </c>
      <c r="E133" s="38"/>
      <c r="F133" s="194" t="s">
        <v>857</v>
      </c>
      <c r="G133" s="38"/>
      <c r="H133" s="38"/>
      <c r="I133" s="195"/>
      <c r="J133" s="38"/>
      <c r="K133" s="38"/>
      <c r="L133" s="39"/>
      <c r="M133" s="196"/>
      <c r="N133" s="197"/>
      <c r="O133" s="77"/>
      <c r="P133" s="77"/>
      <c r="Q133" s="77"/>
      <c r="R133" s="77"/>
      <c r="S133" s="77"/>
      <c r="T133" s="7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T133" s="19" t="s">
        <v>173</v>
      </c>
      <c r="AU133" s="19" t="s">
        <v>85</v>
      </c>
    </row>
    <row r="134" s="2" customFormat="1">
      <c r="A134" s="38"/>
      <c r="B134" s="179"/>
      <c r="C134" s="229" t="s">
        <v>86</v>
      </c>
      <c r="D134" s="229" t="s">
        <v>221</v>
      </c>
      <c r="E134" s="230" t="s">
        <v>859</v>
      </c>
      <c r="F134" s="231" t="s">
        <v>860</v>
      </c>
      <c r="G134" s="232" t="s">
        <v>378</v>
      </c>
      <c r="H134" s="233">
        <v>10</v>
      </c>
      <c r="I134" s="234"/>
      <c r="J134" s="235">
        <f>ROUND(I134*H134,2)</f>
        <v>0</v>
      </c>
      <c r="K134" s="231" t="s">
        <v>852</v>
      </c>
      <c r="L134" s="236"/>
      <c r="M134" s="237" t="s">
        <v>1</v>
      </c>
      <c r="N134" s="238" t="s">
        <v>41</v>
      </c>
      <c r="O134" s="77"/>
      <c r="P134" s="189">
        <f>O134*H134</f>
        <v>0</v>
      </c>
      <c r="Q134" s="189">
        <v>5.0000000000000002E-05</v>
      </c>
      <c r="R134" s="189">
        <f>Q134*H134</f>
        <v>0.00050000000000000001</v>
      </c>
      <c r="S134" s="189">
        <v>0</v>
      </c>
      <c r="T134" s="190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191" t="s">
        <v>272</v>
      </c>
      <c r="AT134" s="191" t="s">
        <v>221</v>
      </c>
      <c r="AU134" s="191" t="s">
        <v>85</v>
      </c>
      <c r="AY134" s="19" t="s">
        <v>165</v>
      </c>
      <c r="BE134" s="192">
        <f>IF(N134="základní",J134,0)</f>
        <v>0</v>
      </c>
      <c r="BF134" s="192">
        <f>IF(N134="snížená",J134,0)</f>
        <v>0</v>
      </c>
      <c r="BG134" s="192">
        <f>IF(N134="zákl. přenesená",J134,0)</f>
        <v>0</v>
      </c>
      <c r="BH134" s="192">
        <f>IF(N134="sníž. přenesená",J134,0)</f>
        <v>0</v>
      </c>
      <c r="BI134" s="192">
        <f>IF(N134="nulová",J134,0)</f>
        <v>0</v>
      </c>
      <c r="BJ134" s="19" t="s">
        <v>81</v>
      </c>
      <c r="BK134" s="192">
        <f>ROUND(I134*H134,2)</f>
        <v>0</v>
      </c>
      <c r="BL134" s="19" t="s">
        <v>273</v>
      </c>
      <c r="BM134" s="191" t="s">
        <v>1515</v>
      </c>
    </row>
    <row r="135" s="2" customFormat="1">
      <c r="A135" s="38"/>
      <c r="B135" s="39"/>
      <c r="C135" s="38"/>
      <c r="D135" s="193" t="s">
        <v>173</v>
      </c>
      <c r="E135" s="38"/>
      <c r="F135" s="194" t="s">
        <v>860</v>
      </c>
      <c r="G135" s="38"/>
      <c r="H135" s="38"/>
      <c r="I135" s="195"/>
      <c r="J135" s="38"/>
      <c r="K135" s="38"/>
      <c r="L135" s="39"/>
      <c r="M135" s="196"/>
      <c r="N135" s="197"/>
      <c r="O135" s="77"/>
      <c r="P135" s="77"/>
      <c r="Q135" s="77"/>
      <c r="R135" s="77"/>
      <c r="S135" s="77"/>
      <c r="T135" s="7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T135" s="19" t="s">
        <v>173</v>
      </c>
      <c r="AU135" s="19" t="s">
        <v>85</v>
      </c>
    </row>
    <row r="136" s="2" customFormat="1">
      <c r="A136" s="38"/>
      <c r="B136" s="179"/>
      <c r="C136" s="180" t="s">
        <v>114</v>
      </c>
      <c r="D136" s="180" t="s">
        <v>167</v>
      </c>
      <c r="E136" s="181" t="s">
        <v>862</v>
      </c>
      <c r="F136" s="182" t="s">
        <v>863</v>
      </c>
      <c r="G136" s="183" t="s">
        <v>378</v>
      </c>
      <c r="H136" s="184">
        <v>6</v>
      </c>
      <c r="I136" s="185"/>
      <c r="J136" s="186">
        <f>ROUND(I136*H136,2)</f>
        <v>0</v>
      </c>
      <c r="K136" s="182" t="s">
        <v>852</v>
      </c>
      <c r="L136" s="39"/>
      <c r="M136" s="187" t="s">
        <v>1</v>
      </c>
      <c r="N136" s="188" t="s">
        <v>41</v>
      </c>
      <c r="O136" s="77"/>
      <c r="P136" s="189">
        <f>O136*H136</f>
        <v>0</v>
      </c>
      <c r="Q136" s="189">
        <v>0</v>
      </c>
      <c r="R136" s="189">
        <f>Q136*H136</f>
        <v>0</v>
      </c>
      <c r="S136" s="189">
        <v>0</v>
      </c>
      <c r="T136" s="190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191" t="s">
        <v>273</v>
      </c>
      <c r="AT136" s="191" t="s">
        <v>167</v>
      </c>
      <c r="AU136" s="191" t="s">
        <v>85</v>
      </c>
      <c r="AY136" s="19" t="s">
        <v>165</v>
      </c>
      <c r="BE136" s="192">
        <f>IF(N136="základní",J136,0)</f>
        <v>0</v>
      </c>
      <c r="BF136" s="192">
        <f>IF(N136="snížená",J136,0)</f>
        <v>0</v>
      </c>
      <c r="BG136" s="192">
        <f>IF(N136="zákl. přenesená",J136,0)</f>
        <v>0</v>
      </c>
      <c r="BH136" s="192">
        <f>IF(N136="sníž. přenesená",J136,0)</f>
        <v>0</v>
      </c>
      <c r="BI136" s="192">
        <f>IF(N136="nulová",J136,0)</f>
        <v>0</v>
      </c>
      <c r="BJ136" s="19" t="s">
        <v>81</v>
      </c>
      <c r="BK136" s="192">
        <f>ROUND(I136*H136,2)</f>
        <v>0</v>
      </c>
      <c r="BL136" s="19" t="s">
        <v>273</v>
      </c>
      <c r="BM136" s="191" t="s">
        <v>1516</v>
      </c>
    </row>
    <row r="137" s="2" customFormat="1">
      <c r="A137" s="38"/>
      <c r="B137" s="39"/>
      <c r="C137" s="38"/>
      <c r="D137" s="193" t="s">
        <v>173</v>
      </c>
      <c r="E137" s="38"/>
      <c r="F137" s="194" t="s">
        <v>863</v>
      </c>
      <c r="G137" s="38"/>
      <c r="H137" s="38"/>
      <c r="I137" s="195"/>
      <c r="J137" s="38"/>
      <c r="K137" s="38"/>
      <c r="L137" s="39"/>
      <c r="M137" s="196"/>
      <c r="N137" s="197"/>
      <c r="O137" s="77"/>
      <c r="P137" s="77"/>
      <c r="Q137" s="77"/>
      <c r="R137" s="77"/>
      <c r="S137" s="77"/>
      <c r="T137" s="7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T137" s="19" t="s">
        <v>173</v>
      </c>
      <c r="AU137" s="19" t="s">
        <v>85</v>
      </c>
    </row>
    <row r="138" s="2" customFormat="1">
      <c r="A138" s="38"/>
      <c r="B138" s="179"/>
      <c r="C138" s="229" t="s">
        <v>198</v>
      </c>
      <c r="D138" s="229" t="s">
        <v>221</v>
      </c>
      <c r="E138" s="230" t="s">
        <v>1157</v>
      </c>
      <c r="F138" s="231" t="s">
        <v>1158</v>
      </c>
      <c r="G138" s="232" t="s">
        <v>378</v>
      </c>
      <c r="H138" s="233">
        <v>6</v>
      </c>
      <c r="I138" s="234"/>
      <c r="J138" s="235">
        <f>ROUND(I138*H138,2)</f>
        <v>0</v>
      </c>
      <c r="K138" s="231" t="s">
        <v>852</v>
      </c>
      <c r="L138" s="236"/>
      <c r="M138" s="237" t="s">
        <v>1</v>
      </c>
      <c r="N138" s="238" t="s">
        <v>41</v>
      </c>
      <c r="O138" s="77"/>
      <c r="P138" s="189">
        <f>O138*H138</f>
        <v>0</v>
      </c>
      <c r="Q138" s="189">
        <v>9.0000000000000006E-05</v>
      </c>
      <c r="R138" s="189">
        <f>Q138*H138</f>
        <v>0.00054000000000000001</v>
      </c>
      <c r="S138" s="189">
        <v>0</v>
      </c>
      <c r="T138" s="190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191" t="s">
        <v>272</v>
      </c>
      <c r="AT138" s="191" t="s">
        <v>221</v>
      </c>
      <c r="AU138" s="191" t="s">
        <v>85</v>
      </c>
      <c r="AY138" s="19" t="s">
        <v>165</v>
      </c>
      <c r="BE138" s="192">
        <f>IF(N138="základní",J138,0)</f>
        <v>0</v>
      </c>
      <c r="BF138" s="192">
        <f>IF(N138="snížená",J138,0)</f>
        <v>0</v>
      </c>
      <c r="BG138" s="192">
        <f>IF(N138="zákl. přenesená",J138,0)</f>
        <v>0</v>
      </c>
      <c r="BH138" s="192">
        <f>IF(N138="sníž. přenesená",J138,0)</f>
        <v>0</v>
      </c>
      <c r="BI138" s="192">
        <f>IF(N138="nulová",J138,0)</f>
        <v>0</v>
      </c>
      <c r="BJ138" s="19" t="s">
        <v>81</v>
      </c>
      <c r="BK138" s="192">
        <f>ROUND(I138*H138,2)</f>
        <v>0</v>
      </c>
      <c r="BL138" s="19" t="s">
        <v>273</v>
      </c>
      <c r="BM138" s="191" t="s">
        <v>1517</v>
      </c>
    </row>
    <row r="139" s="2" customFormat="1">
      <c r="A139" s="38"/>
      <c r="B139" s="39"/>
      <c r="C139" s="38"/>
      <c r="D139" s="193" t="s">
        <v>173</v>
      </c>
      <c r="E139" s="38"/>
      <c r="F139" s="194" t="s">
        <v>1158</v>
      </c>
      <c r="G139" s="38"/>
      <c r="H139" s="38"/>
      <c r="I139" s="195"/>
      <c r="J139" s="38"/>
      <c r="K139" s="38"/>
      <c r="L139" s="39"/>
      <c r="M139" s="196"/>
      <c r="N139" s="197"/>
      <c r="O139" s="77"/>
      <c r="P139" s="77"/>
      <c r="Q139" s="77"/>
      <c r="R139" s="77"/>
      <c r="S139" s="77"/>
      <c r="T139" s="7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T139" s="19" t="s">
        <v>173</v>
      </c>
      <c r="AU139" s="19" t="s">
        <v>85</v>
      </c>
    </row>
    <row r="140" s="2" customFormat="1">
      <c r="A140" s="38"/>
      <c r="B140" s="179"/>
      <c r="C140" s="180" t="s">
        <v>117</v>
      </c>
      <c r="D140" s="180" t="s">
        <v>167</v>
      </c>
      <c r="E140" s="181" t="s">
        <v>871</v>
      </c>
      <c r="F140" s="182" t="s">
        <v>872</v>
      </c>
      <c r="G140" s="183" t="s">
        <v>305</v>
      </c>
      <c r="H140" s="184">
        <v>50</v>
      </c>
      <c r="I140" s="185"/>
      <c r="J140" s="186">
        <f>ROUND(I140*H140,2)</f>
        <v>0</v>
      </c>
      <c r="K140" s="182" t="s">
        <v>852</v>
      </c>
      <c r="L140" s="39"/>
      <c r="M140" s="187" t="s">
        <v>1</v>
      </c>
      <c r="N140" s="188" t="s">
        <v>41</v>
      </c>
      <c r="O140" s="77"/>
      <c r="P140" s="189">
        <f>O140*H140</f>
        <v>0</v>
      </c>
      <c r="Q140" s="189">
        <v>0</v>
      </c>
      <c r="R140" s="189">
        <f>Q140*H140</f>
        <v>0</v>
      </c>
      <c r="S140" s="189">
        <v>0</v>
      </c>
      <c r="T140" s="190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191" t="s">
        <v>273</v>
      </c>
      <c r="AT140" s="191" t="s">
        <v>167</v>
      </c>
      <c r="AU140" s="191" t="s">
        <v>85</v>
      </c>
      <c r="AY140" s="19" t="s">
        <v>165</v>
      </c>
      <c r="BE140" s="192">
        <f>IF(N140="základní",J140,0)</f>
        <v>0</v>
      </c>
      <c r="BF140" s="192">
        <f>IF(N140="snížená",J140,0)</f>
        <v>0</v>
      </c>
      <c r="BG140" s="192">
        <f>IF(N140="zákl. přenesená",J140,0)</f>
        <v>0</v>
      </c>
      <c r="BH140" s="192">
        <f>IF(N140="sníž. přenesená",J140,0)</f>
        <v>0</v>
      </c>
      <c r="BI140" s="192">
        <f>IF(N140="nulová",J140,0)</f>
        <v>0</v>
      </c>
      <c r="BJ140" s="19" t="s">
        <v>81</v>
      </c>
      <c r="BK140" s="192">
        <f>ROUND(I140*H140,2)</f>
        <v>0</v>
      </c>
      <c r="BL140" s="19" t="s">
        <v>273</v>
      </c>
      <c r="BM140" s="191" t="s">
        <v>1518</v>
      </c>
    </row>
    <row r="141" s="2" customFormat="1">
      <c r="A141" s="38"/>
      <c r="B141" s="39"/>
      <c r="C141" s="38"/>
      <c r="D141" s="193" t="s">
        <v>173</v>
      </c>
      <c r="E141" s="38"/>
      <c r="F141" s="194" t="s">
        <v>872</v>
      </c>
      <c r="G141" s="38"/>
      <c r="H141" s="38"/>
      <c r="I141" s="195"/>
      <c r="J141" s="38"/>
      <c r="K141" s="38"/>
      <c r="L141" s="39"/>
      <c r="M141" s="196"/>
      <c r="N141" s="197"/>
      <c r="O141" s="77"/>
      <c r="P141" s="77"/>
      <c r="Q141" s="77"/>
      <c r="R141" s="77"/>
      <c r="S141" s="77"/>
      <c r="T141" s="7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T141" s="19" t="s">
        <v>173</v>
      </c>
      <c r="AU141" s="19" t="s">
        <v>85</v>
      </c>
    </row>
    <row r="142" s="2" customFormat="1">
      <c r="A142" s="38"/>
      <c r="B142" s="179"/>
      <c r="C142" s="229" t="s">
        <v>120</v>
      </c>
      <c r="D142" s="229" t="s">
        <v>221</v>
      </c>
      <c r="E142" s="230" t="s">
        <v>874</v>
      </c>
      <c r="F142" s="231" t="s">
        <v>875</v>
      </c>
      <c r="G142" s="232" t="s">
        <v>305</v>
      </c>
      <c r="H142" s="233">
        <v>60</v>
      </c>
      <c r="I142" s="234"/>
      <c r="J142" s="235">
        <f>ROUND(I142*H142,2)</f>
        <v>0</v>
      </c>
      <c r="K142" s="231" t="s">
        <v>852</v>
      </c>
      <c r="L142" s="236"/>
      <c r="M142" s="237" t="s">
        <v>1</v>
      </c>
      <c r="N142" s="238" t="s">
        <v>41</v>
      </c>
      <c r="O142" s="77"/>
      <c r="P142" s="189">
        <f>O142*H142</f>
        <v>0</v>
      </c>
      <c r="Q142" s="189">
        <v>0.00012</v>
      </c>
      <c r="R142" s="189">
        <f>Q142*H142</f>
        <v>0.0071999999999999998</v>
      </c>
      <c r="S142" s="189">
        <v>0</v>
      </c>
      <c r="T142" s="190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191" t="s">
        <v>272</v>
      </c>
      <c r="AT142" s="191" t="s">
        <v>221</v>
      </c>
      <c r="AU142" s="191" t="s">
        <v>85</v>
      </c>
      <c r="AY142" s="19" t="s">
        <v>165</v>
      </c>
      <c r="BE142" s="192">
        <f>IF(N142="základní",J142,0)</f>
        <v>0</v>
      </c>
      <c r="BF142" s="192">
        <f>IF(N142="snížená",J142,0)</f>
        <v>0</v>
      </c>
      <c r="BG142" s="192">
        <f>IF(N142="zákl. přenesená",J142,0)</f>
        <v>0</v>
      </c>
      <c r="BH142" s="192">
        <f>IF(N142="sníž. přenesená",J142,0)</f>
        <v>0</v>
      </c>
      <c r="BI142" s="192">
        <f>IF(N142="nulová",J142,0)</f>
        <v>0</v>
      </c>
      <c r="BJ142" s="19" t="s">
        <v>81</v>
      </c>
      <c r="BK142" s="192">
        <f>ROUND(I142*H142,2)</f>
        <v>0</v>
      </c>
      <c r="BL142" s="19" t="s">
        <v>273</v>
      </c>
      <c r="BM142" s="191" t="s">
        <v>1519</v>
      </c>
    </row>
    <row r="143" s="2" customFormat="1">
      <c r="A143" s="38"/>
      <c r="B143" s="39"/>
      <c r="C143" s="38"/>
      <c r="D143" s="193" t="s">
        <v>173</v>
      </c>
      <c r="E143" s="38"/>
      <c r="F143" s="194" t="s">
        <v>875</v>
      </c>
      <c r="G143" s="38"/>
      <c r="H143" s="38"/>
      <c r="I143" s="195"/>
      <c r="J143" s="38"/>
      <c r="K143" s="38"/>
      <c r="L143" s="39"/>
      <c r="M143" s="196"/>
      <c r="N143" s="197"/>
      <c r="O143" s="77"/>
      <c r="P143" s="77"/>
      <c r="Q143" s="77"/>
      <c r="R143" s="77"/>
      <c r="S143" s="77"/>
      <c r="T143" s="7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T143" s="19" t="s">
        <v>173</v>
      </c>
      <c r="AU143" s="19" t="s">
        <v>85</v>
      </c>
    </row>
    <row r="144" s="2" customFormat="1">
      <c r="A144" s="38"/>
      <c r="B144" s="179"/>
      <c r="C144" s="180" t="s">
        <v>220</v>
      </c>
      <c r="D144" s="180" t="s">
        <v>167</v>
      </c>
      <c r="E144" s="181" t="s">
        <v>880</v>
      </c>
      <c r="F144" s="182" t="s">
        <v>881</v>
      </c>
      <c r="G144" s="183" t="s">
        <v>305</v>
      </c>
      <c r="H144" s="184">
        <v>36</v>
      </c>
      <c r="I144" s="185"/>
      <c r="J144" s="186">
        <f>ROUND(I144*H144,2)</f>
        <v>0</v>
      </c>
      <c r="K144" s="182" t="s">
        <v>852</v>
      </c>
      <c r="L144" s="39"/>
      <c r="M144" s="187" t="s">
        <v>1</v>
      </c>
      <c r="N144" s="188" t="s">
        <v>41</v>
      </c>
      <c r="O144" s="77"/>
      <c r="P144" s="189">
        <f>O144*H144</f>
        <v>0</v>
      </c>
      <c r="Q144" s="189">
        <v>0</v>
      </c>
      <c r="R144" s="189">
        <f>Q144*H144</f>
        <v>0</v>
      </c>
      <c r="S144" s="189">
        <v>0</v>
      </c>
      <c r="T144" s="190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191" t="s">
        <v>273</v>
      </c>
      <c r="AT144" s="191" t="s">
        <v>167</v>
      </c>
      <c r="AU144" s="191" t="s">
        <v>85</v>
      </c>
      <c r="AY144" s="19" t="s">
        <v>165</v>
      </c>
      <c r="BE144" s="192">
        <f>IF(N144="základní",J144,0)</f>
        <v>0</v>
      </c>
      <c r="BF144" s="192">
        <f>IF(N144="snížená",J144,0)</f>
        <v>0</v>
      </c>
      <c r="BG144" s="192">
        <f>IF(N144="zákl. přenesená",J144,0)</f>
        <v>0</v>
      </c>
      <c r="BH144" s="192">
        <f>IF(N144="sníž. přenesená",J144,0)</f>
        <v>0</v>
      </c>
      <c r="BI144" s="192">
        <f>IF(N144="nulová",J144,0)</f>
        <v>0</v>
      </c>
      <c r="BJ144" s="19" t="s">
        <v>81</v>
      </c>
      <c r="BK144" s="192">
        <f>ROUND(I144*H144,2)</f>
        <v>0</v>
      </c>
      <c r="BL144" s="19" t="s">
        <v>273</v>
      </c>
      <c r="BM144" s="191" t="s">
        <v>1520</v>
      </c>
    </row>
    <row r="145" s="2" customFormat="1">
      <c r="A145" s="38"/>
      <c r="B145" s="39"/>
      <c r="C145" s="38"/>
      <c r="D145" s="193" t="s">
        <v>173</v>
      </c>
      <c r="E145" s="38"/>
      <c r="F145" s="194" t="s">
        <v>881</v>
      </c>
      <c r="G145" s="38"/>
      <c r="H145" s="38"/>
      <c r="I145" s="195"/>
      <c r="J145" s="38"/>
      <c r="K145" s="38"/>
      <c r="L145" s="39"/>
      <c r="M145" s="196"/>
      <c r="N145" s="197"/>
      <c r="O145" s="77"/>
      <c r="P145" s="77"/>
      <c r="Q145" s="77"/>
      <c r="R145" s="77"/>
      <c r="S145" s="77"/>
      <c r="T145" s="7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T145" s="19" t="s">
        <v>173</v>
      </c>
      <c r="AU145" s="19" t="s">
        <v>85</v>
      </c>
    </row>
    <row r="146" s="2" customFormat="1">
      <c r="A146" s="38"/>
      <c r="B146" s="179"/>
      <c r="C146" s="229" t="s">
        <v>226</v>
      </c>
      <c r="D146" s="229" t="s">
        <v>221</v>
      </c>
      <c r="E146" s="230" t="s">
        <v>883</v>
      </c>
      <c r="F146" s="231" t="s">
        <v>884</v>
      </c>
      <c r="G146" s="232" t="s">
        <v>305</v>
      </c>
      <c r="H146" s="233">
        <v>43.200000000000003</v>
      </c>
      <c r="I146" s="234"/>
      <c r="J146" s="235">
        <f>ROUND(I146*H146,2)</f>
        <v>0</v>
      </c>
      <c r="K146" s="231" t="s">
        <v>852</v>
      </c>
      <c r="L146" s="236"/>
      <c r="M146" s="237" t="s">
        <v>1</v>
      </c>
      <c r="N146" s="238" t="s">
        <v>41</v>
      </c>
      <c r="O146" s="77"/>
      <c r="P146" s="189">
        <f>O146*H146</f>
        <v>0</v>
      </c>
      <c r="Q146" s="189">
        <v>0.00017000000000000001</v>
      </c>
      <c r="R146" s="189">
        <f>Q146*H146</f>
        <v>0.0073440000000000007</v>
      </c>
      <c r="S146" s="189">
        <v>0</v>
      </c>
      <c r="T146" s="190">
        <f>S146*H146</f>
        <v>0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191" t="s">
        <v>272</v>
      </c>
      <c r="AT146" s="191" t="s">
        <v>221</v>
      </c>
      <c r="AU146" s="191" t="s">
        <v>85</v>
      </c>
      <c r="AY146" s="19" t="s">
        <v>165</v>
      </c>
      <c r="BE146" s="192">
        <f>IF(N146="základní",J146,0)</f>
        <v>0</v>
      </c>
      <c r="BF146" s="192">
        <f>IF(N146="snížená",J146,0)</f>
        <v>0</v>
      </c>
      <c r="BG146" s="192">
        <f>IF(N146="zákl. přenesená",J146,0)</f>
        <v>0</v>
      </c>
      <c r="BH146" s="192">
        <f>IF(N146="sníž. přenesená",J146,0)</f>
        <v>0</v>
      </c>
      <c r="BI146" s="192">
        <f>IF(N146="nulová",J146,0)</f>
        <v>0</v>
      </c>
      <c r="BJ146" s="19" t="s">
        <v>81</v>
      </c>
      <c r="BK146" s="192">
        <f>ROUND(I146*H146,2)</f>
        <v>0</v>
      </c>
      <c r="BL146" s="19" t="s">
        <v>273</v>
      </c>
      <c r="BM146" s="191" t="s">
        <v>1521</v>
      </c>
    </row>
    <row r="147" s="2" customFormat="1">
      <c r="A147" s="38"/>
      <c r="B147" s="39"/>
      <c r="C147" s="38"/>
      <c r="D147" s="193" t="s">
        <v>173</v>
      </c>
      <c r="E147" s="38"/>
      <c r="F147" s="194" t="s">
        <v>884</v>
      </c>
      <c r="G147" s="38"/>
      <c r="H147" s="38"/>
      <c r="I147" s="195"/>
      <c r="J147" s="38"/>
      <c r="K147" s="38"/>
      <c r="L147" s="39"/>
      <c r="M147" s="196"/>
      <c r="N147" s="197"/>
      <c r="O147" s="77"/>
      <c r="P147" s="77"/>
      <c r="Q147" s="77"/>
      <c r="R147" s="77"/>
      <c r="S147" s="77"/>
      <c r="T147" s="7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T147" s="19" t="s">
        <v>173</v>
      </c>
      <c r="AU147" s="19" t="s">
        <v>85</v>
      </c>
    </row>
    <row r="148" s="2" customFormat="1">
      <c r="A148" s="38"/>
      <c r="B148" s="179"/>
      <c r="C148" s="180" t="s">
        <v>233</v>
      </c>
      <c r="D148" s="180" t="s">
        <v>167</v>
      </c>
      <c r="E148" s="181" t="s">
        <v>892</v>
      </c>
      <c r="F148" s="182" t="s">
        <v>893</v>
      </c>
      <c r="G148" s="183" t="s">
        <v>305</v>
      </c>
      <c r="H148" s="184">
        <v>10</v>
      </c>
      <c r="I148" s="185"/>
      <c r="J148" s="186">
        <f>ROUND(I148*H148,2)</f>
        <v>0</v>
      </c>
      <c r="K148" s="182" t="s">
        <v>852</v>
      </c>
      <c r="L148" s="39"/>
      <c r="M148" s="187" t="s">
        <v>1</v>
      </c>
      <c r="N148" s="188" t="s">
        <v>41</v>
      </c>
      <c r="O148" s="77"/>
      <c r="P148" s="189">
        <f>O148*H148</f>
        <v>0</v>
      </c>
      <c r="Q148" s="189">
        <v>0</v>
      </c>
      <c r="R148" s="189">
        <f>Q148*H148</f>
        <v>0</v>
      </c>
      <c r="S148" s="189">
        <v>0</v>
      </c>
      <c r="T148" s="190">
        <f>S148*H148</f>
        <v>0</v>
      </c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R148" s="191" t="s">
        <v>273</v>
      </c>
      <c r="AT148" s="191" t="s">
        <v>167</v>
      </c>
      <c r="AU148" s="191" t="s">
        <v>85</v>
      </c>
      <c r="AY148" s="19" t="s">
        <v>165</v>
      </c>
      <c r="BE148" s="192">
        <f>IF(N148="základní",J148,0)</f>
        <v>0</v>
      </c>
      <c r="BF148" s="192">
        <f>IF(N148="snížená",J148,0)</f>
        <v>0</v>
      </c>
      <c r="BG148" s="192">
        <f>IF(N148="zákl. přenesená",J148,0)</f>
        <v>0</v>
      </c>
      <c r="BH148" s="192">
        <f>IF(N148="sníž. přenesená",J148,0)</f>
        <v>0</v>
      </c>
      <c r="BI148" s="192">
        <f>IF(N148="nulová",J148,0)</f>
        <v>0</v>
      </c>
      <c r="BJ148" s="19" t="s">
        <v>81</v>
      </c>
      <c r="BK148" s="192">
        <f>ROUND(I148*H148,2)</f>
        <v>0</v>
      </c>
      <c r="BL148" s="19" t="s">
        <v>273</v>
      </c>
      <c r="BM148" s="191" t="s">
        <v>1522</v>
      </c>
    </row>
    <row r="149" s="2" customFormat="1">
      <c r="A149" s="38"/>
      <c r="B149" s="39"/>
      <c r="C149" s="38"/>
      <c r="D149" s="193" t="s">
        <v>173</v>
      </c>
      <c r="E149" s="38"/>
      <c r="F149" s="194" t="s">
        <v>893</v>
      </c>
      <c r="G149" s="38"/>
      <c r="H149" s="38"/>
      <c r="I149" s="195"/>
      <c r="J149" s="38"/>
      <c r="K149" s="38"/>
      <c r="L149" s="39"/>
      <c r="M149" s="196"/>
      <c r="N149" s="197"/>
      <c r="O149" s="77"/>
      <c r="P149" s="77"/>
      <c r="Q149" s="77"/>
      <c r="R149" s="77"/>
      <c r="S149" s="77"/>
      <c r="T149" s="78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T149" s="19" t="s">
        <v>173</v>
      </c>
      <c r="AU149" s="19" t="s">
        <v>85</v>
      </c>
    </row>
    <row r="150" s="2" customFormat="1">
      <c r="A150" s="38"/>
      <c r="B150" s="179"/>
      <c r="C150" s="229" t="s">
        <v>240</v>
      </c>
      <c r="D150" s="229" t="s">
        <v>221</v>
      </c>
      <c r="E150" s="230" t="s">
        <v>895</v>
      </c>
      <c r="F150" s="231" t="s">
        <v>896</v>
      </c>
      <c r="G150" s="232" t="s">
        <v>305</v>
      </c>
      <c r="H150" s="233">
        <v>12</v>
      </c>
      <c r="I150" s="234"/>
      <c r="J150" s="235">
        <f>ROUND(I150*H150,2)</f>
        <v>0</v>
      </c>
      <c r="K150" s="231" t="s">
        <v>852</v>
      </c>
      <c r="L150" s="236"/>
      <c r="M150" s="237" t="s">
        <v>1</v>
      </c>
      <c r="N150" s="238" t="s">
        <v>41</v>
      </c>
      <c r="O150" s="77"/>
      <c r="P150" s="189">
        <f>O150*H150</f>
        <v>0</v>
      </c>
      <c r="Q150" s="189">
        <v>0.00016000000000000001</v>
      </c>
      <c r="R150" s="189">
        <f>Q150*H150</f>
        <v>0.0019200000000000003</v>
      </c>
      <c r="S150" s="189">
        <v>0</v>
      </c>
      <c r="T150" s="190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191" t="s">
        <v>272</v>
      </c>
      <c r="AT150" s="191" t="s">
        <v>221</v>
      </c>
      <c r="AU150" s="191" t="s">
        <v>85</v>
      </c>
      <c r="AY150" s="19" t="s">
        <v>165</v>
      </c>
      <c r="BE150" s="192">
        <f>IF(N150="základní",J150,0)</f>
        <v>0</v>
      </c>
      <c r="BF150" s="192">
        <f>IF(N150="snížená",J150,0)</f>
        <v>0</v>
      </c>
      <c r="BG150" s="192">
        <f>IF(N150="zákl. přenesená",J150,0)</f>
        <v>0</v>
      </c>
      <c r="BH150" s="192">
        <f>IF(N150="sníž. přenesená",J150,0)</f>
        <v>0</v>
      </c>
      <c r="BI150" s="192">
        <f>IF(N150="nulová",J150,0)</f>
        <v>0</v>
      </c>
      <c r="BJ150" s="19" t="s">
        <v>81</v>
      </c>
      <c r="BK150" s="192">
        <f>ROUND(I150*H150,2)</f>
        <v>0</v>
      </c>
      <c r="BL150" s="19" t="s">
        <v>273</v>
      </c>
      <c r="BM150" s="191" t="s">
        <v>1523</v>
      </c>
    </row>
    <row r="151" s="2" customFormat="1">
      <c r="A151" s="38"/>
      <c r="B151" s="39"/>
      <c r="C151" s="38"/>
      <c r="D151" s="193" t="s">
        <v>173</v>
      </c>
      <c r="E151" s="38"/>
      <c r="F151" s="194" t="s">
        <v>896</v>
      </c>
      <c r="G151" s="38"/>
      <c r="H151" s="38"/>
      <c r="I151" s="195"/>
      <c r="J151" s="38"/>
      <c r="K151" s="38"/>
      <c r="L151" s="39"/>
      <c r="M151" s="196"/>
      <c r="N151" s="197"/>
      <c r="O151" s="77"/>
      <c r="P151" s="77"/>
      <c r="Q151" s="77"/>
      <c r="R151" s="77"/>
      <c r="S151" s="77"/>
      <c r="T151" s="78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T151" s="19" t="s">
        <v>173</v>
      </c>
      <c r="AU151" s="19" t="s">
        <v>85</v>
      </c>
    </row>
    <row r="152" s="2" customFormat="1" ht="33" customHeight="1">
      <c r="A152" s="38"/>
      <c r="B152" s="179"/>
      <c r="C152" s="180" t="s">
        <v>247</v>
      </c>
      <c r="D152" s="180" t="s">
        <v>167</v>
      </c>
      <c r="E152" s="181" t="s">
        <v>924</v>
      </c>
      <c r="F152" s="182" t="s">
        <v>925</v>
      </c>
      <c r="G152" s="183" t="s">
        <v>378</v>
      </c>
      <c r="H152" s="184">
        <v>12</v>
      </c>
      <c r="I152" s="185"/>
      <c r="J152" s="186">
        <f>ROUND(I152*H152,2)</f>
        <v>0</v>
      </c>
      <c r="K152" s="182" t="s">
        <v>852</v>
      </c>
      <c r="L152" s="39"/>
      <c r="M152" s="187" t="s">
        <v>1</v>
      </c>
      <c r="N152" s="188" t="s">
        <v>41</v>
      </c>
      <c r="O152" s="77"/>
      <c r="P152" s="189">
        <f>O152*H152</f>
        <v>0</v>
      </c>
      <c r="Q152" s="189">
        <v>0</v>
      </c>
      <c r="R152" s="189">
        <f>Q152*H152</f>
        <v>0</v>
      </c>
      <c r="S152" s="189">
        <v>0</v>
      </c>
      <c r="T152" s="190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191" t="s">
        <v>273</v>
      </c>
      <c r="AT152" s="191" t="s">
        <v>167</v>
      </c>
      <c r="AU152" s="191" t="s">
        <v>85</v>
      </c>
      <c r="AY152" s="19" t="s">
        <v>165</v>
      </c>
      <c r="BE152" s="192">
        <f>IF(N152="základní",J152,0)</f>
        <v>0</v>
      </c>
      <c r="BF152" s="192">
        <f>IF(N152="snížená",J152,0)</f>
        <v>0</v>
      </c>
      <c r="BG152" s="192">
        <f>IF(N152="zákl. přenesená",J152,0)</f>
        <v>0</v>
      </c>
      <c r="BH152" s="192">
        <f>IF(N152="sníž. přenesená",J152,0)</f>
        <v>0</v>
      </c>
      <c r="BI152" s="192">
        <f>IF(N152="nulová",J152,0)</f>
        <v>0</v>
      </c>
      <c r="BJ152" s="19" t="s">
        <v>81</v>
      </c>
      <c r="BK152" s="192">
        <f>ROUND(I152*H152,2)</f>
        <v>0</v>
      </c>
      <c r="BL152" s="19" t="s">
        <v>273</v>
      </c>
      <c r="BM152" s="191" t="s">
        <v>1524</v>
      </c>
    </row>
    <row r="153" s="2" customFormat="1">
      <c r="A153" s="38"/>
      <c r="B153" s="39"/>
      <c r="C153" s="38"/>
      <c r="D153" s="193" t="s">
        <v>173</v>
      </c>
      <c r="E153" s="38"/>
      <c r="F153" s="194" t="s">
        <v>925</v>
      </c>
      <c r="G153" s="38"/>
      <c r="H153" s="38"/>
      <c r="I153" s="195"/>
      <c r="J153" s="38"/>
      <c r="K153" s="38"/>
      <c r="L153" s="39"/>
      <c r="M153" s="196"/>
      <c r="N153" s="197"/>
      <c r="O153" s="77"/>
      <c r="P153" s="77"/>
      <c r="Q153" s="77"/>
      <c r="R153" s="77"/>
      <c r="S153" s="77"/>
      <c r="T153" s="78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T153" s="19" t="s">
        <v>173</v>
      </c>
      <c r="AU153" s="19" t="s">
        <v>85</v>
      </c>
    </row>
    <row r="154" s="2" customFormat="1" ht="33" customHeight="1">
      <c r="A154" s="38"/>
      <c r="B154" s="179"/>
      <c r="C154" s="180" t="s">
        <v>253</v>
      </c>
      <c r="D154" s="180" t="s">
        <v>167</v>
      </c>
      <c r="E154" s="181" t="s">
        <v>927</v>
      </c>
      <c r="F154" s="182" t="s">
        <v>928</v>
      </c>
      <c r="G154" s="183" t="s">
        <v>378</v>
      </c>
      <c r="H154" s="184">
        <v>1</v>
      </c>
      <c r="I154" s="185"/>
      <c r="J154" s="186">
        <f>ROUND(I154*H154,2)</f>
        <v>0</v>
      </c>
      <c r="K154" s="182" t="s">
        <v>852</v>
      </c>
      <c r="L154" s="39"/>
      <c r="M154" s="187" t="s">
        <v>1</v>
      </c>
      <c r="N154" s="188" t="s">
        <v>41</v>
      </c>
      <c r="O154" s="77"/>
      <c r="P154" s="189">
        <f>O154*H154</f>
        <v>0</v>
      </c>
      <c r="Q154" s="189">
        <v>0</v>
      </c>
      <c r="R154" s="189">
        <f>Q154*H154</f>
        <v>0</v>
      </c>
      <c r="S154" s="189">
        <v>0</v>
      </c>
      <c r="T154" s="190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191" t="s">
        <v>273</v>
      </c>
      <c r="AT154" s="191" t="s">
        <v>167</v>
      </c>
      <c r="AU154" s="191" t="s">
        <v>85</v>
      </c>
      <c r="AY154" s="19" t="s">
        <v>165</v>
      </c>
      <c r="BE154" s="192">
        <f>IF(N154="základní",J154,0)</f>
        <v>0</v>
      </c>
      <c r="BF154" s="192">
        <f>IF(N154="snížená",J154,0)</f>
        <v>0</v>
      </c>
      <c r="BG154" s="192">
        <f>IF(N154="zákl. přenesená",J154,0)</f>
        <v>0</v>
      </c>
      <c r="BH154" s="192">
        <f>IF(N154="sníž. přenesená",J154,0)</f>
        <v>0</v>
      </c>
      <c r="BI154" s="192">
        <f>IF(N154="nulová",J154,0)</f>
        <v>0</v>
      </c>
      <c r="BJ154" s="19" t="s">
        <v>81</v>
      </c>
      <c r="BK154" s="192">
        <f>ROUND(I154*H154,2)</f>
        <v>0</v>
      </c>
      <c r="BL154" s="19" t="s">
        <v>273</v>
      </c>
      <c r="BM154" s="191" t="s">
        <v>1525</v>
      </c>
    </row>
    <row r="155" s="2" customFormat="1">
      <c r="A155" s="38"/>
      <c r="B155" s="39"/>
      <c r="C155" s="38"/>
      <c r="D155" s="193" t="s">
        <v>173</v>
      </c>
      <c r="E155" s="38"/>
      <c r="F155" s="194" t="s">
        <v>928</v>
      </c>
      <c r="G155" s="38"/>
      <c r="H155" s="38"/>
      <c r="I155" s="195"/>
      <c r="J155" s="38"/>
      <c r="K155" s="38"/>
      <c r="L155" s="39"/>
      <c r="M155" s="196"/>
      <c r="N155" s="197"/>
      <c r="O155" s="77"/>
      <c r="P155" s="77"/>
      <c r="Q155" s="77"/>
      <c r="R155" s="77"/>
      <c r="S155" s="77"/>
      <c r="T155" s="7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T155" s="19" t="s">
        <v>173</v>
      </c>
      <c r="AU155" s="19" t="s">
        <v>85</v>
      </c>
    </row>
    <row r="156" s="2" customFormat="1" ht="33" customHeight="1">
      <c r="A156" s="38"/>
      <c r="B156" s="179"/>
      <c r="C156" s="180" t="s">
        <v>261</v>
      </c>
      <c r="D156" s="180" t="s">
        <v>167</v>
      </c>
      <c r="E156" s="181" t="s">
        <v>933</v>
      </c>
      <c r="F156" s="182" t="s">
        <v>934</v>
      </c>
      <c r="G156" s="183" t="s">
        <v>378</v>
      </c>
      <c r="H156" s="184">
        <v>1</v>
      </c>
      <c r="I156" s="185"/>
      <c r="J156" s="186">
        <f>ROUND(I156*H156,2)</f>
        <v>0</v>
      </c>
      <c r="K156" s="182" t="s">
        <v>852</v>
      </c>
      <c r="L156" s="39"/>
      <c r="M156" s="187" t="s">
        <v>1</v>
      </c>
      <c r="N156" s="188" t="s">
        <v>41</v>
      </c>
      <c r="O156" s="77"/>
      <c r="P156" s="189">
        <f>O156*H156</f>
        <v>0</v>
      </c>
      <c r="Q156" s="189">
        <v>0</v>
      </c>
      <c r="R156" s="189">
        <f>Q156*H156</f>
        <v>0</v>
      </c>
      <c r="S156" s="189">
        <v>0</v>
      </c>
      <c r="T156" s="190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191" t="s">
        <v>273</v>
      </c>
      <c r="AT156" s="191" t="s">
        <v>167</v>
      </c>
      <c r="AU156" s="191" t="s">
        <v>85</v>
      </c>
      <c r="AY156" s="19" t="s">
        <v>165</v>
      </c>
      <c r="BE156" s="192">
        <f>IF(N156="základní",J156,0)</f>
        <v>0</v>
      </c>
      <c r="BF156" s="192">
        <f>IF(N156="snížená",J156,0)</f>
        <v>0</v>
      </c>
      <c r="BG156" s="192">
        <f>IF(N156="zákl. přenesená",J156,0)</f>
        <v>0</v>
      </c>
      <c r="BH156" s="192">
        <f>IF(N156="sníž. přenesená",J156,0)</f>
        <v>0</v>
      </c>
      <c r="BI156" s="192">
        <f>IF(N156="nulová",J156,0)</f>
        <v>0</v>
      </c>
      <c r="BJ156" s="19" t="s">
        <v>81</v>
      </c>
      <c r="BK156" s="192">
        <f>ROUND(I156*H156,2)</f>
        <v>0</v>
      </c>
      <c r="BL156" s="19" t="s">
        <v>273</v>
      </c>
      <c r="BM156" s="191" t="s">
        <v>1526</v>
      </c>
    </row>
    <row r="157" s="2" customFormat="1">
      <c r="A157" s="38"/>
      <c r="B157" s="39"/>
      <c r="C157" s="38"/>
      <c r="D157" s="193" t="s">
        <v>173</v>
      </c>
      <c r="E157" s="38"/>
      <c r="F157" s="194" t="s">
        <v>934</v>
      </c>
      <c r="G157" s="38"/>
      <c r="H157" s="38"/>
      <c r="I157" s="195"/>
      <c r="J157" s="38"/>
      <c r="K157" s="38"/>
      <c r="L157" s="39"/>
      <c r="M157" s="196"/>
      <c r="N157" s="197"/>
      <c r="O157" s="77"/>
      <c r="P157" s="77"/>
      <c r="Q157" s="77"/>
      <c r="R157" s="77"/>
      <c r="S157" s="77"/>
      <c r="T157" s="78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T157" s="19" t="s">
        <v>173</v>
      </c>
      <c r="AU157" s="19" t="s">
        <v>85</v>
      </c>
    </row>
    <row r="158" s="2" customFormat="1" ht="33" customHeight="1">
      <c r="A158" s="38"/>
      <c r="B158" s="179"/>
      <c r="C158" s="180" t="s">
        <v>8</v>
      </c>
      <c r="D158" s="180" t="s">
        <v>167</v>
      </c>
      <c r="E158" s="181" t="s">
        <v>1527</v>
      </c>
      <c r="F158" s="182" t="s">
        <v>1528</v>
      </c>
      <c r="G158" s="183" t="s">
        <v>378</v>
      </c>
      <c r="H158" s="184">
        <v>1</v>
      </c>
      <c r="I158" s="185"/>
      <c r="J158" s="186">
        <f>ROUND(I158*H158,2)</f>
        <v>0</v>
      </c>
      <c r="K158" s="182" t="s">
        <v>852</v>
      </c>
      <c r="L158" s="39"/>
      <c r="M158" s="187" t="s">
        <v>1</v>
      </c>
      <c r="N158" s="188" t="s">
        <v>41</v>
      </c>
      <c r="O158" s="77"/>
      <c r="P158" s="189">
        <f>O158*H158</f>
        <v>0</v>
      </c>
      <c r="Q158" s="189">
        <v>0</v>
      </c>
      <c r="R158" s="189">
        <f>Q158*H158</f>
        <v>0</v>
      </c>
      <c r="S158" s="189">
        <v>0</v>
      </c>
      <c r="T158" s="190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191" t="s">
        <v>273</v>
      </c>
      <c r="AT158" s="191" t="s">
        <v>167</v>
      </c>
      <c r="AU158" s="191" t="s">
        <v>85</v>
      </c>
      <c r="AY158" s="19" t="s">
        <v>165</v>
      </c>
      <c r="BE158" s="192">
        <f>IF(N158="základní",J158,0)</f>
        <v>0</v>
      </c>
      <c r="BF158" s="192">
        <f>IF(N158="snížená",J158,0)</f>
        <v>0</v>
      </c>
      <c r="BG158" s="192">
        <f>IF(N158="zákl. přenesená",J158,0)</f>
        <v>0</v>
      </c>
      <c r="BH158" s="192">
        <f>IF(N158="sníž. přenesená",J158,0)</f>
        <v>0</v>
      </c>
      <c r="BI158" s="192">
        <f>IF(N158="nulová",J158,0)</f>
        <v>0</v>
      </c>
      <c r="BJ158" s="19" t="s">
        <v>81</v>
      </c>
      <c r="BK158" s="192">
        <f>ROUND(I158*H158,2)</f>
        <v>0</v>
      </c>
      <c r="BL158" s="19" t="s">
        <v>273</v>
      </c>
      <c r="BM158" s="191" t="s">
        <v>1529</v>
      </c>
    </row>
    <row r="159" s="2" customFormat="1">
      <c r="A159" s="38"/>
      <c r="B159" s="39"/>
      <c r="C159" s="38"/>
      <c r="D159" s="193" t="s">
        <v>173</v>
      </c>
      <c r="E159" s="38"/>
      <c r="F159" s="194" t="s">
        <v>1528</v>
      </c>
      <c r="G159" s="38"/>
      <c r="H159" s="38"/>
      <c r="I159" s="195"/>
      <c r="J159" s="38"/>
      <c r="K159" s="38"/>
      <c r="L159" s="39"/>
      <c r="M159" s="196"/>
      <c r="N159" s="197"/>
      <c r="O159" s="77"/>
      <c r="P159" s="77"/>
      <c r="Q159" s="77"/>
      <c r="R159" s="77"/>
      <c r="S159" s="77"/>
      <c r="T159" s="78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T159" s="19" t="s">
        <v>173</v>
      </c>
      <c r="AU159" s="19" t="s">
        <v>85</v>
      </c>
    </row>
    <row r="160" s="2" customFormat="1" ht="21.75" customHeight="1">
      <c r="A160" s="38"/>
      <c r="B160" s="179"/>
      <c r="C160" s="229" t="s">
        <v>273</v>
      </c>
      <c r="D160" s="229" t="s">
        <v>221</v>
      </c>
      <c r="E160" s="230" t="s">
        <v>1530</v>
      </c>
      <c r="F160" s="231" t="s">
        <v>1531</v>
      </c>
      <c r="G160" s="232" t="s">
        <v>378</v>
      </c>
      <c r="H160" s="233">
        <v>1</v>
      </c>
      <c r="I160" s="234"/>
      <c r="J160" s="235">
        <f>ROUND(I160*H160,2)</f>
        <v>0</v>
      </c>
      <c r="K160" s="231" t="s">
        <v>1</v>
      </c>
      <c r="L160" s="236"/>
      <c r="M160" s="237" t="s">
        <v>1</v>
      </c>
      <c r="N160" s="238" t="s">
        <v>41</v>
      </c>
      <c r="O160" s="77"/>
      <c r="P160" s="189">
        <f>O160*H160</f>
        <v>0</v>
      </c>
      <c r="Q160" s="189">
        <v>0.0016800000000000001</v>
      </c>
      <c r="R160" s="189">
        <f>Q160*H160</f>
        <v>0.0016800000000000001</v>
      </c>
      <c r="S160" s="189">
        <v>0</v>
      </c>
      <c r="T160" s="190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191" t="s">
        <v>272</v>
      </c>
      <c r="AT160" s="191" t="s">
        <v>221</v>
      </c>
      <c r="AU160" s="191" t="s">
        <v>85</v>
      </c>
      <c r="AY160" s="19" t="s">
        <v>165</v>
      </c>
      <c r="BE160" s="192">
        <f>IF(N160="základní",J160,0)</f>
        <v>0</v>
      </c>
      <c r="BF160" s="192">
        <f>IF(N160="snížená",J160,0)</f>
        <v>0</v>
      </c>
      <c r="BG160" s="192">
        <f>IF(N160="zákl. přenesená",J160,0)</f>
        <v>0</v>
      </c>
      <c r="BH160" s="192">
        <f>IF(N160="sníž. přenesená",J160,0)</f>
        <v>0</v>
      </c>
      <c r="BI160" s="192">
        <f>IF(N160="nulová",J160,0)</f>
        <v>0</v>
      </c>
      <c r="BJ160" s="19" t="s">
        <v>81</v>
      </c>
      <c r="BK160" s="192">
        <f>ROUND(I160*H160,2)</f>
        <v>0</v>
      </c>
      <c r="BL160" s="19" t="s">
        <v>273</v>
      </c>
      <c r="BM160" s="191" t="s">
        <v>1532</v>
      </c>
    </row>
    <row r="161" s="2" customFormat="1">
      <c r="A161" s="38"/>
      <c r="B161" s="39"/>
      <c r="C161" s="38"/>
      <c r="D161" s="193" t="s">
        <v>173</v>
      </c>
      <c r="E161" s="38"/>
      <c r="F161" s="194" t="s">
        <v>1531</v>
      </c>
      <c r="G161" s="38"/>
      <c r="H161" s="38"/>
      <c r="I161" s="195"/>
      <c r="J161" s="38"/>
      <c r="K161" s="38"/>
      <c r="L161" s="39"/>
      <c r="M161" s="196"/>
      <c r="N161" s="197"/>
      <c r="O161" s="77"/>
      <c r="P161" s="77"/>
      <c r="Q161" s="77"/>
      <c r="R161" s="77"/>
      <c r="S161" s="77"/>
      <c r="T161" s="78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T161" s="19" t="s">
        <v>173</v>
      </c>
      <c r="AU161" s="19" t="s">
        <v>85</v>
      </c>
    </row>
    <row r="162" s="14" customFormat="1">
      <c r="A162" s="14"/>
      <c r="B162" s="205"/>
      <c r="C162" s="14"/>
      <c r="D162" s="193" t="s">
        <v>175</v>
      </c>
      <c r="E162" s="206" t="s">
        <v>1</v>
      </c>
      <c r="F162" s="207" t="s">
        <v>1533</v>
      </c>
      <c r="G162" s="14"/>
      <c r="H162" s="208">
        <v>1</v>
      </c>
      <c r="I162" s="209"/>
      <c r="J162" s="14"/>
      <c r="K162" s="14"/>
      <c r="L162" s="205"/>
      <c r="M162" s="210"/>
      <c r="N162" s="211"/>
      <c r="O162" s="211"/>
      <c r="P162" s="211"/>
      <c r="Q162" s="211"/>
      <c r="R162" s="211"/>
      <c r="S162" s="211"/>
      <c r="T162" s="212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T162" s="206" t="s">
        <v>175</v>
      </c>
      <c r="AU162" s="206" t="s">
        <v>85</v>
      </c>
      <c r="AV162" s="14" t="s">
        <v>85</v>
      </c>
      <c r="AW162" s="14" t="s">
        <v>32</v>
      </c>
      <c r="AX162" s="14" t="s">
        <v>81</v>
      </c>
      <c r="AY162" s="206" t="s">
        <v>165</v>
      </c>
    </row>
    <row r="163" s="13" customFormat="1">
      <c r="A163" s="13"/>
      <c r="B163" s="198"/>
      <c r="C163" s="13"/>
      <c r="D163" s="193" t="s">
        <v>175</v>
      </c>
      <c r="E163" s="199" t="s">
        <v>1</v>
      </c>
      <c r="F163" s="200" t="s">
        <v>1534</v>
      </c>
      <c r="G163" s="13"/>
      <c r="H163" s="199" t="s">
        <v>1</v>
      </c>
      <c r="I163" s="201"/>
      <c r="J163" s="13"/>
      <c r="K163" s="13"/>
      <c r="L163" s="198"/>
      <c r="M163" s="202"/>
      <c r="N163" s="203"/>
      <c r="O163" s="203"/>
      <c r="P163" s="203"/>
      <c r="Q163" s="203"/>
      <c r="R163" s="203"/>
      <c r="S163" s="203"/>
      <c r="T163" s="204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199" t="s">
        <v>175</v>
      </c>
      <c r="AU163" s="199" t="s">
        <v>85</v>
      </c>
      <c r="AV163" s="13" t="s">
        <v>81</v>
      </c>
      <c r="AW163" s="13" t="s">
        <v>32</v>
      </c>
      <c r="AX163" s="13" t="s">
        <v>76</v>
      </c>
      <c r="AY163" s="199" t="s">
        <v>165</v>
      </c>
    </row>
    <row r="164" s="13" customFormat="1">
      <c r="A164" s="13"/>
      <c r="B164" s="198"/>
      <c r="C164" s="13"/>
      <c r="D164" s="193" t="s">
        <v>175</v>
      </c>
      <c r="E164" s="199" t="s">
        <v>1</v>
      </c>
      <c r="F164" s="200" t="s">
        <v>1535</v>
      </c>
      <c r="G164" s="13"/>
      <c r="H164" s="199" t="s">
        <v>1</v>
      </c>
      <c r="I164" s="201"/>
      <c r="J164" s="13"/>
      <c r="K164" s="13"/>
      <c r="L164" s="198"/>
      <c r="M164" s="202"/>
      <c r="N164" s="203"/>
      <c r="O164" s="203"/>
      <c r="P164" s="203"/>
      <c r="Q164" s="203"/>
      <c r="R164" s="203"/>
      <c r="S164" s="203"/>
      <c r="T164" s="204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199" t="s">
        <v>175</v>
      </c>
      <c r="AU164" s="199" t="s">
        <v>85</v>
      </c>
      <c r="AV164" s="13" t="s">
        <v>81</v>
      </c>
      <c r="AW164" s="13" t="s">
        <v>32</v>
      </c>
      <c r="AX164" s="13" t="s">
        <v>76</v>
      </c>
      <c r="AY164" s="199" t="s">
        <v>165</v>
      </c>
    </row>
    <row r="165" s="13" customFormat="1">
      <c r="A165" s="13"/>
      <c r="B165" s="198"/>
      <c r="C165" s="13"/>
      <c r="D165" s="193" t="s">
        <v>175</v>
      </c>
      <c r="E165" s="199" t="s">
        <v>1</v>
      </c>
      <c r="F165" s="200" t="s">
        <v>1308</v>
      </c>
      <c r="G165" s="13"/>
      <c r="H165" s="199" t="s">
        <v>1</v>
      </c>
      <c r="I165" s="201"/>
      <c r="J165" s="13"/>
      <c r="K165" s="13"/>
      <c r="L165" s="198"/>
      <c r="M165" s="202"/>
      <c r="N165" s="203"/>
      <c r="O165" s="203"/>
      <c r="P165" s="203"/>
      <c r="Q165" s="203"/>
      <c r="R165" s="203"/>
      <c r="S165" s="203"/>
      <c r="T165" s="204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199" t="s">
        <v>175</v>
      </c>
      <c r="AU165" s="199" t="s">
        <v>85</v>
      </c>
      <c r="AV165" s="13" t="s">
        <v>81</v>
      </c>
      <c r="AW165" s="13" t="s">
        <v>32</v>
      </c>
      <c r="AX165" s="13" t="s">
        <v>76</v>
      </c>
      <c r="AY165" s="199" t="s">
        <v>165</v>
      </c>
    </row>
    <row r="166" s="13" customFormat="1">
      <c r="A166" s="13"/>
      <c r="B166" s="198"/>
      <c r="C166" s="13"/>
      <c r="D166" s="193" t="s">
        <v>175</v>
      </c>
      <c r="E166" s="199" t="s">
        <v>1</v>
      </c>
      <c r="F166" s="200" t="s">
        <v>1536</v>
      </c>
      <c r="G166" s="13"/>
      <c r="H166" s="199" t="s">
        <v>1</v>
      </c>
      <c r="I166" s="201"/>
      <c r="J166" s="13"/>
      <c r="K166" s="13"/>
      <c r="L166" s="198"/>
      <c r="M166" s="202"/>
      <c r="N166" s="203"/>
      <c r="O166" s="203"/>
      <c r="P166" s="203"/>
      <c r="Q166" s="203"/>
      <c r="R166" s="203"/>
      <c r="S166" s="203"/>
      <c r="T166" s="204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199" t="s">
        <v>175</v>
      </c>
      <c r="AU166" s="199" t="s">
        <v>85</v>
      </c>
      <c r="AV166" s="13" t="s">
        <v>81</v>
      </c>
      <c r="AW166" s="13" t="s">
        <v>32</v>
      </c>
      <c r="AX166" s="13" t="s">
        <v>76</v>
      </c>
      <c r="AY166" s="199" t="s">
        <v>165</v>
      </c>
    </row>
    <row r="167" s="13" customFormat="1">
      <c r="A167" s="13"/>
      <c r="B167" s="198"/>
      <c r="C167" s="13"/>
      <c r="D167" s="193" t="s">
        <v>175</v>
      </c>
      <c r="E167" s="199" t="s">
        <v>1</v>
      </c>
      <c r="F167" s="200" t="s">
        <v>1311</v>
      </c>
      <c r="G167" s="13"/>
      <c r="H167" s="199" t="s">
        <v>1</v>
      </c>
      <c r="I167" s="201"/>
      <c r="J167" s="13"/>
      <c r="K167" s="13"/>
      <c r="L167" s="198"/>
      <c r="M167" s="202"/>
      <c r="N167" s="203"/>
      <c r="O167" s="203"/>
      <c r="P167" s="203"/>
      <c r="Q167" s="203"/>
      <c r="R167" s="203"/>
      <c r="S167" s="203"/>
      <c r="T167" s="204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199" t="s">
        <v>175</v>
      </c>
      <c r="AU167" s="199" t="s">
        <v>85</v>
      </c>
      <c r="AV167" s="13" t="s">
        <v>81</v>
      </c>
      <c r="AW167" s="13" t="s">
        <v>32</v>
      </c>
      <c r="AX167" s="13" t="s">
        <v>76</v>
      </c>
      <c r="AY167" s="199" t="s">
        <v>165</v>
      </c>
    </row>
    <row r="168" s="13" customFormat="1">
      <c r="A168" s="13"/>
      <c r="B168" s="198"/>
      <c r="C168" s="13"/>
      <c r="D168" s="193" t="s">
        <v>175</v>
      </c>
      <c r="E168" s="199" t="s">
        <v>1</v>
      </c>
      <c r="F168" s="200" t="s">
        <v>1428</v>
      </c>
      <c r="G168" s="13"/>
      <c r="H168" s="199" t="s">
        <v>1</v>
      </c>
      <c r="I168" s="201"/>
      <c r="J168" s="13"/>
      <c r="K168" s="13"/>
      <c r="L168" s="198"/>
      <c r="M168" s="202"/>
      <c r="N168" s="203"/>
      <c r="O168" s="203"/>
      <c r="P168" s="203"/>
      <c r="Q168" s="203"/>
      <c r="R168" s="203"/>
      <c r="S168" s="203"/>
      <c r="T168" s="204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199" t="s">
        <v>175</v>
      </c>
      <c r="AU168" s="199" t="s">
        <v>85</v>
      </c>
      <c r="AV168" s="13" t="s">
        <v>81</v>
      </c>
      <c r="AW168" s="13" t="s">
        <v>32</v>
      </c>
      <c r="AX168" s="13" t="s">
        <v>76</v>
      </c>
      <c r="AY168" s="199" t="s">
        <v>165</v>
      </c>
    </row>
    <row r="169" s="13" customFormat="1">
      <c r="A169" s="13"/>
      <c r="B169" s="198"/>
      <c r="C169" s="13"/>
      <c r="D169" s="193" t="s">
        <v>175</v>
      </c>
      <c r="E169" s="199" t="s">
        <v>1</v>
      </c>
      <c r="F169" s="200" t="s">
        <v>1537</v>
      </c>
      <c r="G169" s="13"/>
      <c r="H169" s="199" t="s">
        <v>1</v>
      </c>
      <c r="I169" s="201"/>
      <c r="J169" s="13"/>
      <c r="K169" s="13"/>
      <c r="L169" s="198"/>
      <c r="M169" s="202"/>
      <c r="N169" s="203"/>
      <c r="O169" s="203"/>
      <c r="P169" s="203"/>
      <c r="Q169" s="203"/>
      <c r="R169" s="203"/>
      <c r="S169" s="203"/>
      <c r="T169" s="204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199" t="s">
        <v>175</v>
      </c>
      <c r="AU169" s="199" t="s">
        <v>85</v>
      </c>
      <c r="AV169" s="13" t="s">
        <v>81</v>
      </c>
      <c r="AW169" s="13" t="s">
        <v>32</v>
      </c>
      <c r="AX169" s="13" t="s">
        <v>76</v>
      </c>
      <c r="AY169" s="199" t="s">
        <v>165</v>
      </c>
    </row>
    <row r="170" s="13" customFormat="1">
      <c r="A170" s="13"/>
      <c r="B170" s="198"/>
      <c r="C170" s="13"/>
      <c r="D170" s="193" t="s">
        <v>175</v>
      </c>
      <c r="E170" s="199" t="s">
        <v>1</v>
      </c>
      <c r="F170" s="200" t="s">
        <v>1538</v>
      </c>
      <c r="G170" s="13"/>
      <c r="H170" s="199" t="s">
        <v>1</v>
      </c>
      <c r="I170" s="201"/>
      <c r="J170" s="13"/>
      <c r="K170" s="13"/>
      <c r="L170" s="198"/>
      <c r="M170" s="202"/>
      <c r="N170" s="203"/>
      <c r="O170" s="203"/>
      <c r="P170" s="203"/>
      <c r="Q170" s="203"/>
      <c r="R170" s="203"/>
      <c r="S170" s="203"/>
      <c r="T170" s="204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T170" s="199" t="s">
        <v>175</v>
      </c>
      <c r="AU170" s="199" t="s">
        <v>85</v>
      </c>
      <c r="AV170" s="13" t="s">
        <v>81</v>
      </c>
      <c r="AW170" s="13" t="s">
        <v>32</v>
      </c>
      <c r="AX170" s="13" t="s">
        <v>76</v>
      </c>
      <c r="AY170" s="199" t="s">
        <v>165</v>
      </c>
    </row>
    <row r="171" s="13" customFormat="1">
      <c r="A171" s="13"/>
      <c r="B171" s="198"/>
      <c r="C171" s="13"/>
      <c r="D171" s="193" t="s">
        <v>175</v>
      </c>
      <c r="E171" s="199" t="s">
        <v>1</v>
      </c>
      <c r="F171" s="200" t="s">
        <v>1319</v>
      </c>
      <c r="G171" s="13"/>
      <c r="H171" s="199" t="s">
        <v>1</v>
      </c>
      <c r="I171" s="201"/>
      <c r="J171" s="13"/>
      <c r="K171" s="13"/>
      <c r="L171" s="198"/>
      <c r="M171" s="202"/>
      <c r="N171" s="203"/>
      <c r="O171" s="203"/>
      <c r="P171" s="203"/>
      <c r="Q171" s="203"/>
      <c r="R171" s="203"/>
      <c r="S171" s="203"/>
      <c r="T171" s="204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T171" s="199" t="s">
        <v>175</v>
      </c>
      <c r="AU171" s="199" t="s">
        <v>85</v>
      </c>
      <c r="AV171" s="13" t="s">
        <v>81</v>
      </c>
      <c r="AW171" s="13" t="s">
        <v>32</v>
      </c>
      <c r="AX171" s="13" t="s">
        <v>76</v>
      </c>
      <c r="AY171" s="199" t="s">
        <v>165</v>
      </c>
    </row>
    <row r="172" s="2" customFormat="1">
      <c r="A172" s="38"/>
      <c r="B172" s="179"/>
      <c r="C172" s="180" t="s">
        <v>284</v>
      </c>
      <c r="D172" s="180" t="s">
        <v>167</v>
      </c>
      <c r="E172" s="181" t="s">
        <v>985</v>
      </c>
      <c r="F172" s="182" t="s">
        <v>986</v>
      </c>
      <c r="G172" s="183" t="s">
        <v>378</v>
      </c>
      <c r="H172" s="184">
        <v>2</v>
      </c>
      <c r="I172" s="185"/>
      <c r="J172" s="186">
        <f>ROUND(I172*H172,2)</f>
        <v>0</v>
      </c>
      <c r="K172" s="182" t="s">
        <v>852</v>
      </c>
      <c r="L172" s="39"/>
      <c r="M172" s="187" t="s">
        <v>1</v>
      </c>
      <c r="N172" s="188" t="s">
        <v>41</v>
      </c>
      <c r="O172" s="77"/>
      <c r="P172" s="189">
        <f>O172*H172</f>
        <v>0</v>
      </c>
      <c r="Q172" s="189">
        <v>0</v>
      </c>
      <c r="R172" s="189">
        <f>Q172*H172</f>
        <v>0</v>
      </c>
      <c r="S172" s="189">
        <v>0</v>
      </c>
      <c r="T172" s="190">
        <f>S172*H172</f>
        <v>0</v>
      </c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R172" s="191" t="s">
        <v>273</v>
      </c>
      <c r="AT172" s="191" t="s">
        <v>167</v>
      </c>
      <c r="AU172" s="191" t="s">
        <v>85</v>
      </c>
      <c r="AY172" s="19" t="s">
        <v>165</v>
      </c>
      <c r="BE172" s="192">
        <f>IF(N172="základní",J172,0)</f>
        <v>0</v>
      </c>
      <c r="BF172" s="192">
        <f>IF(N172="snížená",J172,0)</f>
        <v>0</v>
      </c>
      <c r="BG172" s="192">
        <f>IF(N172="zákl. přenesená",J172,0)</f>
        <v>0</v>
      </c>
      <c r="BH172" s="192">
        <f>IF(N172="sníž. přenesená",J172,0)</f>
        <v>0</v>
      </c>
      <c r="BI172" s="192">
        <f>IF(N172="nulová",J172,0)</f>
        <v>0</v>
      </c>
      <c r="BJ172" s="19" t="s">
        <v>81</v>
      </c>
      <c r="BK172" s="192">
        <f>ROUND(I172*H172,2)</f>
        <v>0</v>
      </c>
      <c r="BL172" s="19" t="s">
        <v>273</v>
      </c>
      <c r="BM172" s="191" t="s">
        <v>1539</v>
      </c>
    </row>
    <row r="173" s="2" customFormat="1">
      <c r="A173" s="38"/>
      <c r="B173" s="39"/>
      <c r="C173" s="38"/>
      <c r="D173" s="193" t="s">
        <v>173</v>
      </c>
      <c r="E173" s="38"/>
      <c r="F173" s="194" t="s">
        <v>986</v>
      </c>
      <c r="G173" s="38"/>
      <c r="H173" s="38"/>
      <c r="I173" s="195"/>
      <c r="J173" s="38"/>
      <c r="K173" s="38"/>
      <c r="L173" s="39"/>
      <c r="M173" s="196"/>
      <c r="N173" s="197"/>
      <c r="O173" s="77"/>
      <c r="P173" s="77"/>
      <c r="Q173" s="77"/>
      <c r="R173" s="77"/>
      <c r="S173" s="77"/>
      <c r="T173" s="78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T173" s="19" t="s">
        <v>173</v>
      </c>
      <c r="AU173" s="19" t="s">
        <v>85</v>
      </c>
    </row>
    <row r="174" s="2" customFormat="1" ht="16.5" customHeight="1">
      <c r="A174" s="38"/>
      <c r="B174" s="179"/>
      <c r="C174" s="229" t="s">
        <v>289</v>
      </c>
      <c r="D174" s="229" t="s">
        <v>221</v>
      </c>
      <c r="E174" s="230" t="s">
        <v>1540</v>
      </c>
      <c r="F174" s="231" t="s">
        <v>989</v>
      </c>
      <c r="G174" s="232" t="s">
        <v>378</v>
      </c>
      <c r="H174" s="233">
        <v>2</v>
      </c>
      <c r="I174" s="234"/>
      <c r="J174" s="235">
        <f>ROUND(I174*H174,2)</f>
        <v>0</v>
      </c>
      <c r="K174" s="231" t="s">
        <v>1</v>
      </c>
      <c r="L174" s="236"/>
      <c r="M174" s="237" t="s">
        <v>1</v>
      </c>
      <c r="N174" s="238" t="s">
        <v>41</v>
      </c>
      <c r="O174" s="77"/>
      <c r="P174" s="189">
        <f>O174*H174</f>
        <v>0</v>
      </c>
      <c r="Q174" s="189">
        <v>5.0000000000000002E-05</v>
      </c>
      <c r="R174" s="189">
        <f>Q174*H174</f>
        <v>0.00010000000000000001</v>
      </c>
      <c r="S174" s="189">
        <v>0</v>
      </c>
      <c r="T174" s="190">
        <f>S174*H174</f>
        <v>0</v>
      </c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R174" s="191" t="s">
        <v>272</v>
      </c>
      <c r="AT174" s="191" t="s">
        <v>221</v>
      </c>
      <c r="AU174" s="191" t="s">
        <v>85</v>
      </c>
      <c r="AY174" s="19" t="s">
        <v>165</v>
      </c>
      <c r="BE174" s="192">
        <f>IF(N174="základní",J174,0)</f>
        <v>0</v>
      </c>
      <c r="BF174" s="192">
        <f>IF(N174="snížená",J174,0)</f>
        <v>0</v>
      </c>
      <c r="BG174" s="192">
        <f>IF(N174="zákl. přenesená",J174,0)</f>
        <v>0</v>
      </c>
      <c r="BH174" s="192">
        <f>IF(N174="sníž. přenesená",J174,0)</f>
        <v>0</v>
      </c>
      <c r="BI174" s="192">
        <f>IF(N174="nulová",J174,0)</f>
        <v>0</v>
      </c>
      <c r="BJ174" s="19" t="s">
        <v>81</v>
      </c>
      <c r="BK174" s="192">
        <f>ROUND(I174*H174,2)</f>
        <v>0</v>
      </c>
      <c r="BL174" s="19" t="s">
        <v>273</v>
      </c>
      <c r="BM174" s="191" t="s">
        <v>1541</v>
      </c>
    </row>
    <row r="175" s="2" customFormat="1">
      <c r="A175" s="38"/>
      <c r="B175" s="39"/>
      <c r="C175" s="38"/>
      <c r="D175" s="193" t="s">
        <v>173</v>
      </c>
      <c r="E175" s="38"/>
      <c r="F175" s="194" t="s">
        <v>989</v>
      </c>
      <c r="G175" s="38"/>
      <c r="H175" s="38"/>
      <c r="I175" s="195"/>
      <c r="J175" s="38"/>
      <c r="K175" s="38"/>
      <c r="L175" s="39"/>
      <c r="M175" s="196"/>
      <c r="N175" s="197"/>
      <c r="O175" s="77"/>
      <c r="P175" s="77"/>
      <c r="Q175" s="77"/>
      <c r="R175" s="77"/>
      <c r="S175" s="77"/>
      <c r="T175" s="78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T175" s="19" t="s">
        <v>173</v>
      </c>
      <c r="AU175" s="19" t="s">
        <v>85</v>
      </c>
    </row>
    <row r="176" s="14" customFormat="1">
      <c r="A176" s="14"/>
      <c r="B176" s="205"/>
      <c r="C176" s="14"/>
      <c r="D176" s="193" t="s">
        <v>175</v>
      </c>
      <c r="E176" s="206" t="s">
        <v>1</v>
      </c>
      <c r="F176" s="207" t="s">
        <v>85</v>
      </c>
      <c r="G176" s="14"/>
      <c r="H176" s="208">
        <v>2</v>
      </c>
      <c r="I176" s="209"/>
      <c r="J176" s="14"/>
      <c r="K176" s="14"/>
      <c r="L176" s="205"/>
      <c r="M176" s="210"/>
      <c r="N176" s="211"/>
      <c r="O176" s="211"/>
      <c r="P176" s="211"/>
      <c r="Q176" s="211"/>
      <c r="R176" s="211"/>
      <c r="S176" s="211"/>
      <c r="T176" s="212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T176" s="206" t="s">
        <v>175</v>
      </c>
      <c r="AU176" s="206" t="s">
        <v>85</v>
      </c>
      <c r="AV176" s="14" t="s">
        <v>85</v>
      </c>
      <c r="AW176" s="14" t="s">
        <v>32</v>
      </c>
      <c r="AX176" s="14" t="s">
        <v>81</v>
      </c>
      <c r="AY176" s="206" t="s">
        <v>165</v>
      </c>
    </row>
    <row r="177" s="2" customFormat="1">
      <c r="A177" s="38"/>
      <c r="B177" s="179"/>
      <c r="C177" s="180" t="s">
        <v>302</v>
      </c>
      <c r="D177" s="180" t="s">
        <v>167</v>
      </c>
      <c r="E177" s="181" t="s">
        <v>1003</v>
      </c>
      <c r="F177" s="182" t="s">
        <v>1004</v>
      </c>
      <c r="G177" s="183" t="s">
        <v>378</v>
      </c>
      <c r="H177" s="184">
        <v>8</v>
      </c>
      <c r="I177" s="185"/>
      <c r="J177" s="186">
        <f>ROUND(I177*H177,2)</f>
        <v>0</v>
      </c>
      <c r="K177" s="182" t="s">
        <v>852</v>
      </c>
      <c r="L177" s="39"/>
      <c r="M177" s="187" t="s">
        <v>1</v>
      </c>
      <c r="N177" s="188" t="s">
        <v>41</v>
      </c>
      <c r="O177" s="77"/>
      <c r="P177" s="189">
        <f>O177*H177</f>
        <v>0</v>
      </c>
      <c r="Q177" s="189">
        <v>0</v>
      </c>
      <c r="R177" s="189">
        <f>Q177*H177</f>
        <v>0</v>
      </c>
      <c r="S177" s="189">
        <v>0</v>
      </c>
      <c r="T177" s="190">
        <f>S177*H177</f>
        <v>0</v>
      </c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R177" s="191" t="s">
        <v>273</v>
      </c>
      <c r="AT177" s="191" t="s">
        <v>167</v>
      </c>
      <c r="AU177" s="191" t="s">
        <v>85</v>
      </c>
      <c r="AY177" s="19" t="s">
        <v>165</v>
      </c>
      <c r="BE177" s="192">
        <f>IF(N177="základní",J177,0)</f>
        <v>0</v>
      </c>
      <c r="BF177" s="192">
        <f>IF(N177="snížená",J177,0)</f>
        <v>0</v>
      </c>
      <c r="BG177" s="192">
        <f>IF(N177="zákl. přenesená",J177,0)</f>
        <v>0</v>
      </c>
      <c r="BH177" s="192">
        <f>IF(N177="sníž. přenesená",J177,0)</f>
        <v>0</v>
      </c>
      <c r="BI177" s="192">
        <f>IF(N177="nulová",J177,0)</f>
        <v>0</v>
      </c>
      <c r="BJ177" s="19" t="s">
        <v>81</v>
      </c>
      <c r="BK177" s="192">
        <f>ROUND(I177*H177,2)</f>
        <v>0</v>
      </c>
      <c r="BL177" s="19" t="s">
        <v>273</v>
      </c>
      <c r="BM177" s="191" t="s">
        <v>1542</v>
      </c>
    </row>
    <row r="178" s="2" customFormat="1">
      <c r="A178" s="38"/>
      <c r="B178" s="39"/>
      <c r="C178" s="38"/>
      <c r="D178" s="193" t="s">
        <v>173</v>
      </c>
      <c r="E178" s="38"/>
      <c r="F178" s="194" t="s">
        <v>1004</v>
      </c>
      <c r="G178" s="38"/>
      <c r="H178" s="38"/>
      <c r="I178" s="195"/>
      <c r="J178" s="38"/>
      <c r="K178" s="38"/>
      <c r="L178" s="39"/>
      <c r="M178" s="196"/>
      <c r="N178" s="197"/>
      <c r="O178" s="77"/>
      <c r="P178" s="77"/>
      <c r="Q178" s="77"/>
      <c r="R178" s="77"/>
      <c r="S178" s="77"/>
      <c r="T178" s="78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T178" s="19" t="s">
        <v>173</v>
      </c>
      <c r="AU178" s="19" t="s">
        <v>85</v>
      </c>
    </row>
    <row r="179" s="2" customFormat="1" ht="16.5" customHeight="1">
      <c r="A179" s="38"/>
      <c r="B179" s="179"/>
      <c r="C179" s="229" t="s">
        <v>307</v>
      </c>
      <c r="D179" s="229" t="s">
        <v>221</v>
      </c>
      <c r="E179" s="230" t="s">
        <v>1543</v>
      </c>
      <c r="F179" s="231" t="s">
        <v>1007</v>
      </c>
      <c r="G179" s="232" t="s">
        <v>378</v>
      </c>
      <c r="H179" s="233">
        <v>8</v>
      </c>
      <c r="I179" s="234"/>
      <c r="J179" s="235">
        <f>ROUND(I179*H179,2)</f>
        <v>0</v>
      </c>
      <c r="K179" s="231" t="s">
        <v>1</v>
      </c>
      <c r="L179" s="236"/>
      <c r="M179" s="237" t="s">
        <v>1</v>
      </c>
      <c r="N179" s="238" t="s">
        <v>41</v>
      </c>
      <c r="O179" s="77"/>
      <c r="P179" s="189">
        <f>O179*H179</f>
        <v>0</v>
      </c>
      <c r="Q179" s="189">
        <v>6.0000000000000002E-05</v>
      </c>
      <c r="R179" s="189">
        <f>Q179*H179</f>
        <v>0.00048000000000000001</v>
      </c>
      <c r="S179" s="189">
        <v>0</v>
      </c>
      <c r="T179" s="190">
        <f>S179*H179</f>
        <v>0</v>
      </c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R179" s="191" t="s">
        <v>272</v>
      </c>
      <c r="AT179" s="191" t="s">
        <v>221</v>
      </c>
      <c r="AU179" s="191" t="s">
        <v>85</v>
      </c>
      <c r="AY179" s="19" t="s">
        <v>165</v>
      </c>
      <c r="BE179" s="192">
        <f>IF(N179="základní",J179,0)</f>
        <v>0</v>
      </c>
      <c r="BF179" s="192">
        <f>IF(N179="snížená",J179,0)</f>
        <v>0</v>
      </c>
      <c r="BG179" s="192">
        <f>IF(N179="zákl. přenesená",J179,0)</f>
        <v>0</v>
      </c>
      <c r="BH179" s="192">
        <f>IF(N179="sníž. přenesená",J179,0)</f>
        <v>0</v>
      </c>
      <c r="BI179" s="192">
        <f>IF(N179="nulová",J179,0)</f>
        <v>0</v>
      </c>
      <c r="BJ179" s="19" t="s">
        <v>81</v>
      </c>
      <c r="BK179" s="192">
        <f>ROUND(I179*H179,2)</f>
        <v>0</v>
      </c>
      <c r="BL179" s="19" t="s">
        <v>273</v>
      </c>
      <c r="BM179" s="191" t="s">
        <v>1544</v>
      </c>
    </row>
    <row r="180" s="2" customFormat="1">
      <c r="A180" s="38"/>
      <c r="B180" s="39"/>
      <c r="C180" s="38"/>
      <c r="D180" s="193" t="s">
        <v>173</v>
      </c>
      <c r="E180" s="38"/>
      <c r="F180" s="194" t="s">
        <v>1007</v>
      </c>
      <c r="G180" s="38"/>
      <c r="H180" s="38"/>
      <c r="I180" s="195"/>
      <c r="J180" s="38"/>
      <c r="K180" s="38"/>
      <c r="L180" s="39"/>
      <c r="M180" s="196"/>
      <c r="N180" s="197"/>
      <c r="O180" s="77"/>
      <c r="P180" s="77"/>
      <c r="Q180" s="77"/>
      <c r="R180" s="77"/>
      <c r="S180" s="77"/>
      <c r="T180" s="78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T180" s="19" t="s">
        <v>173</v>
      </c>
      <c r="AU180" s="19" t="s">
        <v>85</v>
      </c>
    </row>
    <row r="181" s="14" customFormat="1">
      <c r="A181" s="14"/>
      <c r="B181" s="205"/>
      <c r="C181" s="14"/>
      <c r="D181" s="193" t="s">
        <v>175</v>
      </c>
      <c r="E181" s="206" t="s">
        <v>1</v>
      </c>
      <c r="F181" s="207" t="s">
        <v>220</v>
      </c>
      <c r="G181" s="14"/>
      <c r="H181" s="208">
        <v>8</v>
      </c>
      <c r="I181" s="209"/>
      <c r="J181" s="14"/>
      <c r="K181" s="14"/>
      <c r="L181" s="205"/>
      <c r="M181" s="210"/>
      <c r="N181" s="211"/>
      <c r="O181" s="211"/>
      <c r="P181" s="211"/>
      <c r="Q181" s="211"/>
      <c r="R181" s="211"/>
      <c r="S181" s="211"/>
      <c r="T181" s="212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T181" s="206" t="s">
        <v>175</v>
      </c>
      <c r="AU181" s="206" t="s">
        <v>85</v>
      </c>
      <c r="AV181" s="14" t="s">
        <v>85</v>
      </c>
      <c r="AW181" s="14" t="s">
        <v>32</v>
      </c>
      <c r="AX181" s="14" t="s">
        <v>81</v>
      </c>
      <c r="AY181" s="206" t="s">
        <v>165</v>
      </c>
    </row>
    <row r="182" s="2" customFormat="1">
      <c r="A182" s="38"/>
      <c r="B182" s="179"/>
      <c r="C182" s="180" t="s">
        <v>7</v>
      </c>
      <c r="D182" s="180" t="s">
        <v>167</v>
      </c>
      <c r="E182" s="181" t="s">
        <v>1015</v>
      </c>
      <c r="F182" s="182" t="s">
        <v>1016</v>
      </c>
      <c r="G182" s="183" t="s">
        <v>378</v>
      </c>
      <c r="H182" s="184">
        <v>1</v>
      </c>
      <c r="I182" s="185"/>
      <c r="J182" s="186">
        <f>ROUND(I182*H182,2)</f>
        <v>0</v>
      </c>
      <c r="K182" s="182" t="s">
        <v>852</v>
      </c>
      <c r="L182" s="39"/>
      <c r="M182" s="187" t="s">
        <v>1</v>
      </c>
      <c r="N182" s="188" t="s">
        <v>41</v>
      </c>
      <c r="O182" s="77"/>
      <c r="P182" s="189">
        <f>O182*H182</f>
        <v>0</v>
      </c>
      <c r="Q182" s="189">
        <v>0</v>
      </c>
      <c r="R182" s="189">
        <f>Q182*H182</f>
        <v>0</v>
      </c>
      <c r="S182" s="189">
        <v>0</v>
      </c>
      <c r="T182" s="190">
        <f>S182*H182</f>
        <v>0</v>
      </c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R182" s="191" t="s">
        <v>273</v>
      </c>
      <c r="AT182" s="191" t="s">
        <v>167</v>
      </c>
      <c r="AU182" s="191" t="s">
        <v>85</v>
      </c>
      <c r="AY182" s="19" t="s">
        <v>165</v>
      </c>
      <c r="BE182" s="192">
        <f>IF(N182="základní",J182,0)</f>
        <v>0</v>
      </c>
      <c r="BF182" s="192">
        <f>IF(N182="snížená",J182,0)</f>
        <v>0</v>
      </c>
      <c r="BG182" s="192">
        <f>IF(N182="zákl. přenesená",J182,0)</f>
        <v>0</v>
      </c>
      <c r="BH182" s="192">
        <f>IF(N182="sníž. přenesená",J182,0)</f>
        <v>0</v>
      </c>
      <c r="BI182" s="192">
        <f>IF(N182="nulová",J182,0)</f>
        <v>0</v>
      </c>
      <c r="BJ182" s="19" t="s">
        <v>81</v>
      </c>
      <c r="BK182" s="192">
        <f>ROUND(I182*H182,2)</f>
        <v>0</v>
      </c>
      <c r="BL182" s="19" t="s">
        <v>273</v>
      </c>
      <c r="BM182" s="191" t="s">
        <v>1545</v>
      </c>
    </row>
    <row r="183" s="2" customFormat="1">
      <c r="A183" s="38"/>
      <c r="B183" s="39"/>
      <c r="C183" s="38"/>
      <c r="D183" s="193" t="s">
        <v>173</v>
      </c>
      <c r="E183" s="38"/>
      <c r="F183" s="194" t="s">
        <v>1016</v>
      </c>
      <c r="G183" s="38"/>
      <c r="H183" s="38"/>
      <c r="I183" s="195"/>
      <c r="J183" s="38"/>
      <c r="K183" s="38"/>
      <c r="L183" s="39"/>
      <c r="M183" s="196"/>
      <c r="N183" s="197"/>
      <c r="O183" s="77"/>
      <c r="P183" s="77"/>
      <c r="Q183" s="77"/>
      <c r="R183" s="77"/>
      <c r="S183" s="77"/>
      <c r="T183" s="78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T183" s="19" t="s">
        <v>173</v>
      </c>
      <c r="AU183" s="19" t="s">
        <v>85</v>
      </c>
    </row>
    <row r="184" s="2" customFormat="1">
      <c r="A184" s="38"/>
      <c r="B184" s="179"/>
      <c r="C184" s="229" t="s">
        <v>318</v>
      </c>
      <c r="D184" s="229" t="s">
        <v>221</v>
      </c>
      <c r="E184" s="230" t="s">
        <v>1018</v>
      </c>
      <c r="F184" s="231" t="s">
        <v>1019</v>
      </c>
      <c r="G184" s="232" t="s">
        <v>378</v>
      </c>
      <c r="H184" s="233">
        <v>1</v>
      </c>
      <c r="I184" s="234"/>
      <c r="J184" s="235">
        <f>ROUND(I184*H184,2)</f>
        <v>0</v>
      </c>
      <c r="K184" s="231" t="s">
        <v>1</v>
      </c>
      <c r="L184" s="236"/>
      <c r="M184" s="237" t="s">
        <v>1</v>
      </c>
      <c r="N184" s="238" t="s">
        <v>41</v>
      </c>
      <c r="O184" s="77"/>
      <c r="P184" s="189">
        <f>O184*H184</f>
        <v>0</v>
      </c>
      <c r="Q184" s="189">
        <v>0.0016000000000000001</v>
      </c>
      <c r="R184" s="189">
        <f>Q184*H184</f>
        <v>0.0016000000000000001</v>
      </c>
      <c r="S184" s="189">
        <v>0</v>
      </c>
      <c r="T184" s="190">
        <f>S184*H184</f>
        <v>0</v>
      </c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R184" s="191" t="s">
        <v>272</v>
      </c>
      <c r="AT184" s="191" t="s">
        <v>221</v>
      </c>
      <c r="AU184" s="191" t="s">
        <v>85</v>
      </c>
      <c r="AY184" s="19" t="s">
        <v>165</v>
      </c>
      <c r="BE184" s="192">
        <f>IF(N184="základní",J184,0)</f>
        <v>0</v>
      </c>
      <c r="BF184" s="192">
        <f>IF(N184="snížená",J184,0)</f>
        <v>0</v>
      </c>
      <c r="BG184" s="192">
        <f>IF(N184="zákl. přenesená",J184,0)</f>
        <v>0</v>
      </c>
      <c r="BH184" s="192">
        <f>IF(N184="sníž. přenesená",J184,0)</f>
        <v>0</v>
      </c>
      <c r="BI184" s="192">
        <f>IF(N184="nulová",J184,0)</f>
        <v>0</v>
      </c>
      <c r="BJ184" s="19" t="s">
        <v>81</v>
      </c>
      <c r="BK184" s="192">
        <f>ROUND(I184*H184,2)</f>
        <v>0</v>
      </c>
      <c r="BL184" s="19" t="s">
        <v>273</v>
      </c>
      <c r="BM184" s="191" t="s">
        <v>1546</v>
      </c>
    </row>
    <row r="185" s="2" customFormat="1">
      <c r="A185" s="38"/>
      <c r="B185" s="39"/>
      <c r="C185" s="38"/>
      <c r="D185" s="193" t="s">
        <v>173</v>
      </c>
      <c r="E185" s="38"/>
      <c r="F185" s="194" t="s">
        <v>1019</v>
      </c>
      <c r="G185" s="38"/>
      <c r="H185" s="38"/>
      <c r="I185" s="195"/>
      <c r="J185" s="38"/>
      <c r="K185" s="38"/>
      <c r="L185" s="39"/>
      <c r="M185" s="196"/>
      <c r="N185" s="197"/>
      <c r="O185" s="77"/>
      <c r="P185" s="77"/>
      <c r="Q185" s="77"/>
      <c r="R185" s="77"/>
      <c r="S185" s="77"/>
      <c r="T185" s="78"/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T185" s="19" t="s">
        <v>173</v>
      </c>
      <c r="AU185" s="19" t="s">
        <v>85</v>
      </c>
    </row>
    <row r="186" s="14" customFormat="1">
      <c r="A186" s="14"/>
      <c r="B186" s="205"/>
      <c r="C186" s="14"/>
      <c r="D186" s="193" t="s">
        <v>175</v>
      </c>
      <c r="E186" s="206" t="s">
        <v>1</v>
      </c>
      <c r="F186" s="207" t="s">
        <v>81</v>
      </c>
      <c r="G186" s="14"/>
      <c r="H186" s="208">
        <v>1</v>
      </c>
      <c r="I186" s="209"/>
      <c r="J186" s="14"/>
      <c r="K186" s="14"/>
      <c r="L186" s="205"/>
      <c r="M186" s="210"/>
      <c r="N186" s="211"/>
      <c r="O186" s="211"/>
      <c r="P186" s="211"/>
      <c r="Q186" s="211"/>
      <c r="R186" s="211"/>
      <c r="S186" s="211"/>
      <c r="T186" s="212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T186" s="206" t="s">
        <v>175</v>
      </c>
      <c r="AU186" s="206" t="s">
        <v>85</v>
      </c>
      <c r="AV186" s="14" t="s">
        <v>85</v>
      </c>
      <c r="AW186" s="14" t="s">
        <v>32</v>
      </c>
      <c r="AX186" s="14" t="s">
        <v>81</v>
      </c>
      <c r="AY186" s="206" t="s">
        <v>165</v>
      </c>
    </row>
    <row r="187" s="2" customFormat="1" ht="44.25" customHeight="1">
      <c r="A187" s="38"/>
      <c r="B187" s="179"/>
      <c r="C187" s="180" t="s">
        <v>323</v>
      </c>
      <c r="D187" s="180" t="s">
        <v>167</v>
      </c>
      <c r="E187" s="181" t="s">
        <v>1021</v>
      </c>
      <c r="F187" s="182" t="s">
        <v>1022</v>
      </c>
      <c r="G187" s="183" t="s">
        <v>378</v>
      </c>
      <c r="H187" s="184">
        <v>7</v>
      </c>
      <c r="I187" s="185"/>
      <c r="J187" s="186">
        <f>ROUND(I187*H187,2)</f>
        <v>0</v>
      </c>
      <c r="K187" s="182" t="s">
        <v>852</v>
      </c>
      <c r="L187" s="39"/>
      <c r="M187" s="187" t="s">
        <v>1</v>
      </c>
      <c r="N187" s="188" t="s">
        <v>41</v>
      </c>
      <c r="O187" s="77"/>
      <c r="P187" s="189">
        <f>O187*H187</f>
        <v>0</v>
      </c>
      <c r="Q187" s="189">
        <v>0</v>
      </c>
      <c r="R187" s="189">
        <f>Q187*H187</f>
        <v>0</v>
      </c>
      <c r="S187" s="189">
        <v>0</v>
      </c>
      <c r="T187" s="190">
        <f>S187*H187</f>
        <v>0</v>
      </c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R187" s="191" t="s">
        <v>273</v>
      </c>
      <c r="AT187" s="191" t="s">
        <v>167</v>
      </c>
      <c r="AU187" s="191" t="s">
        <v>85</v>
      </c>
      <c r="AY187" s="19" t="s">
        <v>165</v>
      </c>
      <c r="BE187" s="192">
        <f>IF(N187="základní",J187,0)</f>
        <v>0</v>
      </c>
      <c r="BF187" s="192">
        <f>IF(N187="snížená",J187,0)</f>
        <v>0</v>
      </c>
      <c r="BG187" s="192">
        <f>IF(N187="zákl. přenesená",J187,0)</f>
        <v>0</v>
      </c>
      <c r="BH187" s="192">
        <f>IF(N187="sníž. přenesená",J187,0)</f>
        <v>0</v>
      </c>
      <c r="BI187" s="192">
        <f>IF(N187="nulová",J187,0)</f>
        <v>0</v>
      </c>
      <c r="BJ187" s="19" t="s">
        <v>81</v>
      </c>
      <c r="BK187" s="192">
        <f>ROUND(I187*H187,2)</f>
        <v>0</v>
      </c>
      <c r="BL187" s="19" t="s">
        <v>273</v>
      </c>
      <c r="BM187" s="191" t="s">
        <v>1547</v>
      </c>
    </row>
    <row r="188" s="2" customFormat="1">
      <c r="A188" s="38"/>
      <c r="B188" s="39"/>
      <c r="C188" s="38"/>
      <c r="D188" s="193" t="s">
        <v>173</v>
      </c>
      <c r="E188" s="38"/>
      <c r="F188" s="194" t="s">
        <v>1022</v>
      </c>
      <c r="G188" s="38"/>
      <c r="H188" s="38"/>
      <c r="I188" s="195"/>
      <c r="J188" s="38"/>
      <c r="K188" s="38"/>
      <c r="L188" s="39"/>
      <c r="M188" s="196"/>
      <c r="N188" s="197"/>
      <c r="O188" s="77"/>
      <c r="P188" s="77"/>
      <c r="Q188" s="77"/>
      <c r="R188" s="77"/>
      <c r="S188" s="77"/>
      <c r="T188" s="78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T188" s="19" t="s">
        <v>173</v>
      </c>
      <c r="AU188" s="19" t="s">
        <v>85</v>
      </c>
    </row>
    <row r="189" s="2" customFormat="1">
      <c r="A189" s="38"/>
      <c r="B189" s="179"/>
      <c r="C189" s="229" t="s">
        <v>328</v>
      </c>
      <c r="D189" s="229" t="s">
        <v>221</v>
      </c>
      <c r="E189" s="230" t="s">
        <v>1027</v>
      </c>
      <c r="F189" s="231" t="s">
        <v>1028</v>
      </c>
      <c r="G189" s="232" t="s">
        <v>378</v>
      </c>
      <c r="H189" s="233">
        <v>7</v>
      </c>
      <c r="I189" s="234"/>
      <c r="J189" s="235">
        <f>ROUND(I189*H189,2)</f>
        <v>0</v>
      </c>
      <c r="K189" s="231" t="s">
        <v>1</v>
      </c>
      <c r="L189" s="236"/>
      <c r="M189" s="237" t="s">
        <v>1</v>
      </c>
      <c r="N189" s="238" t="s">
        <v>41</v>
      </c>
      <c r="O189" s="77"/>
      <c r="P189" s="189">
        <f>O189*H189</f>
        <v>0</v>
      </c>
      <c r="Q189" s="189">
        <v>0.0016000000000000001</v>
      </c>
      <c r="R189" s="189">
        <f>Q189*H189</f>
        <v>0.0112</v>
      </c>
      <c r="S189" s="189">
        <v>0</v>
      </c>
      <c r="T189" s="190">
        <f>S189*H189</f>
        <v>0</v>
      </c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R189" s="191" t="s">
        <v>272</v>
      </c>
      <c r="AT189" s="191" t="s">
        <v>221</v>
      </c>
      <c r="AU189" s="191" t="s">
        <v>85</v>
      </c>
      <c r="AY189" s="19" t="s">
        <v>165</v>
      </c>
      <c r="BE189" s="192">
        <f>IF(N189="základní",J189,0)</f>
        <v>0</v>
      </c>
      <c r="BF189" s="192">
        <f>IF(N189="snížená",J189,0)</f>
        <v>0</v>
      </c>
      <c r="BG189" s="192">
        <f>IF(N189="zákl. přenesená",J189,0)</f>
        <v>0</v>
      </c>
      <c r="BH189" s="192">
        <f>IF(N189="sníž. přenesená",J189,0)</f>
        <v>0</v>
      </c>
      <c r="BI189" s="192">
        <f>IF(N189="nulová",J189,0)</f>
        <v>0</v>
      </c>
      <c r="BJ189" s="19" t="s">
        <v>81</v>
      </c>
      <c r="BK189" s="192">
        <f>ROUND(I189*H189,2)</f>
        <v>0</v>
      </c>
      <c r="BL189" s="19" t="s">
        <v>273</v>
      </c>
      <c r="BM189" s="191" t="s">
        <v>1548</v>
      </c>
    </row>
    <row r="190" s="2" customFormat="1">
      <c r="A190" s="38"/>
      <c r="B190" s="39"/>
      <c r="C190" s="38"/>
      <c r="D190" s="193" t="s">
        <v>173</v>
      </c>
      <c r="E190" s="38"/>
      <c r="F190" s="194" t="s">
        <v>1028</v>
      </c>
      <c r="G190" s="38"/>
      <c r="H190" s="38"/>
      <c r="I190" s="195"/>
      <c r="J190" s="38"/>
      <c r="K190" s="38"/>
      <c r="L190" s="39"/>
      <c r="M190" s="196"/>
      <c r="N190" s="197"/>
      <c r="O190" s="77"/>
      <c r="P190" s="77"/>
      <c r="Q190" s="77"/>
      <c r="R190" s="77"/>
      <c r="S190" s="77"/>
      <c r="T190" s="78"/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T190" s="19" t="s">
        <v>173</v>
      </c>
      <c r="AU190" s="19" t="s">
        <v>85</v>
      </c>
    </row>
    <row r="191" s="14" customFormat="1">
      <c r="A191" s="14"/>
      <c r="B191" s="205"/>
      <c r="C191" s="14"/>
      <c r="D191" s="193" t="s">
        <v>175</v>
      </c>
      <c r="E191" s="206" t="s">
        <v>1</v>
      </c>
      <c r="F191" s="207" t="s">
        <v>120</v>
      </c>
      <c r="G191" s="14"/>
      <c r="H191" s="208">
        <v>7</v>
      </c>
      <c r="I191" s="209"/>
      <c r="J191" s="14"/>
      <c r="K191" s="14"/>
      <c r="L191" s="205"/>
      <c r="M191" s="210"/>
      <c r="N191" s="211"/>
      <c r="O191" s="211"/>
      <c r="P191" s="211"/>
      <c r="Q191" s="211"/>
      <c r="R191" s="211"/>
      <c r="S191" s="211"/>
      <c r="T191" s="212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T191" s="206" t="s">
        <v>175</v>
      </c>
      <c r="AU191" s="206" t="s">
        <v>85</v>
      </c>
      <c r="AV191" s="14" t="s">
        <v>85</v>
      </c>
      <c r="AW191" s="14" t="s">
        <v>32</v>
      </c>
      <c r="AX191" s="14" t="s">
        <v>81</v>
      </c>
      <c r="AY191" s="206" t="s">
        <v>165</v>
      </c>
    </row>
    <row r="192" s="2" customFormat="1">
      <c r="A192" s="38"/>
      <c r="B192" s="179"/>
      <c r="C192" s="180" t="s">
        <v>333</v>
      </c>
      <c r="D192" s="180" t="s">
        <v>167</v>
      </c>
      <c r="E192" s="181" t="s">
        <v>1057</v>
      </c>
      <c r="F192" s="182" t="s">
        <v>1058</v>
      </c>
      <c r="G192" s="183" t="s">
        <v>378</v>
      </c>
      <c r="H192" s="184">
        <v>4</v>
      </c>
      <c r="I192" s="185"/>
      <c r="J192" s="186">
        <f>ROUND(I192*H192,2)</f>
        <v>0</v>
      </c>
      <c r="K192" s="182" t="s">
        <v>852</v>
      </c>
      <c r="L192" s="39"/>
      <c r="M192" s="187" t="s">
        <v>1</v>
      </c>
      <c r="N192" s="188" t="s">
        <v>41</v>
      </c>
      <c r="O192" s="77"/>
      <c r="P192" s="189">
        <f>O192*H192</f>
        <v>0</v>
      </c>
      <c r="Q192" s="189">
        <v>0</v>
      </c>
      <c r="R192" s="189">
        <f>Q192*H192</f>
        <v>0</v>
      </c>
      <c r="S192" s="189">
        <v>0</v>
      </c>
      <c r="T192" s="190">
        <f>S192*H192</f>
        <v>0</v>
      </c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R192" s="191" t="s">
        <v>273</v>
      </c>
      <c r="AT192" s="191" t="s">
        <v>167</v>
      </c>
      <c r="AU192" s="191" t="s">
        <v>85</v>
      </c>
      <c r="AY192" s="19" t="s">
        <v>165</v>
      </c>
      <c r="BE192" s="192">
        <f>IF(N192="základní",J192,0)</f>
        <v>0</v>
      </c>
      <c r="BF192" s="192">
        <f>IF(N192="snížená",J192,0)</f>
        <v>0</v>
      </c>
      <c r="BG192" s="192">
        <f>IF(N192="zákl. přenesená",J192,0)</f>
        <v>0</v>
      </c>
      <c r="BH192" s="192">
        <f>IF(N192="sníž. přenesená",J192,0)</f>
        <v>0</v>
      </c>
      <c r="BI192" s="192">
        <f>IF(N192="nulová",J192,0)</f>
        <v>0</v>
      </c>
      <c r="BJ192" s="19" t="s">
        <v>81</v>
      </c>
      <c r="BK192" s="192">
        <f>ROUND(I192*H192,2)</f>
        <v>0</v>
      </c>
      <c r="BL192" s="19" t="s">
        <v>273</v>
      </c>
      <c r="BM192" s="191" t="s">
        <v>1549</v>
      </c>
    </row>
    <row r="193" s="2" customFormat="1">
      <c r="A193" s="38"/>
      <c r="B193" s="39"/>
      <c r="C193" s="38"/>
      <c r="D193" s="193" t="s">
        <v>173</v>
      </c>
      <c r="E193" s="38"/>
      <c r="F193" s="194" t="s">
        <v>1058</v>
      </c>
      <c r="G193" s="38"/>
      <c r="H193" s="38"/>
      <c r="I193" s="195"/>
      <c r="J193" s="38"/>
      <c r="K193" s="38"/>
      <c r="L193" s="39"/>
      <c r="M193" s="196"/>
      <c r="N193" s="197"/>
      <c r="O193" s="77"/>
      <c r="P193" s="77"/>
      <c r="Q193" s="77"/>
      <c r="R193" s="77"/>
      <c r="S193" s="77"/>
      <c r="T193" s="78"/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T193" s="19" t="s">
        <v>173</v>
      </c>
      <c r="AU193" s="19" t="s">
        <v>85</v>
      </c>
    </row>
    <row r="194" s="12" customFormat="1" ht="22.8" customHeight="1">
      <c r="A194" s="12"/>
      <c r="B194" s="166"/>
      <c r="C194" s="12"/>
      <c r="D194" s="167" t="s">
        <v>75</v>
      </c>
      <c r="E194" s="177" t="s">
        <v>1063</v>
      </c>
      <c r="F194" s="177" t="s">
        <v>1064</v>
      </c>
      <c r="G194" s="12"/>
      <c r="H194" s="12"/>
      <c r="I194" s="169"/>
      <c r="J194" s="178">
        <f>BK194</f>
        <v>0</v>
      </c>
      <c r="K194" s="12"/>
      <c r="L194" s="166"/>
      <c r="M194" s="171"/>
      <c r="N194" s="172"/>
      <c r="O194" s="172"/>
      <c r="P194" s="173">
        <f>SUM(P195:P203)</f>
        <v>0</v>
      </c>
      <c r="Q194" s="172"/>
      <c r="R194" s="173">
        <f>SUM(R195:R203)</f>
        <v>0</v>
      </c>
      <c r="S194" s="172"/>
      <c r="T194" s="174">
        <f>SUM(T195:T203)</f>
        <v>0.0085839999999999996</v>
      </c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R194" s="167" t="s">
        <v>85</v>
      </c>
      <c r="AT194" s="175" t="s">
        <v>75</v>
      </c>
      <c r="AU194" s="175" t="s">
        <v>81</v>
      </c>
      <c r="AY194" s="167" t="s">
        <v>165</v>
      </c>
      <c r="BK194" s="176">
        <f>SUM(BK195:BK203)</f>
        <v>0</v>
      </c>
    </row>
    <row r="195" s="2" customFormat="1">
      <c r="A195" s="38"/>
      <c r="B195" s="179"/>
      <c r="C195" s="180" t="s">
        <v>338</v>
      </c>
      <c r="D195" s="180" t="s">
        <v>167</v>
      </c>
      <c r="E195" s="181" t="s">
        <v>1074</v>
      </c>
      <c r="F195" s="182" t="s">
        <v>1075</v>
      </c>
      <c r="G195" s="183" t="s">
        <v>378</v>
      </c>
      <c r="H195" s="184">
        <v>2</v>
      </c>
      <c r="I195" s="185"/>
      <c r="J195" s="186">
        <f>ROUND(I195*H195,2)</f>
        <v>0</v>
      </c>
      <c r="K195" s="182" t="s">
        <v>852</v>
      </c>
      <c r="L195" s="39"/>
      <c r="M195" s="187" t="s">
        <v>1</v>
      </c>
      <c r="N195" s="188" t="s">
        <v>41</v>
      </c>
      <c r="O195" s="77"/>
      <c r="P195" s="189">
        <f>O195*H195</f>
        <v>0</v>
      </c>
      <c r="Q195" s="189">
        <v>0</v>
      </c>
      <c r="R195" s="189">
        <f>Q195*H195</f>
        <v>0</v>
      </c>
      <c r="S195" s="189">
        <v>4.8000000000000001E-05</v>
      </c>
      <c r="T195" s="190">
        <f>S195*H195</f>
        <v>9.6000000000000002E-05</v>
      </c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R195" s="191" t="s">
        <v>273</v>
      </c>
      <c r="AT195" s="191" t="s">
        <v>167</v>
      </c>
      <c r="AU195" s="191" t="s">
        <v>85</v>
      </c>
      <c r="AY195" s="19" t="s">
        <v>165</v>
      </c>
      <c r="BE195" s="192">
        <f>IF(N195="základní",J195,0)</f>
        <v>0</v>
      </c>
      <c r="BF195" s="192">
        <f>IF(N195="snížená",J195,0)</f>
        <v>0</v>
      </c>
      <c r="BG195" s="192">
        <f>IF(N195="zákl. přenesená",J195,0)</f>
        <v>0</v>
      </c>
      <c r="BH195" s="192">
        <f>IF(N195="sníž. přenesená",J195,0)</f>
        <v>0</v>
      </c>
      <c r="BI195" s="192">
        <f>IF(N195="nulová",J195,0)</f>
        <v>0</v>
      </c>
      <c r="BJ195" s="19" t="s">
        <v>81</v>
      </c>
      <c r="BK195" s="192">
        <f>ROUND(I195*H195,2)</f>
        <v>0</v>
      </c>
      <c r="BL195" s="19" t="s">
        <v>273</v>
      </c>
      <c r="BM195" s="191" t="s">
        <v>1550</v>
      </c>
    </row>
    <row r="196" s="2" customFormat="1">
      <c r="A196" s="38"/>
      <c r="B196" s="39"/>
      <c r="C196" s="38"/>
      <c r="D196" s="193" t="s">
        <v>173</v>
      </c>
      <c r="E196" s="38"/>
      <c r="F196" s="194" t="s">
        <v>1075</v>
      </c>
      <c r="G196" s="38"/>
      <c r="H196" s="38"/>
      <c r="I196" s="195"/>
      <c r="J196" s="38"/>
      <c r="K196" s="38"/>
      <c r="L196" s="39"/>
      <c r="M196" s="196"/>
      <c r="N196" s="197"/>
      <c r="O196" s="77"/>
      <c r="P196" s="77"/>
      <c r="Q196" s="77"/>
      <c r="R196" s="77"/>
      <c r="S196" s="77"/>
      <c r="T196" s="78"/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T196" s="19" t="s">
        <v>173</v>
      </c>
      <c r="AU196" s="19" t="s">
        <v>85</v>
      </c>
    </row>
    <row r="197" s="2" customFormat="1">
      <c r="A197" s="38"/>
      <c r="B197" s="179"/>
      <c r="C197" s="180" t="s">
        <v>343</v>
      </c>
      <c r="D197" s="180" t="s">
        <v>167</v>
      </c>
      <c r="E197" s="181" t="s">
        <v>1080</v>
      </c>
      <c r="F197" s="182" t="s">
        <v>1081</v>
      </c>
      <c r="G197" s="183" t="s">
        <v>378</v>
      </c>
      <c r="H197" s="184">
        <v>6</v>
      </c>
      <c r="I197" s="185"/>
      <c r="J197" s="186">
        <f>ROUND(I197*H197,2)</f>
        <v>0</v>
      </c>
      <c r="K197" s="182" t="s">
        <v>852</v>
      </c>
      <c r="L197" s="39"/>
      <c r="M197" s="187" t="s">
        <v>1</v>
      </c>
      <c r="N197" s="188" t="s">
        <v>41</v>
      </c>
      <c r="O197" s="77"/>
      <c r="P197" s="189">
        <f>O197*H197</f>
        <v>0</v>
      </c>
      <c r="Q197" s="189">
        <v>0</v>
      </c>
      <c r="R197" s="189">
        <f>Q197*H197</f>
        <v>0</v>
      </c>
      <c r="S197" s="189">
        <v>4.8000000000000001E-05</v>
      </c>
      <c r="T197" s="190">
        <f>S197*H197</f>
        <v>0.00028800000000000001</v>
      </c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R197" s="191" t="s">
        <v>273</v>
      </c>
      <c r="AT197" s="191" t="s">
        <v>167</v>
      </c>
      <c r="AU197" s="191" t="s">
        <v>85</v>
      </c>
      <c r="AY197" s="19" t="s">
        <v>165</v>
      </c>
      <c r="BE197" s="192">
        <f>IF(N197="základní",J197,0)</f>
        <v>0</v>
      </c>
      <c r="BF197" s="192">
        <f>IF(N197="snížená",J197,0)</f>
        <v>0</v>
      </c>
      <c r="BG197" s="192">
        <f>IF(N197="zákl. přenesená",J197,0)</f>
        <v>0</v>
      </c>
      <c r="BH197" s="192">
        <f>IF(N197="sníž. přenesená",J197,0)</f>
        <v>0</v>
      </c>
      <c r="BI197" s="192">
        <f>IF(N197="nulová",J197,0)</f>
        <v>0</v>
      </c>
      <c r="BJ197" s="19" t="s">
        <v>81</v>
      </c>
      <c r="BK197" s="192">
        <f>ROUND(I197*H197,2)</f>
        <v>0</v>
      </c>
      <c r="BL197" s="19" t="s">
        <v>273</v>
      </c>
      <c r="BM197" s="191" t="s">
        <v>1551</v>
      </c>
    </row>
    <row r="198" s="2" customFormat="1">
      <c r="A198" s="38"/>
      <c r="B198" s="39"/>
      <c r="C198" s="38"/>
      <c r="D198" s="193" t="s">
        <v>173</v>
      </c>
      <c r="E198" s="38"/>
      <c r="F198" s="194" t="s">
        <v>1081</v>
      </c>
      <c r="G198" s="38"/>
      <c r="H198" s="38"/>
      <c r="I198" s="195"/>
      <c r="J198" s="38"/>
      <c r="K198" s="38"/>
      <c r="L198" s="39"/>
      <c r="M198" s="196"/>
      <c r="N198" s="197"/>
      <c r="O198" s="77"/>
      <c r="P198" s="77"/>
      <c r="Q198" s="77"/>
      <c r="R198" s="77"/>
      <c r="S198" s="77"/>
      <c r="T198" s="78"/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T198" s="19" t="s">
        <v>173</v>
      </c>
      <c r="AU198" s="19" t="s">
        <v>85</v>
      </c>
    </row>
    <row r="199" s="2" customFormat="1" ht="16.5" customHeight="1">
      <c r="A199" s="38"/>
      <c r="B199" s="179"/>
      <c r="C199" s="180" t="s">
        <v>349</v>
      </c>
      <c r="D199" s="180" t="s">
        <v>167</v>
      </c>
      <c r="E199" s="181" t="s">
        <v>1552</v>
      </c>
      <c r="F199" s="182" t="s">
        <v>1078</v>
      </c>
      <c r="G199" s="183" t="s">
        <v>378</v>
      </c>
      <c r="H199" s="184">
        <v>8</v>
      </c>
      <c r="I199" s="185"/>
      <c r="J199" s="186">
        <f>ROUND(I199*H199,2)</f>
        <v>0</v>
      </c>
      <c r="K199" s="182" t="s">
        <v>1</v>
      </c>
      <c r="L199" s="39"/>
      <c r="M199" s="187" t="s">
        <v>1</v>
      </c>
      <c r="N199" s="188" t="s">
        <v>41</v>
      </c>
      <c r="O199" s="77"/>
      <c r="P199" s="189">
        <f>O199*H199</f>
        <v>0</v>
      </c>
      <c r="Q199" s="189">
        <v>0</v>
      </c>
      <c r="R199" s="189">
        <f>Q199*H199</f>
        <v>0</v>
      </c>
      <c r="S199" s="189">
        <v>5.0000000000000002E-05</v>
      </c>
      <c r="T199" s="190">
        <f>S199*H199</f>
        <v>0.00040000000000000002</v>
      </c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R199" s="191" t="s">
        <v>273</v>
      </c>
      <c r="AT199" s="191" t="s">
        <v>167</v>
      </c>
      <c r="AU199" s="191" t="s">
        <v>85</v>
      </c>
      <c r="AY199" s="19" t="s">
        <v>165</v>
      </c>
      <c r="BE199" s="192">
        <f>IF(N199="základní",J199,0)</f>
        <v>0</v>
      </c>
      <c r="BF199" s="192">
        <f>IF(N199="snížená",J199,0)</f>
        <v>0</v>
      </c>
      <c r="BG199" s="192">
        <f>IF(N199="zákl. přenesená",J199,0)</f>
        <v>0</v>
      </c>
      <c r="BH199" s="192">
        <f>IF(N199="sníž. přenesená",J199,0)</f>
        <v>0</v>
      </c>
      <c r="BI199" s="192">
        <f>IF(N199="nulová",J199,0)</f>
        <v>0</v>
      </c>
      <c r="BJ199" s="19" t="s">
        <v>81</v>
      </c>
      <c r="BK199" s="192">
        <f>ROUND(I199*H199,2)</f>
        <v>0</v>
      </c>
      <c r="BL199" s="19" t="s">
        <v>273</v>
      </c>
      <c r="BM199" s="191" t="s">
        <v>1553</v>
      </c>
    </row>
    <row r="200" s="2" customFormat="1">
      <c r="A200" s="38"/>
      <c r="B200" s="39"/>
      <c r="C200" s="38"/>
      <c r="D200" s="193" t="s">
        <v>173</v>
      </c>
      <c r="E200" s="38"/>
      <c r="F200" s="194" t="s">
        <v>1078</v>
      </c>
      <c r="G200" s="38"/>
      <c r="H200" s="38"/>
      <c r="I200" s="195"/>
      <c r="J200" s="38"/>
      <c r="K200" s="38"/>
      <c r="L200" s="39"/>
      <c r="M200" s="196"/>
      <c r="N200" s="197"/>
      <c r="O200" s="77"/>
      <c r="P200" s="77"/>
      <c r="Q200" s="77"/>
      <c r="R200" s="77"/>
      <c r="S200" s="77"/>
      <c r="T200" s="78"/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T200" s="19" t="s">
        <v>173</v>
      </c>
      <c r="AU200" s="19" t="s">
        <v>85</v>
      </c>
    </row>
    <row r="201" s="14" customFormat="1">
      <c r="A201" s="14"/>
      <c r="B201" s="205"/>
      <c r="C201" s="14"/>
      <c r="D201" s="193" t="s">
        <v>175</v>
      </c>
      <c r="E201" s="206" t="s">
        <v>1</v>
      </c>
      <c r="F201" s="207" t="s">
        <v>220</v>
      </c>
      <c r="G201" s="14"/>
      <c r="H201" s="208">
        <v>8</v>
      </c>
      <c r="I201" s="209"/>
      <c r="J201" s="14"/>
      <c r="K201" s="14"/>
      <c r="L201" s="205"/>
      <c r="M201" s="210"/>
      <c r="N201" s="211"/>
      <c r="O201" s="211"/>
      <c r="P201" s="211"/>
      <c r="Q201" s="211"/>
      <c r="R201" s="211"/>
      <c r="S201" s="211"/>
      <c r="T201" s="212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T201" s="206" t="s">
        <v>175</v>
      </c>
      <c r="AU201" s="206" t="s">
        <v>85</v>
      </c>
      <c r="AV201" s="14" t="s">
        <v>85</v>
      </c>
      <c r="AW201" s="14" t="s">
        <v>32</v>
      </c>
      <c r="AX201" s="14" t="s">
        <v>81</v>
      </c>
      <c r="AY201" s="206" t="s">
        <v>165</v>
      </c>
    </row>
    <row r="202" s="2" customFormat="1">
      <c r="A202" s="38"/>
      <c r="B202" s="179"/>
      <c r="C202" s="180" t="s">
        <v>357</v>
      </c>
      <c r="D202" s="180" t="s">
        <v>167</v>
      </c>
      <c r="E202" s="181" t="s">
        <v>1246</v>
      </c>
      <c r="F202" s="182" t="s">
        <v>1247</v>
      </c>
      <c r="G202" s="183" t="s">
        <v>378</v>
      </c>
      <c r="H202" s="184">
        <v>6</v>
      </c>
      <c r="I202" s="185"/>
      <c r="J202" s="186">
        <f>ROUND(I202*H202,2)</f>
        <v>0</v>
      </c>
      <c r="K202" s="182" t="s">
        <v>852</v>
      </c>
      <c r="L202" s="39"/>
      <c r="M202" s="187" t="s">
        <v>1</v>
      </c>
      <c r="N202" s="188" t="s">
        <v>41</v>
      </c>
      <c r="O202" s="77"/>
      <c r="P202" s="189">
        <f>O202*H202</f>
        <v>0</v>
      </c>
      <c r="Q202" s="189">
        <v>0</v>
      </c>
      <c r="R202" s="189">
        <f>Q202*H202</f>
        <v>0</v>
      </c>
      <c r="S202" s="189">
        <v>0.0012999999999999999</v>
      </c>
      <c r="T202" s="190">
        <f>S202*H202</f>
        <v>0.0077999999999999996</v>
      </c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R202" s="191" t="s">
        <v>273</v>
      </c>
      <c r="AT202" s="191" t="s">
        <v>167</v>
      </c>
      <c r="AU202" s="191" t="s">
        <v>85</v>
      </c>
      <c r="AY202" s="19" t="s">
        <v>165</v>
      </c>
      <c r="BE202" s="192">
        <f>IF(N202="základní",J202,0)</f>
        <v>0</v>
      </c>
      <c r="BF202" s="192">
        <f>IF(N202="snížená",J202,0)</f>
        <v>0</v>
      </c>
      <c r="BG202" s="192">
        <f>IF(N202="zákl. přenesená",J202,0)</f>
        <v>0</v>
      </c>
      <c r="BH202" s="192">
        <f>IF(N202="sníž. přenesená",J202,0)</f>
        <v>0</v>
      </c>
      <c r="BI202" s="192">
        <f>IF(N202="nulová",J202,0)</f>
        <v>0</v>
      </c>
      <c r="BJ202" s="19" t="s">
        <v>81</v>
      </c>
      <c r="BK202" s="192">
        <f>ROUND(I202*H202,2)</f>
        <v>0</v>
      </c>
      <c r="BL202" s="19" t="s">
        <v>273</v>
      </c>
      <c r="BM202" s="191" t="s">
        <v>1554</v>
      </c>
    </row>
    <row r="203" s="2" customFormat="1">
      <c r="A203" s="38"/>
      <c r="B203" s="39"/>
      <c r="C203" s="38"/>
      <c r="D203" s="193" t="s">
        <v>173</v>
      </c>
      <c r="E203" s="38"/>
      <c r="F203" s="194" t="s">
        <v>1247</v>
      </c>
      <c r="G203" s="38"/>
      <c r="H203" s="38"/>
      <c r="I203" s="195"/>
      <c r="J203" s="38"/>
      <c r="K203" s="38"/>
      <c r="L203" s="39"/>
      <c r="M203" s="196"/>
      <c r="N203" s="197"/>
      <c r="O203" s="77"/>
      <c r="P203" s="77"/>
      <c r="Q203" s="77"/>
      <c r="R203" s="77"/>
      <c r="S203" s="77"/>
      <c r="T203" s="78"/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T203" s="19" t="s">
        <v>173</v>
      </c>
      <c r="AU203" s="19" t="s">
        <v>85</v>
      </c>
    </row>
    <row r="204" s="12" customFormat="1" ht="25.92" customHeight="1">
      <c r="A204" s="12"/>
      <c r="B204" s="166"/>
      <c r="C204" s="12"/>
      <c r="D204" s="167" t="s">
        <v>75</v>
      </c>
      <c r="E204" s="168" t="s">
        <v>221</v>
      </c>
      <c r="F204" s="168" t="s">
        <v>1086</v>
      </c>
      <c r="G204" s="12"/>
      <c r="H204" s="12"/>
      <c r="I204" s="169"/>
      <c r="J204" s="170">
        <f>BK204</f>
        <v>0</v>
      </c>
      <c r="K204" s="12"/>
      <c r="L204" s="166"/>
      <c r="M204" s="171"/>
      <c r="N204" s="172"/>
      <c r="O204" s="172"/>
      <c r="P204" s="173">
        <f>P205</f>
        <v>0</v>
      </c>
      <c r="Q204" s="172"/>
      <c r="R204" s="173">
        <f>R205</f>
        <v>0.033709999999999997</v>
      </c>
      <c r="S204" s="172"/>
      <c r="T204" s="174">
        <f>T205</f>
        <v>0.18120000000000003</v>
      </c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R204" s="167" t="s">
        <v>86</v>
      </c>
      <c r="AT204" s="175" t="s">
        <v>75</v>
      </c>
      <c r="AU204" s="175" t="s">
        <v>76</v>
      </c>
      <c r="AY204" s="167" t="s">
        <v>165</v>
      </c>
      <c r="BK204" s="176">
        <f>BK205</f>
        <v>0</v>
      </c>
    </row>
    <row r="205" s="12" customFormat="1" ht="22.8" customHeight="1">
      <c r="A205" s="12"/>
      <c r="B205" s="166"/>
      <c r="C205" s="12"/>
      <c r="D205" s="167" t="s">
        <v>75</v>
      </c>
      <c r="E205" s="177" t="s">
        <v>1087</v>
      </c>
      <c r="F205" s="177" t="s">
        <v>1088</v>
      </c>
      <c r="G205" s="12"/>
      <c r="H205" s="12"/>
      <c r="I205" s="169"/>
      <c r="J205" s="178">
        <f>BK205</f>
        <v>0</v>
      </c>
      <c r="K205" s="12"/>
      <c r="L205" s="166"/>
      <c r="M205" s="171"/>
      <c r="N205" s="172"/>
      <c r="O205" s="172"/>
      <c r="P205" s="173">
        <f>SUM(P206:P230)</f>
        <v>0</v>
      </c>
      <c r="Q205" s="172"/>
      <c r="R205" s="173">
        <f>SUM(R206:R230)</f>
        <v>0.033709999999999997</v>
      </c>
      <c r="S205" s="172"/>
      <c r="T205" s="174">
        <f>SUM(T206:T230)</f>
        <v>0.18120000000000003</v>
      </c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R205" s="167" t="s">
        <v>86</v>
      </c>
      <c r="AT205" s="175" t="s">
        <v>75</v>
      </c>
      <c r="AU205" s="175" t="s">
        <v>81</v>
      </c>
      <c r="AY205" s="167" t="s">
        <v>165</v>
      </c>
      <c r="BK205" s="176">
        <f>SUM(BK206:BK230)</f>
        <v>0</v>
      </c>
    </row>
    <row r="206" s="2" customFormat="1">
      <c r="A206" s="38"/>
      <c r="B206" s="179"/>
      <c r="C206" s="180" t="s">
        <v>364</v>
      </c>
      <c r="D206" s="180" t="s">
        <v>167</v>
      </c>
      <c r="E206" s="181" t="s">
        <v>1358</v>
      </c>
      <c r="F206" s="182" t="s">
        <v>1359</v>
      </c>
      <c r="G206" s="183" t="s">
        <v>378</v>
      </c>
      <c r="H206" s="184">
        <v>1</v>
      </c>
      <c r="I206" s="185"/>
      <c r="J206" s="186">
        <f>ROUND(I206*H206,2)</f>
        <v>0</v>
      </c>
      <c r="K206" s="182" t="s">
        <v>1</v>
      </c>
      <c r="L206" s="39"/>
      <c r="M206" s="187" t="s">
        <v>1</v>
      </c>
      <c r="N206" s="188" t="s">
        <v>41</v>
      </c>
      <c r="O206" s="77"/>
      <c r="P206" s="189">
        <f>O206*H206</f>
        <v>0</v>
      </c>
      <c r="Q206" s="189">
        <v>0.020480000000000002</v>
      </c>
      <c r="R206" s="189">
        <f>Q206*H206</f>
        <v>0.020480000000000002</v>
      </c>
      <c r="S206" s="189">
        <v>0</v>
      </c>
      <c r="T206" s="190">
        <f>S206*H206</f>
        <v>0</v>
      </c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R206" s="191" t="s">
        <v>573</v>
      </c>
      <c r="AT206" s="191" t="s">
        <v>167</v>
      </c>
      <c r="AU206" s="191" t="s">
        <v>85</v>
      </c>
      <c r="AY206" s="19" t="s">
        <v>165</v>
      </c>
      <c r="BE206" s="192">
        <f>IF(N206="základní",J206,0)</f>
        <v>0</v>
      </c>
      <c r="BF206" s="192">
        <f>IF(N206="snížená",J206,0)</f>
        <v>0</v>
      </c>
      <c r="BG206" s="192">
        <f>IF(N206="zákl. přenesená",J206,0)</f>
        <v>0</v>
      </c>
      <c r="BH206" s="192">
        <f>IF(N206="sníž. přenesená",J206,0)</f>
        <v>0</v>
      </c>
      <c r="BI206" s="192">
        <f>IF(N206="nulová",J206,0)</f>
        <v>0</v>
      </c>
      <c r="BJ206" s="19" t="s">
        <v>81</v>
      </c>
      <c r="BK206" s="192">
        <f>ROUND(I206*H206,2)</f>
        <v>0</v>
      </c>
      <c r="BL206" s="19" t="s">
        <v>573</v>
      </c>
      <c r="BM206" s="191" t="s">
        <v>1555</v>
      </c>
    </row>
    <row r="207" s="2" customFormat="1">
      <c r="A207" s="38"/>
      <c r="B207" s="39"/>
      <c r="C207" s="38"/>
      <c r="D207" s="193" t="s">
        <v>173</v>
      </c>
      <c r="E207" s="38"/>
      <c r="F207" s="194" t="s">
        <v>1359</v>
      </c>
      <c r="G207" s="38"/>
      <c r="H207" s="38"/>
      <c r="I207" s="195"/>
      <c r="J207" s="38"/>
      <c r="K207" s="38"/>
      <c r="L207" s="39"/>
      <c r="M207" s="196"/>
      <c r="N207" s="197"/>
      <c r="O207" s="77"/>
      <c r="P207" s="77"/>
      <c r="Q207" s="77"/>
      <c r="R207" s="77"/>
      <c r="S207" s="77"/>
      <c r="T207" s="78"/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T207" s="19" t="s">
        <v>173</v>
      </c>
      <c r="AU207" s="19" t="s">
        <v>85</v>
      </c>
    </row>
    <row r="208" s="14" customFormat="1">
      <c r="A208" s="14"/>
      <c r="B208" s="205"/>
      <c r="C208" s="14"/>
      <c r="D208" s="193" t="s">
        <v>175</v>
      </c>
      <c r="E208" s="206" t="s">
        <v>1</v>
      </c>
      <c r="F208" s="207" t="s">
        <v>1361</v>
      </c>
      <c r="G208" s="14"/>
      <c r="H208" s="208">
        <v>1</v>
      </c>
      <c r="I208" s="209"/>
      <c r="J208" s="14"/>
      <c r="K208" s="14"/>
      <c r="L208" s="205"/>
      <c r="M208" s="210"/>
      <c r="N208" s="211"/>
      <c r="O208" s="211"/>
      <c r="P208" s="211"/>
      <c r="Q208" s="211"/>
      <c r="R208" s="211"/>
      <c r="S208" s="211"/>
      <c r="T208" s="212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T208" s="206" t="s">
        <v>175</v>
      </c>
      <c r="AU208" s="206" t="s">
        <v>85</v>
      </c>
      <c r="AV208" s="14" t="s">
        <v>85</v>
      </c>
      <c r="AW208" s="14" t="s">
        <v>32</v>
      </c>
      <c r="AX208" s="14" t="s">
        <v>81</v>
      </c>
      <c r="AY208" s="206" t="s">
        <v>165</v>
      </c>
    </row>
    <row r="209" s="2" customFormat="1">
      <c r="A209" s="38"/>
      <c r="B209" s="179"/>
      <c r="C209" s="180" t="s">
        <v>371</v>
      </c>
      <c r="D209" s="180" t="s">
        <v>167</v>
      </c>
      <c r="E209" s="181" t="s">
        <v>1089</v>
      </c>
      <c r="F209" s="182" t="s">
        <v>1090</v>
      </c>
      <c r="G209" s="183" t="s">
        <v>201</v>
      </c>
      <c r="H209" s="184">
        <v>0.0080000000000000002</v>
      </c>
      <c r="I209" s="185"/>
      <c r="J209" s="186">
        <f>ROUND(I209*H209,2)</f>
        <v>0</v>
      </c>
      <c r="K209" s="182" t="s">
        <v>852</v>
      </c>
      <c r="L209" s="39"/>
      <c r="M209" s="187" t="s">
        <v>1</v>
      </c>
      <c r="N209" s="188" t="s">
        <v>41</v>
      </c>
      <c r="O209" s="77"/>
      <c r="P209" s="189">
        <f>O209*H209</f>
        <v>0</v>
      </c>
      <c r="Q209" s="189">
        <v>0</v>
      </c>
      <c r="R209" s="189">
        <f>Q209*H209</f>
        <v>0</v>
      </c>
      <c r="S209" s="189">
        <v>0</v>
      </c>
      <c r="T209" s="190">
        <f>S209*H209</f>
        <v>0</v>
      </c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R209" s="191" t="s">
        <v>573</v>
      </c>
      <c r="AT209" s="191" t="s">
        <v>167</v>
      </c>
      <c r="AU209" s="191" t="s">
        <v>85</v>
      </c>
      <c r="AY209" s="19" t="s">
        <v>165</v>
      </c>
      <c r="BE209" s="192">
        <f>IF(N209="základní",J209,0)</f>
        <v>0</v>
      </c>
      <c r="BF209" s="192">
        <f>IF(N209="snížená",J209,0)</f>
        <v>0</v>
      </c>
      <c r="BG209" s="192">
        <f>IF(N209="zákl. přenesená",J209,0)</f>
        <v>0</v>
      </c>
      <c r="BH209" s="192">
        <f>IF(N209="sníž. přenesená",J209,0)</f>
        <v>0</v>
      </c>
      <c r="BI209" s="192">
        <f>IF(N209="nulová",J209,0)</f>
        <v>0</v>
      </c>
      <c r="BJ209" s="19" t="s">
        <v>81</v>
      </c>
      <c r="BK209" s="192">
        <f>ROUND(I209*H209,2)</f>
        <v>0</v>
      </c>
      <c r="BL209" s="19" t="s">
        <v>573</v>
      </c>
      <c r="BM209" s="191" t="s">
        <v>1556</v>
      </c>
    </row>
    <row r="210" s="2" customFormat="1">
      <c r="A210" s="38"/>
      <c r="B210" s="39"/>
      <c r="C210" s="38"/>
      <c r="D210" s="193" t="s">
        <v>173</v>
      </c>
      <c r="E210" s="38"/>
      <c r="F210" s="194" t="s">
        <v>1090</v>
      </c>
      <c r="G210" s="38"/>
      <c r="H210" s="38"/>
      <c r="I210" s="195"/>
      <c r="J210" s="38"/>
      <c r="K210" s="38"/>
      <c r="L210" s="39"/>
      <c r="M210" s="196"/>
      <c r="N210" s="197"/>
      <c r="O210" s="77"/>
      <c r="P210" s="77"/>
      <c r="Q210" s="77"/>
      <c r="R210" s="77"/>
      <c r="S210" s="77"/>
      <c r="T210" s="78"/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T210" s="19" t="s">
        <v>173</v>
      </c>
      <c r="AU210" s="19" t="s">
        <v>85</v>
      </c>
    </row>
    <row r="211" s="2" customFormat="1">
      <c r="A211" s="38"/>
      <c r="B211" s="179"/>
      <c r="C211" s="180" t="s">
        <v>272</v>
      </c>
      <c r="D211" s="180" t="s">
        <v>167</v>
      </c>
      <c r="E211" s="181" t="s">
        <v>1092</v>
      </c>
      <c r="F211" s="182" t="s">
        <v>1093</v>
      </c>
      <c r="G211" s="183" t="s">
        <v>201</v>
      </c>
      <c r="H211" s="184">
        <v>0.080000000000000002</v>
      </c>
      <c r="I211" s="185"/>
      <c r="J211" s="186">
        <f>ROUND(I211*H211,2)</f>
        <v>0</v>
      </c>
      <c r="K211" s="182" t="s">
        <v>852</v>
      </c>
      <c r="L211" s="39"/>
      <c r="M211" s="187" t="s">
        <v>1</v>
      </c>
      <c r="N211" s="188" t="s">
        <v>41</v>
      </c>
      <c r="O211" s="77"/>
      <c r="P211" s="189">
        <f>O211*H211</f>
        <v>0</v>
      </c>
      <c r="Q211" s="189">
        <v>0</v>
      </c>
      <c r="R211" s="189">
        <f>Q211*H211</f>
        <v>0</v>
      </c>
      <c r="S211" s="189">
        <v>0</v>
      </c>
      <c r="T211" s="190">
        <f>S211*H211</f>
        <v>0</v>
      </c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R211" s="191" t="s">
        <v>573</v>
      </c>
      <c r="AT211" s="191" t="s">
        <v>167</v>
      </c>
      <c r="AU211" s="191" t="s">
        <v>85</v>
      </c>
      <c r="AY211" s="19" t="s">
        <v>165</v>
      </c>
      <c r="BE211" s="192">
        <f>IF(N211="základní",J211,0)</f>
        <v>0</v>
      </c>
      <c r="BF211" s="192">
        <f>IF(N211="snížená",J211,0)</f>
        <v>0</v>
      </c>
      <c r="BG211" s="192">
        <f>IF(N211="zákl. přenesená",J211,0)</f>
        <v>0</v>
      </c>
      <c r="BH211" s="192">
        <f>IF(N211="sníž. přenesená",J211,0)</f>
        <v>0</v>
      </c>
      <c r="BI211" s="192">
        <f>IF(N211="nulová",J211,0)</f>
        <v>0</v>
      </c>
      <c r="BJ211" s="19" t="s">
        <v>81</v>
      </c>
      <c r="BK211" s="192">
        <f>ROUND(I211*H211,2)</f>
        <v>0</v>
      </c>
      <c r="BL211" s="19" t="s">
        <v>573</v>
      </c>
      <c r="BM211" s="191" t="s">
        <v>1557</v>
      </c>
    </row>
    <row r="212" s="2" customFormat="1">
      <c r="A212" s="38"/>
      <c r="B212" s="39"/>
      <c r="C212" s="38"/>
      <c r="D212" s="193" t="s">
        <v>173</v>
      </c>
      <c r="E212" s="38"/>
      <c r="F212" s="194" t="s">
        <v>1093</v>
      </c>
      <c r="G212" s="38"/>
      <c r="H212" s="38"/>
      <c r="I212" s="195"/>
      <c r="J212" s="38"/>
      <c r="K212" s="38"/>
      <c r="L212" s="39"/>
      <c r="M212" s="196"/>
      <c r="N212" s="197"/>
      <c r="O212" s="77"/>
      <c r="P212" s="77"/>
      <c r="Q212" s="77"/>
      <c r="R212" s="77"/>
      <c r="S212" s="77"/>
      <c r="T212" s="78"/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T212" s="19" t="s">
        <v>173</v>
      </c>
      <c r="AU212" s="19" t="s">
        <v>85</v>
      </c>
    </row>
    <row r="213" s="2" customFormat="1">
      <c r="A213" s="38"/>
      <c r="B213" s="179"/>
      <c r="C213" s="180" t="s">
        <v>381</v>
      </c>
      <c r="D213" s="180" t="s">
        <v>167</v>
      </c>
      <c r="E213" s="181" t="s">
        <v>1104</v>
      </c>
      <c r="F213" s="182" t="s">
        <v>1105</v>
      </c>
      <c r="G213" s="183" t="s">
        <v>378</v>
      </c>
      <c r="H213" s="184">
        <v>16</v>
      </c>
      <c r="I213" s="185"/>
      <c r="J213" s="186">
        <f>ROUND(I213*H213,2)</f>
        <v>0</v>
      </c>
      <c r="K213" s="182" t="s">
        <v>852</v>
      </c>
      <c r="L213" s="39"/>
      <c r="M213" s="187" t="s">
        <v>1</v>
      </c>
      <c r="N213" s="188" t="s">
        <v>41</v>
      </c>
      <c r="O213" s="77"/>
      <c r="P213" s="189">
        <f>O213*H213</f>
        <v>0</v>
      </c>
      <c r="Q213" s="189">
        <v>0</v>
      </c>
      <c r="R213" s="189">
        <f>Q213*H213</f>
        <v>0</v>
      </c>
      <c r="S213" s="189">
        <v>0.0011999999999999999</v>
      </c>
      <c r="T213" s="190">
        <f>S213*H213</f>
        <v>0.019199999999999998</v>
      </c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R213" s="191" t="s">
        <v>573</v>
      </c>
      <c r="AT213" s="191" t="s">
        <v>167</v>
      </c>
      <c r="AU213" s="191" t="s">
        <v>85</v>
      </c>
      <c r="AY213" s="19" t="s">
        <v>165</v>
      </c>
      <c r="BE213" s="192">
        <f>IF(N213="základní",J213,0)</f>
        <v>0</v>
      </c>
      <c r="BF213" s="192">
        <f>IF(N213="snížená",J213,0)</f>
        <v>0</v>
      </c>
      <c r="BG213" s="192">
        <f>IF(N213="zákl. přenesená",J213,0)</f>
        <v>0</v>
      </c>
      <c r="BH213" s="192">
        <f>IF(N213="sníž. přenesená",J213,0)</f>
        <v>0</v>
      </c>
      <c r="BI213" s="192">
        <f>IF(N213="nulová",J213,0)</f>
        <v>0</v>
      </c>
      <c r="BJ213" s="19" t="s">
        <v>81</v>
      </c>
      <c r="BK213" s="192">
        <f>ROUND(I213*H213,2)</f>
        <v>0</v>
      </c>
      <c r="BL213" s="19" t="s">
        <v>573</v>
      </c>
      <c r="BM213" s="191" t="s">
        <v>1558</v>
      </c>
    </row>
    <row r="214" s="2" customFormat="1">
      <c r="A214" s="38"/>
      <c r="B214" s="39"/>
      <c r="C214" s="38"/>
      <c r="D214" s="193" t="s">
        <v>173</v>
      </c>
      <c r="E214" s="38"/>
      <c r="F214" s="194" t="s">
        <v>1105</v>
      </c>
      <c r="G214" s="38"/>
      <c r="H214" s="38"/>
      <c r="I214" s="195"/>
      <c r="J214" s="38"/>
      <c r="K214" s="38"/>
      <c r="L214" s="39"/>
      <c r="M214" s="196"/>
      <c r="N214" s="197"/>
      <c r="O214" s="77"/>
      <c r="P214" s="77"/>
      <c r="Q214" s="77"/>
      <c r="R214" s="77"/>
      <c r="S214" s="77"/>
      <c r="T214" s="78"/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T214" s="19" t="s">
        <v>173</v>
      </c>
      <c r="AU214" s="19" t="s">
        <v>85</v>
      </c>
    </row>
    <row r="215" s="2" customFormat="1" ht="33" customHeight="1">
      <c r="A215" s="38"/>
      <c r="B215" s="179"/>
      <c r="C215" s="180" t="s">
        <v>388</v>
      </c>
      <c r="D215" s="180" t="s">
        <v>167</v>
      </c>
      <c r="E215" s="181" t="s">
        <v>1107</v>
      </c>
      <c r="F215" s="182" t="s">
        <v>1108</v>
      </c>
      <c r="G215" s="183" t="s">
        <v>305</v>
      </c>
      <c r="H215" s="184">
        <v>7</v>
      </c>
      <c r="I215" s="185"/>
      <c r="J215" s="186">
        <f>ROUND(I215*H215,2)</f>
        <v>0</v>
      </c>
      <c r="K215" s="182" t="s">
        <v>852</v>
      </c>
      <c r="L215" s="39"/>
      <c r="M215" s="187" t="s">
        <v>1</v>
      </c>
      <c r="N215" s="188" t="s">
        <v>41</v>
      </c>
      <c r="O215" s="77"/>
      <c r="P215" s="189">
        <f>O215*H215</f>
        <v>0</v>
      </c>
      <c r="Q215" s="189">
        <v>0</v>
      </c>
      <c r="R215" s="189">
        <f>Q215*H215</f>
        <v>0</v>
      </c>
      <c r="S215" s="189">
        <v>0.002</v>
      </c>
      <c r="T215" s="190">
        <f>S215*H215</f>
        <v>0.014</v>
      </c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R215" s="191" t="s">
        <v>573</v>
      </c>
      <c r="AT215" s="191" t="s">
        <v>167</v>
      </c>
      <c r="AU215" s="191" t="s">
        <v>85</v>
      </c>
      <c r="AY215" s="19" t="s">
        <v>165</v>
      </c>
      <c r="BE215" s="192">
        <f>IF(N215="základní",J215,0)</f>
        <v>0</v>
      </c>
      <c r="BF215" s="192">
        <f>IF(N215="snížená",J215,0)</f>
        <v>0</v>
      </c>
      <c r="BG215" s="192">
        <f>IF(N215="zákl. přenesená",J215,0)</f>
        <v>0</v>
      </c>
      <c r="BH215" s="192">
        <f>IF(N215="sníž. přenesená",J215,0)</f>
        <v>0</v>
      </c>
      <c r="BI215" s="192">
        <f>IF(N215="nulová",J215,0)</f>
        <v>0</v>
      </c>
      <c r="BJ215" s="19" t="s">
        <v>81</v>
      </c>
      <c r="BK215" s="192">
        <f>ROUND(I215*H215,2)</f>
        <v>0</v>
      </c>
      <c r="BL215" s="19" t="s">
        <v>573</v>
      </c>
      <c r="BM215" s="191" t="s">
        <v>1559</v>
      </c>
    </row>
    <row r="216" s="2" customFormat="1">
      <c r="A216" s="38"/>
      <c r="B216" s="39"/>
      <c r="C216" s="38"/>
      <c r="D216" s="193" t="s">
        <v>173</v>
      </c>
      <c r="E216" s="38"/>
      <c r="F216" s="194" t="s">
        <v>1108</v>
      </c>
      <c r="G216" s="38"/>
      <c r="H216" s="38"/>
      <c r="I216" s="195"/>
      <c r="J216" s="38"/>
      <c r="K216" s="38"/>
      <c r="L216" s="39"/>
      <c r="M216" s="196"/>
      <c r="N216" s="197"/>
      <c r="O216" s="77"/>
      <c r="P216" s="77"/>
      <c r="Q216" s="77"/>
      <c r="R216" s="77"/>
      <c r="S216" s="77"/>
      <c r="T216" s="78"/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T216" s="19" t="s">
        <v>173</v>
      </c>
      <c r="AU216" s="19" t="s">
        <v>85</v>
      </c>
    </row>
    <row r="217" s="2" customFormat="1" ht="33" customHeight="1">
      <c r="A217" s="38"/>
      <c r="B217" s="179"/>
      <c r="C217" s="180" t="s">
        <v>393</v>
      </c>
      <c r="D217" s="180" t="s">
        <v>167</v>
      </c>
      <c r="E217" s="181" t="s">
        <v>1110</v>
      </c>
      <c r="F217" s="182" t="s">
        <v>1111</v>
      </c>
      <c r="G217" s="183" t="s">
        <v>305</v>
      </c>
      <c r="H217" s="184">
        <v>26</v>
      </c>
      <c r="I217" s="185"/>
      <c r="J217" s="186">
        <f>ROUND(I217*H217,2)</f>
        <v>0</v>
      </c>
      <c r="K217" s="182" t="s">
        <v>852</v>
      </c>
      <c r="L217" s="39"/>
      <c r="M217" s="187" t="s">
        <v>1</v>
      </c>
      <c r="N217" s="188" t="s">
        <v>41</v>
      </c>
      <c r="O217" s="77"/>
      <c r="P217" s="189">
        <f>O217*H217</f>
        <v>0</v>
      </c>
      <c r="Q217" s="189">
        <v>0</v>
      </c>
      <c r="R217" s="189">
        <f>Q217*H217</f>
        <v>0</v>
      </c>
      <c r="S217" s="189">
        <v>0.002</v>
      </c>
      <c r="T217" s="190">
        <f>S217*H217</f>
        <v>0.052000000000000005</v>
      </c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R217" s="191" t="s">
        <v>573</v>
      </c>
      <c r="AT217" s="191" t="s">
        <v>167</v>
      </c>
      <c r="AU217" s="191" t="s">
        <v>85</v>
      </c>
      <c r="AY217" s="19" t="s">
        <v>165</v>
      </c>
      <c r="BE217" s="192">
        <f>IF(N217="základní",J217,0)</f>
        <v>0</v>
      </c>
      <c r="BF217" s="192">
        <f>IF(N217="snížená",J217,0)</f>
        <v>0</v>
      </c>
      <c r="BG217" s="192">
        <f>IF(N217="zákl. přenesená",J217,0)</f>
        <v>0</v>
      </c>
      <c r="BH217" s="192">
        <f>IF(N217="sníž. přenesená",J217,0)</f>
        <v>0</v>
      </c>
      <c r="BI217" s="192">
        <f>IF(N217="nulová",J217,0)</f>
        <v>0</v>
      </c>
      <c r="BJ217" s="19" t="s">
        <v>81</v>
      </c>
      <c r="BK217" s="192">
        <f>ROUND(I217*H217,2)</f>
        <v>0</v>
      </c>
      <c r="BL217" s="19" t="s">
        <v>573</v>
      </c>
      <c r="BM217" s="191" t="s">
        <v>1560</v>
      </c>
    </row>
    <row r="218" s="2" customFormat="1">
      <c r="A218" s="38"/>
      <c r="B218" s="39"/>
      <c r="C218" s="38"/>
      <c r="D218" s="193" t="s">
        <v>173</v>
      </c>
      <c r="E218" s="38"/>
      <c r="F218" s="194" t="s">
        <v>1111</v>
      </c>
      <c r="G218" s="38"/>
      <c r="H218" s="38"/>
      <c r="I218" s="195"/>
      <c r="J218" s="38"/>
      <c r="K218" s="38"/>
      <c r="L218" s="39"/>
      <c r="M218" s="196"/>
      <c r="N218" s="197"/>
      <c r="O218" s="77"/>
      <c r="P218" s="77"/>
      <c r="Q218" s="77"/>
      <c r="R218" s="77"/>
      <c r="S218" s="77"/>
      <c r="T218" s="78"/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T218" s="19" t="s">
        <v>173</v>
      </c>
      <c r="AU218" s="19" t="s">
        <v>85</v>
      </c>
    </row>
    <row r="219" s="2" customFormat="1" ht="33" customHeight="1">
      <c r="A219" s="38"/>
      <c r="B219" s="179"/>
      <c r="C219" s="180" t="s">
        <v>400</v>
      </c>
      <c r="D219" s="180" t="s">
        <v>167</v>
      </c>
      <c r="E219" s="181" t="s">
        <v>1113</v>
      </c>
      <c r="F219" s="182" t="s">
        <v>1114</v>
      </c>
      <c r="G219" s="183" t="s">
        <v>305</v>
      </c>
      <c r="H219" s="184">
        <v>27</v>
      </c>
      <c r="I219" s="185"/>
      <c r="J219" s="186">
        <f>ROUND(I219*H219,2)</f>
        <v>0</v>
      </c>
      <c r="K219" s="182" t="s">
        <v>852</v>
      </c>
      <c r="L219" s="39"/>
      <c r="M219" s="187" t="s">
        <v>1</v>
      </c>
      <c r="N219" s="188" t="s">
        <v>41</v>
      </c>
      <c r="O219" s="77"/>
      <c r="P219" s="189">
        <f>O219*H219</f>
        <v>0</v>
      </c>
      <c r="Q219" s="189">
        <v>0</v>
      </c>
      <c r="R219" s="189">
        <f>Q219*H219</f>
        <v>0</v>
      </c>
      <c r="S219" s="189">
        <v>0.0030000000000000001</v>
      </c>
      <c r="T219" s="190">
        <f>S219*H219</f>
        <v>0.081000000000000003</v>
      </c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R219" s="191" t="s">
        <v>573</v>
      </c>
      <c r="AT219" s="191" t="s">
        <v>167</v>
      </c>
      <c r="AU219" s="191" t="s">
        <v>85</v>
      </c>
      <c r="AY219" s="19" t="s">
        <v>165</v>
      </c>
      <c r="BE219" s="192">
        <f>IF(N219="základní",J219,0)</f>
        <v>0</v>
      </c>
      <c r="BF219" s="192">
        <f>IF(N219="snížená",J219,0)</f>
        <v>0</v>
      </c>
      <c r="BG219" s="192">
        <f>IF(N219="zákl. přenesená",J219,0)</f>
        <v>0</v>
      </c>
      <c r="BH219" s="192">
        <f>IF(N219="sníž. přenesená",J219,0)</f>
        <v>0</v>
      </c>
      <c r="BI219" s="192">
        <f>IF(N219="nulová",J219,0)</f>
        <v>0</v>
      </c>
      <c r="BJ219" s="19" t="s">
        <v>81</v>
      </c>
      <c r="BK219" s="192">
        <f>ROUND(I219*H219,2)</f>
        <v>0</v>
      </c>
      <c r="BL219" s="19" t="s">
        <v>573</v>
      </c>
      <c r="BM219" s="191" t="s">
        <v>1561</v>
      </c>
    </row>
    <row r="220" s="2" customFormat="1">
      <c r="A220" s="38"/>
      <c r="B220" s="39"/>
      <c r="C220" s="38"/>
      <c r="D220" s="193" t="s">
        <v>173</v>
      </c>
      <c r="E220" s="38"/>
      <c r="F220" s="194" t="s">
        <v>1114</v>
      </c>
      <c r="G220" s="38"/>
      <c r="H220" s="38"/>
      <c r="I220" s="195"/>
      <c r="J220" s="38"/>
      <c r="K220" s="38"/>
      <c r="L220" s="39"/>
      <c r="M220" s="196"/>
      <c r="N220" s="197"/>
      <c r="O220" s="77"/>
      <c r="P220" s="77"/>
      <c r="Q220" s="77"/>
      <c r="R220" s="77"/>
      <c r="S220" s="77"/>
      <c r="T220" s="78"/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T220" s="19" t="s">
        <v>173</v>
      </c>
      <c r="AU220" s="19" t="s">
        <v>85</v>
      </c>
    </row>
    <row r="221" s="2" customFormat="1" ht="33" customHeight="1">
      <c r="A221" s="38"/>
      <c r="B221" s="179"/>
      <c r="C221" s="180" t="s">
        <v>410</v>
      </c>
      <c r="D221" s="180" t="s">
        <v>167</v>
      </c>
      <c r="E221" s="181" t="s">
        <v>1116</v>
      </c>
      <c r="F221" s="182" t="s">
        <v>1117</v>
      </c>
      <c r="G221" s="183" t="s">
        <v>305</v>
      </c>
      <c r="H221" s="184">
        <v>3</v>
      </c>
      <c r="I221" s="185"/>
      <c r="J221" s="186">
        <f>ROUND(I221*H221,2)</f>
        <v>0</v>
      </c>
      <c r="K221" s="182" t="s">
        <v>852</v>
      </c>
      <c r="L221" s="39"/>
      <c r="M221" s="187" t="s">
        <v>1</v>
      </c>
      <c r="N221" s="188" t="s">
        <v>41</v>
      </c>
      <c r="O221" s="77"/>
      <c r="P221" s="189">
        <f>O221*H221</f>
        <v>0</v>
      </c>
      <c r="Q221" s="189">
        <v>0</v>
      </c>
      <c r="R221" s="189">
        <f>Q221*H221</f>
        <v>0</v>
      </c>
      <c r="S221" s="189">
        <v>0.0050000000000000001</v>
      </c>
      <c r="T221" s="190">
        <f>S221*H221</f>
        <v>0.014999999999999999</v>
      </c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R221" s="191" t="s">
        <v>573</v>
      </c>
      <c r="AT221" s="191" t="s">
        <v>167</v>
      </c>
      <c r="AU221" s="191" t="s">
        <v>85</v>
      </c>
      <c r="AY221" s="19" t="s">
        <v>165</v>
      </c>
      <c r="BE221" s="192">
        <f>IF(N221="základní",J221,0)</f>
        <v>0</v>
      </c>
      <c r="BF221" s="192">
        <f>IF(N221="snížená",J221,0)</f>
        <v>0</v>
      </c>
      <c r="BG221" s="192">
        <f>IF(N221="zákl. přenesená",J221,0)</f>
        <v>0</v>
      </c>
      <c r="BH221" s="192">
        <f>IF(N221="sníž. přenesená",J221,0)</f>
        <v>0</v>
      </c>
      <c r="BI221" s="192">
        <f>IF(N221="nulová",J221,0)</f>
        <v>0</v>
      </c>
      <c r="BJ221" s="19" t="s">
        <v>81</v>
      </c>
      <c r="BK221" s="192">
        <f>ROUND(I221*H221,2)</f>
        <v>0</v>
      </c>
      <c r="BL221" s="19" t="s">
        <v>573</v>
      </c>
      <c r="BM221" s="191" t="s">
        <v>1562</v>
      </c>
    </row>
    <row r="222" s="2" customFormat="1">
      <c r="A222" s="38"/>
      <c r="B222" s="39"/>
      <c r="C222" s="38"/>
      <c r="D222" s="193" t="s">
        <v>173</v>
      </c>
      <c r="E222" s="38"/>
      <c r="F222" s="194" t="s">
        <v>1117</v>
      </c>
      <c r="G222" s="38"/>
      <c r="H222" s="38"/>
      <c r="I222" s="195"/>
      <c r="J222" s="38"/>
      <c r="K222" s="38"/>
      <c r="L222" s="39"/>
      <c r="M222" s="196"/>
      <c r="N222" s="197"/>
      <c r="O222" s="77"/>
      <c r="P222" s="77"/>
      <c r="Q222" s="77"/>
      <c r="R222" s="77"/>
      <c r="S222" s="77"/>
      <c r="T222" s="78"/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T222" s="19" t="s">
        <v>173</v>
      </c>
      <c r="AU222" s="19" t="s">
        <v>85</v>
      </c>
    </row>
    <row r="223" s="2" customFormat="1">
      <c r="A223" s="38"/>
      <c r="B223" s="179"/>
      <c r="C223" s="180" t="s">
        <v>417</v>
      </c>
      <c r="D223" s="180" t="s">
        <v>167</v>
      </c>
      <c r="E223" s="181" t="s">
        <v>1122</v>
      </c>
      <c r="F223" s="182" t="s">
        <v>1123</v>
      </c>
      <c r="G223" s="183" t="s">
        <v>305</v>
      </c>
      <c r="H223" s="184">
        <v>7</v>
      </c>
      <c r="I223" s="185"/>
      <c r="J223" s="186">
        <f>ROUND(I223*H223,2)</f>
        <v>0</v>
      </c>
      <c r="K223" s="182" t="s">
        <v>852</v>
      </c>
      <c r="L223" s="39"/>
      <c r="M223" s="187" t="s">
        <v>1</v>
      </c>
      <c r="N223" s="188" t="s">
        <v>41</v>
      </c>
      <c r="O223" s="77"/>
      <c r="P223" s="189">
        <f>O223*H223</f>
        <v>0</v>
      </c>
      <c r="Q223" s="189">
        <v>0.00014999999999999999</v>
      </c>
      <c r="R223" s="189">
        <f>Q223*H223</f>
        <v>0.0010499999999999999</v>
      </c>
      <c r="S223" s="189">
        <v>0</v>
      </c>
      <c r="T223" s="190">
        <f>S223*H223</f>
        <v>0</v>
      </c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R223" s="191" t="s">
        <v>573</v>
      </c>
      <c r="AT223" s="191" t="s">
        <v>167</v>
      </c>
      <c r="AU223" s="191" t="s">
        <v>85</v>
      </c>
      <c r="AY223" s="19" t="s">
        <v>165</v>
      </c>
      <c r="BE223" s="192">
        <f>IF(N223="základní",J223,0)</f>
        <v>0</v>
      </c>
      <c r="BF223" s="192">
        <f>IF(N223="snížená",J223,0)</f>
        <v>0</v>
      </c>
      <c r="BG223" s="192">
        <f>IF(N223="zákl. přenesená",J223,0)</f>
        <v>0</v>
      </c>
      <c r="BH223" s="192">
        <f>IF(N223="sníž. přenesená",J223,0)</f>
        <v>0</v>
      </c>
      <c r="BI223" s="192">
        <f>IF(N223="nulová",J223,0)</f>
        <v>0</v>
      </c>
      <c r="BJ223" s="19" t="s">
        <v>81</v>
      </c>
      <c r="BK223" s="192">
        <f>ROUND(I223*H223,2)</f>
        <v>0</v>
      </c>
      <c r="BL223" s="19" t="s">
        <v>573</v>
      </c>
      <c r="BM223" s="191" t="s">
        <v>1563</v>
      </c>
    </row>
    <row r="224" s="2" customFormat="1">
      <c r="A224" s="38"/>
      <c r="B224" s="39"/>
      <c r="C224" s="38"/>
      <c r="D224" s="193" t="s">
        <v>173</v>
      </c>
      <c r="E224" s="38"/>
      <c r="F224" s="194" t="s">
        <v>1123</v>
      </c>
      <c r="G224" s="38"/>
      <c r="H224" s="38"/>
      <c r="I224" s="195"/>
      <c r="J224" s="38"/>
      <c r="K224" s="38"/>
      <c r="L224" s="39"/>
      <c r="M224" s="196"/>
      <c r="N224" s="197"/>
      <c r="O224" s="77"/>
      <c r="P224" s="77"/>
      <c r="Q224" s="77"/>
      <c r="R224" s="77"/>
      <c r="S224" s="77"/>
      <c r="T224" s="78"/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T224" s="19" t="s">
        <v>173</v>
      </c>
      <c r="AU224" s="19" t="s">
        <v>85</v>
      </c>
    </row>
    <row r="225" s="2" customFormat="1">
      <c r="A225" s="38"/>
      <c r="B225" s="179"/>
      <c r="C225" s="180" t="s">
        <v>424</v>
      </c>
      <c r="D225" s="180" t="s">
        <v>167</v>
      </c>
      <c r="E225" s="181" t="s">
        <v>1125</v>
      </c>
      <c r="F225" s="182" t="s">
        <v>1126</v>
      </c>
      <c r="G225" s="183" t="s">
        <v>305</v>
      </c>
      <c r="H225" s="184">
        <v>26</v>
      </c>
      <c r="I225" s="185"/>
      <c r="J225" s="186">
        <f>ROUND(I225*H225,2)</f>
        <v>0</v>
      </c>
      <c r="K225" s="182" t="s">
        <v>852</v>
      </c>
      <c r="L225" s="39"/>
      <c r="M225" s="187" t="s">
        <v>1</v>
      </c>
      <c r="N225" s="188" t="s">
        <v>41</v>
      </c>
      <c r="O225" s="77"/>
      <c r="P225" s="189">
        <f>O225*H225</f>
        <v>0</v>
      </c>
      <c r="Q225" s="189">
        <v>0.00014999999999999999</v>
      </c>
      <c r="R225" s="189">
        <f>Q225*H225</f>
        <v>0.0038999999999999998</v>
      </c>
      <c r="S225" s="189">
        <v>0</v>
      </c>
      <c r="T225" s="190">
        <f>S225*H225</f>
        <v>0</v>
      </c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R225" s="191" t="s">
        <v>573</v>
      </c>
      <c r="AT225" s="191" t="s">
        <v>167</v>
      </c>
      <c r="AU225" s="191" t="s">
        <v>85</v>
      </c>
      <c r="AY225" s="19" t="s">
        <v>165</v>
      </c>
      <c r="BE225" s="192">
        <f>IF(N225="základní",J225,0)</f>
        <v>0</v>
      </c>
      <c r="BF225" s="192">
        <f>IF(N225="snížená",J225,0)</f>
        <v>0</v>
      </c>
      <c r="BG225" s="192">
        <f>IF(N225="zákl. přenesená",J225,0)</f>
        <v>0</v>
      </c>
      <c r="BH225" s="192">
        <f>IF(N225="sníž. přenesená",J225,0)</f>
        <v>0</v>
      </c>
      <c r="BI225" s="192">
        <f>IF(N225="nulová",J225,0)</f>
        <v>0</v>
      </c>
      <c r="BJ225" s="19" t="s">
        <v>81</v>
      </c>
      <c r="BK225" s="192">
        <f>ROUND(I225*H225,2)</f>
        <v>0</v>
      </c>
      <c r="BL225" s="19" t="s">
        <v>573</v>
      </c>
      <c r="BM225" s="191" t="s">
        <v>1564</v>
      </c>
    </row>
    <row r="226" s="2" customFormat="1">
      <c r="A226" s="38"/>
      <c r="B226" s="39"/>
      <c r="C226" s="38"/>
      <c r="D226" s="193" t="s">
        <v>173</v>
      </c>
      <c r="E226" s="38"/>
      <c r="F226" s="194" t="s">
        <v>1126</v>
      </c>
      <c r="G226" s="38"/>
      <c r="H226" s="38"/>
      <c r="I226" s="195"/>
      <c r="J226" s="38"/>
      <c r="K226" s="38"/>
      <c r="L226" s="39"/>
      <c r="M226" s="196"/>
      <c r="N226" s="197"/>
      <c r="O226" s="77"/>
      <c r="P226" s="77"/>
      <c r="Q226" s="77"/>
      <c r="R226" s="77"/>
      <c r="S226" s="77"/>
      <c r="T226" s="78"/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T226" s="19" t="s">
        <v>173</v>
      </c>
      <c r="AU226" s="19" t="s">
        <v>85</v>
      </c>
    </row>
    <row r="227" s="2" customFormat="1">
      <c r="A227" s="38"/>
      <c r="B227" s="179"/>
      <c r="C227" s="180" t="s">
        <v>430</v>
      </c>
      <c r="D227" s="180" t="s">
        <v>167</v>
      </c>
      <c r="E227" s="181" t="s">
        <v>1128</v>
      </c>
      <c r="F227" s="182" t="s">
        <v>1129</v>
      </c>
      <c r="G227" s="183" t="s">
        <v>305</v>
      </c>
      <c r="H227" s="184">
        <v>27</v>
      </c>
      <c r="I227" s="185"/>
      <c r="J227" s="186">
        <f>ROUND(I227*H227,2)</f>
        <v>0</v>
      </c>
      <c r="K227" s="182" t="s">
        <v>852</v>
      </c>
      <c r="L227" s="39"/>
      <c r="M227" s="187" t="s">
        <v>1</v>
      </c>
      <c r="N227" s="188" t="s">
        <v>41</v>
      </c>
      <c r="O227" s="77"/>
      <c r="P227" s="189">
        <f>O227*H227</f>
        <v>0</v>
      </c>
      <c r="Q227" s="189">
        <v>0.00025999999999999998</v>
      </c>
      <c r="R227" s="189">
        <f>Q227*H227</f>
        <v>0.0070199999999999993</v>
      </c>
      <c r="S227" s="189">
        <v>0</v>
      </c>
      <c r="T227" s="190">
        <f>S227*H227</f>
        <v>0</v>
      </c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R227" s="191" t="s">
        <v>573</v>
      </c>
      <c r="AT227" s="191" t="s">
        <v>167</v>
      </c>
      <c r="AU227" s="191" t="s">
        <v>85</v>
      </c>
      <c r="AY227" s="19" t="s">
        <v>165</v>
      </c>
      <c r="BE227" s="192">
        <f>IF(N227="základní",J227,0)</f>
        <v>0</v>
      </c>
      <c r="BF227" s="192">
        <f>IF(N227="snížená",J227,0)</f>
        <v>0</v>
      </c>
      <c r="BG227" s="192">
        <f>IF(N227="zákl. přenesená",J227,0)</f>
        <v>0</v>
      </c>
      <c r="BH227" s="192">
        <f>IF(N227="sníž. přenesená",J227,0)</f>
        <v>0</v>
      </c>
      <c r="BI227" s="192">
        <f>IF(N227="nulová",J227,0)</f>
        <v>0</v>
      </c>
      <c r="BJ227" s="19" t="s">
        <v>81</v>
      </c>
      <c r="BK227" s="192">
        <f>ROUND(I227*H227,2)</f>
        <v>0</v>
      </c>
      <c r="BL227" s="19" t="s">
        <v>573</v>
      </c>
      <c r="BM227" s="191" t="s">
        <v>1565</v>
      </c>
    </row>
    <row r="228" s="2" customFormat="1">
      <c r="A228" s="38"/>
      <c r="B228" s="39"/>
      <c r="C228" s="38"/>
      <c r="D228" s="193" t="s">
        <v>173</v>
      </c>
      <c r="E228" s="38"/>
      <c r="F228" s="194" t="s">
        <v>1129</v>
      </c>
      <c r="G228" s="38"/>
      <c r="H228" s="38"/>
      <c r="I228" s="195"/>
      <c r="J228" s="38"/>
      <c r="K228" s="38"/>
      <c r="L228" s="39"/>
      <c r="M228" s="196"/>
      <c r="N228" s="197"/>
      <c r="O228" s="77"/>
      <c r="P228" s="77"/>
      <c r="Q228" s="77"/>
      <c r="R228" s="77"/>
      <c r="S228" s="77"/>
      <c r="T228" s="78"/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T228" s="19" t="s">
        <v>173</v>
      </c>
      <c r="AU228" s="19" t="s">
        <v>85</v>
      </c>
    </row>
    <row r="229" s="2" customFormat="1">
      <c r="A229" s="38"/>
      <c r="B229" s="179"/>
      <c r="C229" s="180" t="s">
        <v>435</v>
      </c>
      <c r="D229" s="180" t="s">
        <v>167</v>
      </c>
      <c r="E229" s="181" t="s">
        <v>1131</v>
      </c>
      <c r="F229" s="182" t="s">
        <v>1132</v>
      </c>
      <c r="G229" s="183" t="s">
        <v>305</v>
      </c>
      <c r="H229" s="184">
        <v>3</v>
      </c>
      <c r="I229" s="185"/>
      <c r="J229" s="186">
        <f>ROUND(I229*H229,2)</f>
        <v>0</v>
      </c>
      <c r="K229" s="182" t="s">
        <v>852</v>
      </c>
      <c r="L229" s="39"/>
      <c r="M229" s="187" t="s">
        <v>1</v>
      </c>
      <c r="N229" s="188" t="s">
        <v>41</v>
      </c>
      <c r="O229" s="77"/>
      <c r="P229" s="189">
        <f>O229*H229</f>
        <v>0</v>
      </c>
      <c r="Q229" s="189">
        <v>0.00042000000000000002</v>
      </c>
      <c r="R229" s="189">
        <f>Q229*H229</f>
        <v>0.0012600000000000001</v>
      </c>
      <c r="S229" s="189">
        <v>0</v>
      </c>
      <c r="T229" s="190">
        <f>S229*H229</f>
        <v>0</v>
      </c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  <c r="AR229" s="191" t="s">
        <v>573</v>
      </c>
      <c r="AT229" s="191" t="s">
        <v>167</v>
      </c>
      <c r="AU229" s="191" t="s">
        <v>85</v>
      </c>
      <c r="AY229" s="19" t="s">
        <v>165</v>
      </c>
      <c r="BE229" s="192">
        <f>IF(N229="základní",J229,0)</f>
        <v>0</v>
      </c>
      <c r="BF229" s="192">
        <f>IF(N229="snížená",J229,0)</f>
        <v>0</v>
      </c>
      <c r="BG229" s="192">
        <f>IF(N229="zákl. přenesená",J229,0)</f>
        <v>0</v>
      </c>
      <c r="BH229" s="192">
        <f>IF(N229="sníž. přenesená",J229,0)</f>
        <v>0</v>
      </c>
      <c r="BI229" s="192">
        <f>IF(N229="nulová",J229,0)</f>
        <v>0</v>
      </c>
      <c r="BJ229" s="19" t="s">
        <v>81</v>
      </c>
      <c r="BK229" s="192">
        <f>ROUND(I229*H229,2)</f>
        <v>0</v>
      </c>
      <c r="BL229" s="19" t="s">
        <v>573</v>
      </c>
      <c r="BM229" s="191" t="s">
        <v>1566</v>
      </c>
    </row>
    <row r="230" s="2" customFormat="1">
      <c r="A230" s="38"/>
      <c r="B230" s="39"/>
      <c r="C230" s="38"/>
      <c r="D230" s="193" t="s">
        <v>173</v>
      </c>
      <c r="E230" s="38"/>
      <c r="F230" s="194" t="s">
        <v>1132</v>
      </c>
      <c r="G230" s="38"/>
      <c r="H230" s="38"/>
      <c r="I230" s="195"/>
      <c r="J230" s="38"/>
      <c r="K230" s="38"/>
      <c r="L230" s="39"/>
      <c r="M230" s="240"/>
      <c r="N230" s="241"/>
      <c r="O230" s="242"/>
      <c r="P230" s="242"/>
      <c r="Q230" s="242"/>
      <c r="R230" s="242"/>
      <c r="S230" s="242"/>
      <c r="T230" s="243"/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T230" s="19" t="s">
        <v>173</v>
      </c>
      <c r="AU230" s="19" t="s">
        <v>85</v>
      </c>
    </row>
    <row r="231" s="2" customFormat="1" ht="6.96" customHeight="1">
      <c r="A231" s="38"/>
      <c r="B231" s="60"/>
      <c r="C231" s="61"/>
      <c r="D231" s="61"/>
      <c r="E231" s="61"/>
      <c r="F231" s="61"/>
      <c r="G231" s="61"/>
      <c r="H231" s="61"/>
      <c r="I231" s="61"/>
      <c r="J231" s="61"/>
      <c r="K231" s="61"/>
      <c r="L231" s="39"/>
      <c r="M231" s="38"/>
      <c r="O231" s="38"/>
      <c r="P231" s="38"/>
      <c r="Q231" s="38"/>
      <c r="R231" s="38"/>
      <c r="S231" s="38"/>
      <c r="T231" s="38"/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</row>
  </sheetData>
  <autoFilter ref="C125:K230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4:H114"/>
    <mergeCell ref="E116:H116"/>
    <mergeCell ref="E118:H11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107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85</v>
      </c>
    </row>
    <row r="4" s="1" customFormat="1" ht="24.96" customHeight="1">
      <c r="B4" s="22"/>
      <c r="D4" s="23" t="s">
        <v>123</v>
      </c>
      <c r="L4" s="22"/>
      <c r="M4" s="128" t="s">
        <v>10</v>
      </c>
      <c r="AT4" s="19" t="s">
        <v>3</v>
      </c>
    </row>
    <row r="5" s="1" customFormat="1" ht="6.96" customHeight="1">
      <c r="B5" s="22"/>
      <c r="L5" s="22"/>
    </row>
    <row r="6" s="1" customFormat="1" ht="12" customHeight="1">
      <c r="B6" s="22"/>
      <c r="D6" s="32" t="s">
        <v>16</v>
      </c>
      <c r="L6" s="22"/>
    </row>
    <row r="7" s="1" customFormat="1" ht="16.5" customHeight="1">
      <c r="B7" s="22"/>
      <c r="E7" s="129" t="str">
        <f>'Rekapitulace stavby'!K6</f>
        <v>Kulturní dům Těšetice</v>
      </c>
      <c r="F7" s="32"/>
      <c r="G7" s="32"/>
      <c r="H7" s="32"/>
      <c r="L7" s="22"/>
    </row>
    <row r="8" s="1" customFormat="1" ht="12" customHeight="1">
      <c r="B8" s="22"/>
      <c r="D8" s="32" t="s">
        <v>124</v>
      </c>
      <c r="L8" s="22"/>
    </row>
    <row r="9" s="2" customFormat="1" ht="16.5" customHeight="1">
      <c r="A9" s="38"/>
      <c r="B9" s="39"/>
      <c r="C9" s="38"/>
      <c r="D9" s="38"/>
      <c r="E9" s="129" t="s">
        <v>841</v>
      </c>
      <c r="F9" s="38"/>
      <c r="G9" s="38"/>
      <c r="H9" s="38"/>
      <c r="I9" s="38"/>
      <c r="J9" s="38"/>
      <c r="K9" s="38"/>
      <c r="L9" s="55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39"/>
      <c r="C10" s="38"/>
      <c r="D10" s="32" t="s">
        <v>842</v>
      </c>
      <c r="E10" s="38"/>
      <c r="F10" s="38"/>
      <c r="G10" s="38"/>
      <c r="H10" s="38"/>
      <c r="I10" s="38"/>
      <c r="J10" s="38"/>
      <c r="K10" s="38"/>
      <c r="L10" s="55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6.5" customHeight="1">
      <c r="A11" s="38"/>
      <c r="B11" s="39"/>
      <c r="C11" s="38"/>
      <c r="D11" s="38"/>
      <c r="E11" s="67" t="s">
        <v>1567</v>
      </c>
      <c r="F11" s="38"/>
      <c r="G11" s="38"/>
      <c r="H11" s="38"/>
      <c r="I11" s="38"/>
      <c r="J11" s="38"/>
      <c r="K11" s="38"/>
      <c r="L11" s="55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>
      <c r="A12" s="38"/>
      <c r="B12" s="39"/>
      <c r="C12" s="38"/>
      <c r="D12" s="38"/>
      <c r="E12" s="38"/>
      <c r="F12" s="38"/>
      <c r="G12" s="38"/>
      <c r="H12" s="38"/>
      <c r="I12" s="38"/>
      <c r="J12" s="38"/>
      <c r="K12" s="38"/>
      <c r="L12" s="55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39"/>
      <c r="C13" s="38"/>
      <c r="D13" s="32" t="s">
        <v>18</v>
      </c>
      <c r="E13" s="38"/>
      <c r="F13" s="27" t="s">
        <v>1</v>
      </c>
      <c r="G13" s="38"/>
      <c r="H13" s="38"/>
      <c r="I13" s="32" t="s">
        <v>19</v>
      </c>
      <c r="J13" s="27" t="s">
        <v>1</v>
      </c>
      <c r="K13" s="38"/>
      <c r="L13" s="55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39"/>
      <c r="C14" s="38"/>
      <c r="D14" s="32" t="s">
        <v>20</v>
      </c>
      <c r="E14" s="38"/>
      <c r="F14" s="27" t="s">
        <v>21</v>
      </c>
      <c r="G14" s="38"/>
      <c r="H14" s="38"/>
      <c r="I14" s="32" t="s">
        <v>22</v>
      </c>
      <c r="J14" s="69" t="str">
        <f>'Rekapitulace stavby'!AN8</f>
        <v>10. 3. 2020</v>
      </c>
      <c r="K14" s="38"/>
      <c r="L14" s="55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39"/>
      <c r="C15" s="38"/>
      <c r="D15" s="38"/>
      <c r="E15" s="38"/>
      <c r="F15" s="38"/>
      <c r="G15" s="38"/>
      <c r="H15" s="38"/>
      <c r="I15" s="38"/>
      <c r="J15" s="38"/>
      <c r="K15" s="38"/>
      <c r="L15" s="55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39"/>
      <c r="C16" s="38"/>
      <c r="D16" s="32" t="s">
        <v>24</v>
      </c>
      <c r="E16" s="38"/>
      <c r="F16" s="38"/>
      <c r="G16" s="38"/>
      <c r="H16" s="38"/>
      <c r="I16" s="32" t="s">
        <v>25</v>
      </c>
      <c r="J16" s="27" t="s">
        <v>1</v>
      </c>
      <c r="K16" s="38"/>
      <c r="L16" s="55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39"/>
      <c r="C17" s="38"/>
      <c r="D17" s="38"/>
      <c r="E17" s="27" t="s">
        <v>26</v>
      </c>
      <c r="F17" s="38"/>
      <c r="G17" s="38"/>
      <c r="H17" s="38"/>
      <c r="I17" s="32" t="s">
        <v>27</v>
      </c>
      <c r="J17" s="27" t="s">
        <v>1</v>
      </c>
      <c r="K17" s="38"/>
      <c r="L17" s="55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39"/>
      <c r="C18" s="38"/>
      <c r="D18" s="38"/>
      <c r="E18" s="38"/>
      <c r="F18" s="38"/>
      <c r="G18" s="38"/>
      <c r="H18" s="38"/>
      <c r="I18" s="38"/>
      <c r="J18" s="38"/>
      <c r="K18" s="38"/>
      <c r="L18" s="55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39"/>
      <c r="C19" s="38"/>
      <c r="D19" s="32" t="s">
        <v>28</v>
      </c>
      <c r="E19" s="38"/>
      <c r="F19" s="38"/>
      <c r="G19" s="38"/>
      <c r="H19" s="38"/>
      <c r="I19" s="32" t="s">
        <v>25</v>
      </c>
      <c r="J19" s="33" t="str">
        <f>'Rekapitulace stavby'!AN13</f>
        <v>Vyplň údaj</v>
      </c>
      <c r="K19" s="38"/>
      <c r="L19" s="55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39"/>
      <c r="C20" s="38"/>
      <c r="D20" s="38"/>
      <c r="E20" s="33" t="str">
        <f>'Rekapitulace stavby'!E14</f>
        <v>Vyplň údaj</v>
      </c>
      <c r="F20" s="27"/>
      <c r="G20" s="27"/>
      <c r="H20" s="27"/>
      <c r="I20" s="32" t="s">
        <v>27</v>
      </c>
      <c r="J20" s="33" t="str">
        <f>'Rekapitulace stavby'!AN14</f>
        <v>Vyplň údaj</v>
      </c>
      <c r="K20" s="38"/>
      <c r="L20" s="55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39"/>
      <c r="C21" s="38"/>
      <c r="D21" s="38"/>
      <c r="E21" s="38"/>
      <c r="F21" s="38"/>
      <c r="G21" s="38"/>
      <c r="H21" s="38"/>
      <c r="I21" s="38"/>
      <c r="J21" s="38"/>
      <c r="K21" s="38"/>
      <c r="L21" s="55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39"/>
      <c r="C22" s="38"/>
      <c r="D22" s="32" t="s">
        <v>30</v>
      </c>
      <c r="E22" s="38"/>
      <c r="F22" s="38"/>
      <c r="G22" s="38"/>
      <c r="H22" s="38"/>
      <c r="I22" s="32" t="s">
        <v>25</v>
      </c>
      <c r="J22" s="27" t="s">
        <v>1</v>
      </c>
      <c r="K22" s="38"/>
      <c r="L22" s="55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39"/>
      <c r="C23" s="38"/>
      <c r="D23" s="38"/>
      <c r="E23" s="27" t="s">
        <v>31</v>
      </c>
      <c r="F23" s="38"/>
      <c r="G23" s="38"/>
      <c r="H23" s="38"/>
      <c r="I23" s="32" t="s">
        <v>27</v>
      </c>
      <c r="J23" s="27" t="s">
        <v>1</v>
      </c>
      <c r="K23" s="38"/>
      <c r="L23" s="55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39"/>
      <c r="C24" s="38"/>
      <c r="D24" s="38"/>
      <c r="E24" s="38"/>
      <c r="F24" s="38"/>
      <c r="G24" s="38"/>
      <c r="H24" s="38"/>
      <c r="I24" s="38"/>
      <c r="J24" s="38"/>
      <c r="K24" s="38"/>
      <c r="L24" s="55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39"/>
      <c r="C25" s="38"/>
      <c r="D25" s="32" t="s">
        <v>33</v>
      </c>
      <c r="E25" s="38"/>
      <c r="F25" s="38"/>
      <c r="G25" s="38"/>
      <c r="H25" s="38"/>
      <c r="I25" s="32" t="s">
        <v>25</v>
      </c>
      <c r="J25" s="27" t="s">
        <v>1</v>
      </c>
      <c r="K25" s="38"/>
      <c r="L25" s="55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39"/>
      <c r="C26" s="38"/>
      <c r="D26" s="38"/>
      <c r="E26" s="27" t="s">
        <v>34</v>
      </c>
      <c r="F26" s="38"/>
      <c r="G26" s="38"/>
      <c r="H26" s="38"/>
      <c r="I26" s="32" t="s">
        <v>27</v>
      </c>
      <c r="J26" s="27" t="s">
        <v>1</v>
      </c>
      <c r="K26" s="38"/>
      <c r="L26" s="55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39"/>
      <c r="C27" s="38"/>
      <c r="D27" s="38"/>
      <c r="E27" s="38"/>
      <c r="F27" s="38"/>
      <c r="G27" s="38"/>
      <c r="H27" s="38"/>
      <c r="I27" s="38"/>
      <c r="J27" s="38"/>
      <c r="K27" s="38"/>
      <c r="L27" s="55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39"/>
      <c r="C28" s="38"/>
      <c r="D28" s="32" t="s">
        <v>35</v>
      </c>
      <c r="E28" s="38"/>
      <c r="F28" s="38"/>
      <c r="G28" s="38"/>
      <c r="H28" s="38"/>
      <c r="I28" s="38"/>
      <c r="J28" s="38"/>
      <c r="K28" s="38"/>
      <c r="L28" s="55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30"/>
      <c r="B29" s="131"/>
      <c r="C29" s="130"/>
      <c r="D29" s="130"/>
      <c r="E29" s="36" t="s">
        <v>1</v>
      </c>
      <c r="F29" s="36"/>
      <c r="G29" s="36"/>
      <c r="H29" s="36"/>
      <c r="I29" s="130"/>
      <c r="J29" s="130"/>
      <c r="K29" s="130"/>
      <c r="L29" s="132"/>
      <c r="S29" s="130"/>
      <c r="T29" s="130"/>
      <c r="U29" s="130"/>
      <c r="V29" s="130"/>
      <c r="W29" s="130"/>
      <c r="X29" s="130"/>
      <c r="Y29" s="130"/>
      <c r="Z29" s="130"/>
      <c r="AA29" s="130"/>
      <c r="AB29" s="130"/>
      <c r="AC29" s="130"/>
      <c r="AD29" s="130"/>
      <c r="AE29" s="130"/>
    </row>
    <row r="30" s="2" customFormat="1" ht="6.96" customHeight="1">
      <c r="A30" s="38"/>
      <c r="B30" s="39"/>
      <c r="C30" s="38"/>
      <c r="D30" s="38"/>
      <c r="E30" s="38"/>
      <c r="F30" s="38"/>
      <c r="G30" s="38"/>
      <c r="H30" s="38"/>
      <c r="I30" s="38"/>
      <c r="J30" s="38"/>
      <c r="K30" s="38"/>
      <c r="L30" s="55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39"/>
      <c r="C31" s="38"/>
      <c r="D31" s="90"/>
      <c r="E31" s="90"/>
      <c r="F31" s="90"/>
      <c r="G31" s="90"/>
      <c r="H31" s="90"/>
      <c r="I31" s="90"/>
      <c r="J31" s="90"/>
      <c r="K31" s="90"/>
      <c r="L31" s="55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39"/>
      <c r="C32" s="38"/>
      <c r="D32" s="133" t="s">
        <v>36</v>
      </c>
      <c r="E32" s="38"/>
      <c r="F32" s="38"/>
      <c r="G32" s="38"/>
      <c r="H32" s="38"/>
      <c r="I32" s="38"/>
      <c r="J32" s="96">
        <f>ROUND(J126, 2)</f>
        <v>0</v>
      </c>
      <c r="K32" s="38"/>
      <c r="L32" s="55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39"/>
      <c r="C33" s="38"/>
      <c r="D33" s="90"/>
      <c r="E33" s="90"/>
      <c r="F33" s="90"/>
      <c r="G33" s="90"/>
      <c r="H33" s="90"/>
      <c r="I33" s="90"/>
      <c r="J33" s="90"/>
      <c r="K33" s="90"/>
      <c r="L33" s="55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39"/>
      <c r="C34" s="38"/>
      <c r="D34" s="38"/>
      <c r="E34" s="38"/>
      <c r="F34" s="43" t="s">
        <v>38</v>
      </c>
      <c r="G34" s="38"/>
      <c r="H34" s="38"/>
      <c r="I34" s="43" t="s">
        <v>37</v>
      </c>
      <c r="J34" s="43" t="s">
        <v>39</v>
      </c>
      <c r="K34" s="38"/>
      <c r="L34" s="55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39"/>
      <c r="C35" s="38"/>
      <c r="D35" s="134" t="s">
        <v>40</v>
      </c>
      <c r="E35" s="32" t="s">
        <v>41</v>
      </c>
      <c r="F35" s="135">
        <f>ROUND((SUM(BE126:BE280)),  2)</f>
        <v>0</v>
      </c>
      <c r="G35" s="38"/>
      <c r="H35" s="38"/>
      <c r="I35" s="136">
        <v>0.20999999999999999</v>
      </c>
      <c r="J35" s="135">
        <f>ROUND(((SUM(BE126:BE280))*I35),  2)</f>
        <v>0</v>
      </c>
      <c r="K35" s="38"/>
      <c r="L35" s="55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39"/>
      <c r="C36" s="38"/>
      <c r="D36" s="38"/>
      <c r="E36" s="32" t="s">
        <v>42</v>
      </c>
      <c r="F36" s="135">
        <f>ROUND((SUM(BF126:BF280)),  2)</f>
        <v>0</v>
      </c>
      <c r="G36" s="38"/>
      <c r="H36" s="38"/>
      <c r="I36" s="136">
        <v>0.14999999999999999</v>
      </c>
      <c r="J36" s="135">
        <f>ROUND(((SUM(BF126:BF280))*I36),  2)</f>
        <v>0</v>
      </c>
      <c r="K36" s="38"/>
      <c r="L36" s="55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39"/>
      <c r="C37" s="38"/>
      <c r="D37" s="38"/>
      <c r="E37" s="32" t="s">
        <v>43</v>
      </c>
      <c r="F37" s="135">
        <f>ROUND((SUM(BG126:BG280)),  2)</f>
        <v>0</v>
      </c>
      <c r="G37" s="38"/>
      <c r="H37" s="38"/>
      <c r="I37" s="136">
        <v>0.20999999999999999</v>
      </c>
      <c r="J37" s="135">
        <f>0</f>
        <v>0</v>
      </c>
      <c r="K37" s="38"/>
      <c r="L37" s="55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39"/>
      <c r="C38" s="38"/>
      <c r="D38" s="38"/>
      <c r="E38" s="32" t="s">
        <v>44</v>
      </c>
      <c r="F38" s="135">
        <f>ROUND((SUM(BH126:BH280)),  2)</f>
        <v>0</v>
      </c>
      <c r="G38" s="38"/>
      <c r="H38" s="38"/>
      <c r="I38" s="136">
        <v>0.14999999999999999</v>
      </c>
      <c r="J38" s="135">
        <f>0</f>
        <v>0</v>
      </c>
      <c r="K38" s="38"/>
      <c r="L38" s="55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39"/>
      <c r="C39" s="38"/>
      <c r="D39" s="38"/>
      <c r="E39" s="32" t="s">
        <v>45</v>
      </c>
      <c r="F39" s="135">
        <f>ROUND((SUM(BI126:BI280)),  2)</f>
        <v>0</v>
      </c>
      <c r="G39" s="38"/>
      <c r="H39" s="38"/>
      <c r="I39" s="136">
        <v>0</v>
      </c>
      <c r="J39" s="135">
        <f>0</f>
        <v>0</v>
      </c>
      <c r="K39" s="38"/>
      <c r="L39" s="55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39"/>
      <c r="C40" s="38"/>
      <c r="D40" s="38"/>
      <c r="E40" s="38"/>
      <c r="F40" s="38"/>
      <c r="G40" s="38"/>
      <c r="H40" s="38"/>
      <c r="I40" s="38"/>
      <c r="J40" s="38"/>
      <c r="K40" s="38"/>
      <c r="L40" s="55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39"/>
      <c r="C41" s="137"/>
      <c r="D41" s="138" t="s">
        <v>46</v>
      </c>
      <c r="E41" s="81"/>
      <c r="F41" s="81"/>
      <c r="G41" s="139" t="s">
        <v>47</v>
      </c>
      <c r="H41" s="140" t="s">
        <v>48</v>
      </c>
      <c r="I41" s="81"/>
      <c r="J41" s="141">
        <f>SUM(J32:J39)</f>
        <v>0</v>
      </c>
      <c r="K41" s="142"/>
      <c r="L41" s="55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39"/>
      <c r="C42" s="38"/>
      <c r="D42" s="38"/>
      <c r="E42" s="38"/>
      <c r="F42" s="38"/>
      <c r="G42" s="38"/>
      <c r="H42" s="38"/>
      <c r="I42" s="38"/>
      <c r="J42" s="38"/>
      <c r="K42" s="38"/>
      <c r="L42" s="55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1" customFormat="1" ht="14.4" customHeight="1">
      <c r="B43" s="22"/>
      <c r="L43" s="22"/>
    </row>
    <row r="44" s="1" customFormat="1" ht="14.4" customHeight="1">
      <c r="B44" s="22"/>
      <c r="L44" s="22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55"/>
      <c r="D50" s="56" t="s">
        <v>49</v>
      </c>
      <c r="E50" s="57"/>
      <c r="F50" s="57"/>
      <c r="G50" s="56" t="s">
        <v>50</v>
      </c>
      <c r="H50" s="57"/>
      <c r="I50" s="57"/>
      <c r="J50" s="57"/>
      <c r="K50" s="57"/>
      <c r="L50" s="55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58" t="s">
        <v>51</v>
      </c>
      <c r="E61" s="41"/>
      <c r="F61" s="143" t="s">
        <v>52</v>
      </c>
      <c r="G61" s="58" t="s">
        <v>51</v>
      </c>
      <c r="H61" s="41"/>
      <c r="I61" s="41"/>
      <c r="J61" s="144" t="s">
        <v>52</v>
      </c>
      <c r="K61" s="41"/>
      <c r="L61" s="55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56" t="s">
        <v>53</v>
      </c>
      <c r="E65" s="59"/>
      <c r="F65" s="59"/>
      <c r="G65" s="56" t="s">
        <v>54</v>
      </c>
      <c r="H65" s="59"/>
      <c r="I65" s="59"/>
      <c r="J65" s="59"/>
      <c r="K65" s="59"/>
      <c r="L65" s="55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58" t="s">
        <v>51</v>
      </c>
      <c r="E76" s="41"/>
      <c r="F76" s="143" t="s">
        <v>52</v>
      </c>
      <c r="G76" s="58" t="s">
        <v>51</v>
      </c>
      <c r="H76" s="41"/>
      <c r="I76" s="41"/>
      <c r="J76" s="144" t="s">
        <v>52</v>
      </c>
      <c r="K76" s="41"/>
      <c r="L76" s="55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0"/>
      <c r="C77" s="61"/>
      <c r="D77" s="61"/>
      <c r="E77" s="61"/>
      <c r="F77" s="61"/>
      <c r="G77" s="61"/>
      <c r="H77" s="61"/>
      <c r="I77" s="61"/>
      <c r="J77" s="61"/>
      <c r="K77" s="61"/>
      <c r="L77" s="55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2"/>
      <c r="C81" s="63"/>
      <c r="D81" s="63"/>
      <c r="E81" s="63"/>
      <c r="F81" s="63"/>
      <c r="G81" s="63"/>
      <c r="H81" s="63"/>
      <c r="I81" s="63"/>
      <c r="J81" s="63"/>
      <c r="K81" s="63"/>
      <c r="L81" s="55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126</v>
      </c>
      <c r="D82" s="38"/>
      <c r="E82" s="38"/>
      <c r="F82" s="38"/>
      <c r="G82" s="38"/>
      <c r="H82" s="38"/>
      <c r="I82" s="38"/>
      <c r="J82" s="38"/>
      <c r="K82" s="38"/>
      <c r="L82" s="55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55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38"/>
      <c r="E84" s="38"/>
      <c r="F84" s="38"/>
      <c r="G84" s="38"/>
      <c r="H84" s="38"/>
      <c r="I84" s="38"/>
      <c r="J84" s="38"/>
      <c r="K84" s="38"/>
      <c r="L84" s="55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29" t="str">
        <f>E7</f>
        <v>Kulturní dům Těšetice</v>
      </c>
      <c r="F85" s="32"/>
      <c r="G85" s="32"/>
      <c r="H85" s="32"/>
      <c r="I85" s="38"/>
      <c r="J85" s="38"/>
      <c r="K85" s="38"/>
      <c r="L85" s="55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2"/>
      <c r="C86" s="32" t="s">
        <v>124</v>
      </c>
      <c r="L86" s="22"/>
    </row>
    <row r="87" s="2" customFormat="1" ht="16.5" customHeight="1">
      <c r="A87" s="38"/>
      <c r="B87" s="39"/>
      <c r="C87" s="38"/>
      <c r="D87" s="38"/>
      <c r="E87" s="129" t="s">
        <v>841</v>
      </c>
      <c r="F87" s="38"/>
      <c r="G87" s="38"/>
      <c r="H87" s="38"/>
      <c r="I87" s="38"/>
      <c r="J87" s="38"/>
      <c r="K87" s="38"/>
      <c r="L87" s="55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12" customHeight="1">
      <c r="A88" s="38"/>
      <c r="B88" s="39"/>
      <c r="C88" s="32" t="s">
        <v>842</v>
      </c>
      <c r="D88" s="38"/>
      <c r="E88" s="38"/>
      <c r="F88" s="38"/>
      <c r="G88" s="38"/>
      <c r="H88" s="38"/>
      <c r="I88" s="38"/>
      <c r="J88" s="38"/>
      <c r="K88" s="38"/>
      <c r="L88" s="55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6.5" customHeight="1">
      <c r="A89" s="38"/>
      <c r="B89" s="39"/>
      <c r="C89" s="38"/>
      <c r="D89" s="38"/>
      <c r="E89" s="67" t="str">
        <f>E11</f>
        <v xml:space="preserve">SE7 - KD Těšetice -  hala s bufetem</v>
      </c>
      <c r="F89" s="38"/>
      <c r="G89" s="38"/>
      <c r="H89" s="38"/>
      <c r="I89" s="38"/>
      <c r="J89" s="38"/>
      <c r="K89" s="38"/>
      <c r="L89" s="55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38"/>
      <c r="D90" s="38"/>
      <c r="E90" s="38"/>
      <c r="F90" s="38"/>
      <c r="G90" s="38"/>
      <c r="H90" s="38"/>
      <c r="I90" s="38"/>
      <c r="J90" s="38"/>
      <c r="K90" s="38"/>
      <c r="L90" s="55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2" customHeight="1">
      <c r="A91" s="38"/>
      <c r="B91" s="39"/>
      <c r="C91" s="32" t="s">
        <v>20</v>
      </c>
      <c r="D91" s="38"/>
      <c r="E91" s="38"/>
      <c r="F91" s="27" t="str">
        <f>F14</f>
        <v>Těšetice</v>
      </c>
      <c r="G91" s="38"/>
      <c r="H91" s="38"/>
      <c r="I91" s="32" t="s">
        <v>22</v>
      </c>
      <c r="J91" s="69" t="str">
        <f>IF(J14="","",J14)</f>
        <v>10. 3. 2020</v>
      </c>
      <c r="K91" s="38"/>
      <c r="L91" s="55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38"/>
      <c r="D92" s="38"/>
      <c r="E92" s="38"/>
      <c r="F92" s="38"/>
      <c r="G92" s="38"/>
      <c r="H92" s="38"/>
      <c r="I92" s="38"/>
      <c r="J92" s="38"/>
      <c r="K92" s="38"/>
      <c r="L92" s="55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5.15" customHeight="1">
      <c r="A93" s="38"/>
      <c r="B93" s="39"/>
      <c r="C93" s="32" t="s">
        <v>24</v>
      </c>
      <c r="D93" s="38"/>
      <c r="E93" s="38"/>
      <c r="F93" s="27" t="str">
        <f>E17</f>
        <v>Obec Těšetice</v>
      </c>
      <c r="G93" s="38"/>
      <c r="H93" s="38"/>
      <c r="I93" s="32" t="s">
        <v>30</v>
      </c>
      <c r="J93" s="36" t="str">
        <f>E23</f>
        <v>Radek Hrbáček</v>
      </c>
      <c r="K93" s="38"/>
      <c r="L93" s="55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15.15" customHeight="1">
      <c r="A94" s="38"/>
      <c r="B94" s="39"/>
      <c r="C94" s="32" t="s">
        <v>28</v>
      </c>
      <c r="D94" s="38"/>
      <c r="E94" s="38"/>
      <c r="F94" s="27" t="str">
        <f>IF(E20="","",E20)</f>
        <v>Vyplň údaj</v>
      </c>
      <c r="G94" s="38"/>
      <c r="H94" s="38"/>
      <c r="I94" s="32" t="s">
        <v>33</v>
      </c>
      <c r="J94" s="36" t="str">
        <f>E26</f>
        <v>Zdeněk Závodník</v>
      </c>
      <c r="K94" s="38"/>
      <c r="L94" s="55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38"/>
      <c r="D95" s="38"/>
      <c r="E95" s="38"/>
      <c r="F95" s="38"/>
      <c r="G95" s="38"/>
      <c r="H95" s="38"/>
      <c r="I95" s="38"/>
      <c r="J95" s="38"/>
      <c r="K95" s="38"/>
      <c r="L95" s="55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9.28" customHeight="1">
      <c r="A96" s="38"/>
      <c r="B96" s="39"/>
      <c r="C96" s="145" t="s">
        <v>127</v>
      </c>
      <c r="D96" s="137"/>
      <c r="E96" s="137"/>
      <c r="F96" s="137"/>
      <c r="G96" s="137"/>
      <c r="H96" s="137"/>
      <c r="I96" s="137"/>
      <c r="J96" s="146" t="s">
        <v>128</v>
      </c>
      <c r="K96" s="137"/>
      <c r="L96" s="55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38"/>
      <c r="D97" s="38"/>
      <c r="E97" s="38"/>
      <c r="F97" s="38"/>
      <c r="G97" s="38"/>
      <c r="H97" s="38"/>
      <c r="I97" s="38"/>
      <c r="J97" s="38"/>
      <c r="K97" s="38"/>
      <c r="L97" s="55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2.8" customHeight="1">
      <c r="A98" s="38"/>
      <c r="B98" s="39"/>
      <c r="C98" s="147" t="s">
        <v>129</v>
      </c>
      <c r="D98" s="38"/>
      <c r="E98" s="38"/>
      <c r="F98" s="38"/>
      <c r="G98" s="38"/>
      <c r="H98" s="38"/>
      <c r="I98" s="38"/>
      <c r="J98" s="96">
        <f>J126</f>
        <v>0</v>
      </c>
      <c r="K98" s="38"/>
      <c r="L98" s="55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U98" s="19" t="s">
        <v>130</v>
      </c>
    </row>
    <row r="99" s="9" customFormat="1" ht="24.96" customHeight="1">
      <c r="A99" s="9"/>
      <c r="B99" s="148"/>
      <c r="C99" s="9"/>
      <c r="D99" s="149" t="s">
        <v>140</v>
      </c>
      <c r="E99" s="150"/>
      <c r="F99" s="150"/>
      <c r="G99" s="150"/>
      <c r="H99" s="150"/>
      <c r="I99" s="150"/>
      <c r="J99" s="151">
        <f>J127</f>
        <v>0</v>
      </c>
      <c r="K99" s="9"/>
      <c r="L99" s="14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52"/>
      <c r="C100" s="10"/>
      <c r="D100" s="153" t="s">
        <v>844</v>
      </c>
      <c r="E100" s="154"/>
      <c r="F100" s="154"/>
      <c r="G100" s="154"/>
      <c r="H100" s="154"/>
      <c r="I100" s="154"/>
      <c r="J100" s="155">
        <f>J128</f>
        <v>0</v>
      </c>
      <c r="K100" s="10"/>
      <c r="L100" s="15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52"/>
      <c r="C101" s="10"/>
      <c r="D101" s="153" t="s">
        <v>845</v>
      </c>
      <c r="E101" s="154"/>
      <c r="F101" s="154"/>
      <c r="G101" s="154"/>
      <c r="H101" s="154"/>
      <c r="I101" s="154"/>
      <c r="J101" s="155">
        <f>J131</f>
        <v>0</v>
      </c>
      <c r="K101" s="10"/>
      <c r="L101" s="15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52"/>
      <c r="C102" s="10"/>
      <c r="D102" s="153" t="s">
        <v>846</v>
      </c>
      <c r="E102" s="154"/>
      <c r="F102" s="154"/>
      <c r="G102" s="154"/>
      <c r="H102" s="154"/>
      <c r="I102" s="154"/>
      <c r="J102" s="155">
        <f>J238</f>
        <v>0</v>
      </c>
      <c r="K102" s="10"/>
      <c r="L102" s="15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48"/>
      <c r="C103" s="9"/>
      <c r="D103" s="149" t="s">
        <v>847</v>
      </c>
      <c r="E103" s="150"/>
      <c r="F103" s="150"/>
      <c r="G103" s="150"/>
      <c r="H103" s="150"/>
      <c r="I103" s="150"/>
      <c r="J103" s="151">
        <f>J250</f>
        <v>0</v>
      </c>
      <c r="K103" s="9"/>
      <c r="L103" s="14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10" customFormat="1" ht="19.92" customHeight="1">
      <c r="A104" s="10"/>
      <c r="B104" s="152"/>
      <c r="C104" s="10"/>
      <c r="D104" s="153" t="s">
        <v>848</v>
      </c>
      <c r="E104" s="154"/>
      <c r="F104" s="154"/>
      <c r="G104" s="154"/>
      <c r="H104" s="154"/>
      <c r="I104" s="154"/>
      <c r="J104" s="155">
        <f>J251</f>
        <v>0</v>
      </c>
      <c r="K104" s="10"/>
      <c r="L104" s="15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2" customFormat="1" ht="21.84" customHeight="1">
      <c r="A105" s="38"/>
      <c r="B105" s="39"/>
      <c r="C105" s="38"/>
      <c r="D105" s="38"/>
      <c r="E105" s="38"/>
      <c r="F105" s="38"/>
      <c r="G105" s="38"/>
      <c r="H105" s="38"/>
      <c r="I105" s="38"/>
      <c r="J105" s="38"/>
      <c r="K105" s="38"/>
      <c r="L105" s="55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</row>
    <row r="106" s="2" customFormat="1" ht="6.96" customHeight="1">
      <c r="A106" s="38"/>
      <c r="B106" s="60"/>
      <c r="C106" s="61"/>
      <c r="D106" s="61"/>
      <c r="E106" s="61"/>
      <c r="F106" s="61"/>
      <c r="G106" s="61"/>
      <c r="H106" s="61"/>
      <c r="I106" s="61"/>
      <c r="J106" s="61"/>
      <c r="K106" s="61"/>
      <c r="L106" s="55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10" s="2" customFormat="1" ht="6.96" customHeight="1">
      <c r="A110" s="38"/>
      <c r="B110" s="62"/>
      <c r="C110" s="63"/>
      <c r="D110" s="63"/>
      <c r="E110" s="63"/>
      <c r="F110" s="63"/>
      <c r="G110" s="63"/>
      <c r="H110" s="63"/>
      <c r="I110" s="63"/>
      <c r="J110" s="63"/>
      <c r="K110" s="63"/>
      <c r="L110" s="55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24.96" customHeight="1">
      <c r="A111" s="38"/>
      <c r="B111" s="39"/>
      <c r="C111" s="23" t="s">
        <v>150</v>
      </c>
      <c r="D111" s="38"/>
      <c r="E111" s="38"/>
      <c r="F111" s="38"/>
      <c r="G111" s="38"/>
      <c r="H111" s="38"/>
      <c r="I111" s="38"/>
      <c r="J111" s="38"/>
      <c r="K111" s="38"/>
      <c r="L111" s="55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6.96" customHeight="1">
      <c r="A112" s="38"/>
      <c r="B112" s="39"/>
      <c r="C112" s="38"/>
      <c r="D112" s="38"/>
      <c r="E112" s="38"/>
      <c r="F112" s="38"/>
      <c r="G112" s="38"/>
      <c r="H112" s="38"/>
      <c r="I112" s="38"/>
      <c r="J112" s="38"/>
      <c r="K112" s="38"/>
      <c r="L112" s="55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2" customHeight="1">
      <c r="A113" s="38"/>
      <c r="B113" s="39"/>
      <c r="C113" s="32" t="s">
        <v>16</v>
      </c>
      <c r="D113" s="38"/>
      <c r="E113" s="38"/>
      <c r="F113" s="38"/>
      <c r="G113" s="38"/>
      <c r="H113" s="38"/>
      <c r="I113" s="38"/>
      <c r="J113" s="38"/>
      <c r="K113" s="38"/>
      <c r="L113" s="55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6.5" customHeight="1">
      <c r="A114" s="38"/>
      <c r="B114" s="39"/>
      <c r="C114" s="38"/>
      <c r="D114" s="38"/>
      <c r="E114" s="129" t="str">
        <f>E7</f>
        <v>Kulturní dům Těšetice</v>
      </c>
      <c r="F114" s="32"/>
      <c r="G114" s="32"/>
      <c r="H114" s="32"/>
      <c r="I114" s="38"/>
      <c r="J114" s="38"/>
      <c r="K114" s="38"/>
      <c r="L114" s="55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1" customFormat="1" ht="12" customHeight="1">
      <c r="B115" s="22"/>
      <c r="C115" s="32" t="s">
        <v>124</v>
      </c>
      <c r="L115" s="22"/>
    </row>
    <row r="116" s="2" customFormat="1" ht="16.5" customHeight="1">
      <c r="A116" s="38"/>
      <c r="B116" s="39"/>
      <c r="C116" s="38"/>
      <c r="D116" s="38"/>
      <c r="E116" s="129" t="s">
        <v>841</v>
      </c>
      <c r="F116" s="38"/>
      <c r="G116" s="38"/>
      <c r="H116" s="38"/>
      <c r="I116" s="38"/>
      <c r="J116" s="38"/>
      <c r="K116" s="38"/>
      <c r="L116" s="55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12" customHeight="1">
      <c r="A117" s="38"/>
      <c r="B117" s="39"/>
      <c r="C117" s="32" t="s">
        <v>842</v>
      </c>
      <c r="D117" s="38"/>
      <c r="E117" s="38"/>
      <c r="F117" s="38"/>
      <c r="G117" s="38"/>
      <c r="H117" s="38"/>
      <c r="I117" s="38"/>
      <c r="J117" s="38"/>
      <c r="K117" s="38"/>
      <c r="L117" s="55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6.5" customHeight="1">
      <c r="A118" s="38"/>
      <c r="B118" s="39"/>
      <c r="C118" s="38"/>
      <c r="D118" s="38"/>
      <c r="E118" s="67" t="str">
        <f>E11</f>
        <v xml:space="preserve">SE7 - KD Těšetice -  hala s bufetem</v>
      </c>
      <c r="F118" s="38"/>
      <c r="G118" s="38"/>
      <c r="H118" s="38"/>
      <c r="I118" s="38"/>
      <c r="J118" s="38"/>
      <c r="K118" s="38"/>
      <c r="L118" s="55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6.96" customHeight="1">
      <c r="A119" s="38"/>
      <c r="B119" s="39"/>
      <c r="C119" s="38"/>
      <c r="D119" s="38"/>
      <c r="E119" s="38"/>
      <c r="F119" s="38"/>
      <c r="G119" s="38"/>
      <c r="H119" s="38"/>
      <c r="I119" s="38"/>
      <c r="J119" s="38"/>
      <c r="K119" s="38"/>
      <c r="L119" s="55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2" customHeight="1">
      <c r="A120" s="38"/>
      <c r="B120" s="39"/>
      <c r="C120" s="32" t="s">
        <v>20</v>
      </c>
      <c r="D120" s="38"/>
      <c r="E120" s="38"/>
      <c r="F120" s="27" t="str">
        <f>F14</f>
        <v>Těšetice</v>
      </c>
      <c r="G120" s="38"/>
      <c r="H120" s="38"/>
      <c r="I120" s="32" t="s">
        <v>22</v>
      </c>
      <c r="J120" s="69" t="str">
        <f>IF(J14="","",J14)</f>
        <v>10. 3. 2020</v>
      </c>
      <c r="K120" s="38"/>
      <c r="L120" s="55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6.96" customHeight="1">
      <c r="A121" s="38"/>
      <c r="B121" s="39"/>
      <c r="C121" s="38"/>
      <c r="D121" s="38"/>
      <c r="E121" s="38"/>
      <c r="F121" s="38"/>
      <c r="G121" s="38"/>
      <c r="H121" s="38"/>
      <c r="I121" s="38"/>
      <c r="J121" s="38"/>
      <c r="K121" s="38"/>
      <c r="L121" s="55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15.15" customHeight="1">
      <c r="A122" s="38"/>
      <c r="B122" s="39"/>
      <c r="C122" s="32" t="s">
        <v>24</v>
      </c>
      <c r="D122" s="38"/>
      <c r="E122" s="38"/>
      <c r="F122" s="27" t="str">
        <f>E17</f>
        <v>Obec Těšetice</v>
      </c>
      <c r="G122" s="38"/>
      <c r="H122" s="38"/>
      <c r="I122" s="32" t="s">
        <v>30</v>
      </c>
      <c r="J122" s="36" t="str">
        <f>E23</f>
        <v>Radek Hrbáček</v>
      </c>
      <c r="K122" s="38"/>
      <c r="L122" s="55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15.15" customHeight="1">
      <c r="A123" s="38"/>
      <c r="B123" s="39"/>
      <c r="C123" s="32" t="s">
        <v>28</v>
      </c>
      <c r="D123" s="38"/>
      <c r="E123" s="38"/>
      <c r="F123" s="27" t="str">
        <f>IF(E20="","",E20)</f>
        <v>Vyplň údaj</v>
      </c>
      <c r="G123" s="38"/>
      <c r="H123" s="38"/>
      <c r="I123" s="32" t="s">
        <v>33</v>
      </c>
      <c r="J123" s="36" t="str">
        <f>E26</f>
        <v>Zdeněk Závodník</v>
      </c>
      <c r="K123" s="38"/>
      <c r="L123" s="55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10.32" customHeight="1">
      <c r="A124" s="38"/>
      <c r="B124" s="39"/>
      <c r="C124" s="38"/>
      <c r="D124" s="38"/>
      <c r="E124" s="38"/>
      <c r="F124" s="38"/>
      <c r="G124" s="38"/>
      <c r="H124" s="38"/>
      <c r="I124" s="38"/>
      <c r="J124" s="38"/>
      <c r="K124" s="38"/>
      <c r="L124" s="55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11" customFormat="1" ht="29.28" customHeight="1">
      <c r="A125" s="156"/>
      <c r="B125" s="157"/>
      <c r="C125" s="158" t="s">
        <v>151</v>
      </c>
      <c r="D125" s="159" t="s">
        <v>61</v>
      </c>
      <c r="E125" s="159" t="s">
        <v>57</v>
      </c>
      <c r="F125" s="159" t="s">
        <v>58</v>
      </c>
      <c r="G125" s="159" t="s">
        <v>152</v>
      </c>
      <c r="H125" s="159" t="s">
        <v>153</v>
      </c>
      <c r="I125" s="159" t="s">
        <v>154</v>
      </c>
      <c r="J125" s="159" t="s">
        <v>128</v>
      </c>
      <c r="K125" s="160" t="s">
        <v>155</v>
      </c>
      <c r="L125" s="161"/>
      <c r="M125" s="86" t="s">
        <v>1</v>
      </c>
      <c r="N125" s="87" t="s">
        <v>40</v>
      </c>
      <c r="O125" s="87" t="s">
        <v>156</v>
      </c>
      <c r="P125" s="87" t="s">
        <v>157</v>
      </c>
      <c r="Q125" s="87" t="s">
        <v>158</v>
      </c>
      <c r="R125" s="87" t="s">
        <v>159</v>
      </c>
      <c r="S125" s="87" t="s">
        <v>160</v>
      </c>
      <c r="T125" s="88" t="s">
        <v>161</v>
      </c>
      <c r="U125" s="156"/>
      <c r="V125" s="156"/>
      <c r="W125" s="156"/>
      <c r="X125" s="156"/>
      <c r="Y125" s="156"/>
      <c r="Z125" s="156"/>
      <c r="AA125" s="156"/>
      <c r="AB125" s="156"/>
      <c r="AC125" s="156"/>
      <c r="AD125" s="156"/>
      <c r="AE125" s="156"/>
    </row>
    <row r="126" s="2" customFormat="1" ht="22.8" customHeight="1">
      <c r="A126" s="38"/>
      <c r="B126" s="39"/>
      <c r="C126" s="93" t="s">
        <v>162</v>
      </c>
      <c r="D126" s="38"/>
      <c r="E126" s="38"/>
      <c r="F126" s="38"/>
      <c r="G126" s="38"/>
      <c r="H126" s="38"/>
      <c r="I126" s="38"/>
      <c r="J126" s="162">
        <f>BK126</f>
        <v>0</v>
      </c>
      <c r="K126" s="38"/>
      <c r="L126" s="39"/>
      <c r="M126" s="89"/>
      <c r="N126" s="73"/>
      <c r="O126" s="90"/>
      <c r="P126" s="163">
        <f>P127+P250</f>
        <v>0</v>
      </c>
      <c r="Q126" s="90"/>
      <c r="R126" s="163">
        <f>R127+R250</f>
        <v>0.19153800000000001</v>
      </c>
      <c r="S126" s="90"/>
      <c r="T126" s="164">
        <f>T127+T250</f>
        <v>0.54796800000000001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T126" s="19" t="s">
        <v>75</v>
      </c>
      <c r="AU126" s="19" t="s">
        <v>130</v>
      </c>
      <c r="BK126" s="165">
        <f>BK127+BK250</f>
        <v>0</v>
      </c>
    </row>
    <row r="127" s="12" customFormat="1" ht="25.92" customHeight="1">
      <c r="A127" s="12"/>
      <c r="B127" s="166"/>
      <c r="C127" s="12"/>
      <c r="D127" s="167" t="s">
        <v>75</v>
      </c>
      <c r="E127" s="168" t="s">
        <v>485</v>
      </c>
      <c r="F127" s="168" t="s">
        <v>486</v>
      </c>
      <c r="G127" s="12"/>
      <c r="H127" s="12"/>
      <c r="I127" s="169"/>
      <c r="J127" s="170">
        <f>BK127</f>
        <v>0</v>
      </c>
      <c r="K127" s="12"/>
      <c r="L127" s="166"/>
      <c r="M127" s="171"/>
      <c r="N127" s="172"/>
      <c r="O127" s="172"/>
      <c r="P127" s="173">
        <f>P128+P131+P238</f>
        <v>0</v>
      </c>
      <c r="Q127" s="172"/>
      <c r="R127" s="173">
        <f>R128+R131+R238</f>
        <v>0.13405800000000001</v>
      </c>
      <c r="S127" s="172"/>
      <c r="T127" s="174">
        <f>T128+T131+T238</f>
        <v>0.041768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167" t="s">
        <v>85</v>
      </c>
      <c r="AT127" s="175" t="s">
        <v>75</v>
      </c>
      <c r="AU127" s="175" t="s">
        <v>76</v>
      </c>
      <c r="AY127" s="167" t="s">
        <v>165</v>
      </c>
      <c r="BK127" s="176">
        <f>BK128+BK131+BK238</f>
        <v>0</v>
      </c>
    </row>
    <row r="128" s="12" customFormat="1" ht="22.8" customHeight="1">
      <c r="A128" s="12"/>
      <c r="B128" s="166"/>
      <c r="C128" s="12"/>
      <c r="D128" s="167" t="s">
        <v>75</v>
      </c>
      <c r="E128" s="177" t="s">
        <v>665</v>
      </c>
      <c r="F128" s="177" t="s">
        <v>849</v>
      </c>
      <c r="G128" s="12"/>
      <c r="H128" s="12"/>
      <c r="I128" s="169"/>
      <c r="J128" s="178">
        <f>BK128</f>
        <v>0</v>
      </c>
      <c r="K128" s="12"/>
      <c r="L128" s="166"/>
      <c r="M128" s="171"/>
      <c r="N128" s="172"/>
      <c r="O128" s="172"/>
      <c r="P128" s="173">
        <f>SUM(P129:P130)</f>
        <v>0</v>
      </c>
      <c r="Q128" s="172"/>
      <c r="R128" s="173">
        <f>SUM(R129:R130)</f>
        <v>0</v>
      </c>
      <c r="S128" s="172"/>
      <c r="T128" s="174">
        <f>SUM(T129:T130)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167" t="s">
        <v>85</v>
      </c>
      <c r="AT128" s="175" t="s">
        <v>75</v>
      </c>
      <c r="AU128" s="175" t="s">
        <v>81</v>
      </c>
      <c r="AY128" s="167" t="s">
        <v>165</v>
      </c>
      <c r="BK128" s="176">
        <f>SUM(BK129:BK130)</f>
        <v>0</v>
      </c>
    </row>
    <row r="129" s="2" customFormat="1" ht="44.25" customHeight="1">
      <c r="A129" s="38"/>
      <c r="B129" s="179"/>
      <c r="C129" s="180" t="s">
        <v>81</v>
      </c>
      <c r="D129" s="180" t="s">
        <v>167</v>
      </c>
      <c r="E129" s="181" t="s">
        <v>850</v>
      </c>
      <c r="F129" s="182" t="s">
        <v>851</v>
      </c>
      <c r="G129" s="183" t="s">
        <v>201</v>
      </c>
      <c r="H129" s="184">
        <v>0.191</v>
      </c>
      <c r="I129" s="185"/>
      <c r="J129" s="186">
        <f>ROUND(I129*H129,2)</f>
        <v>0</v>
      </c>
      <c r="K129" s="182" t="s">
        <v>852</v>
      </c>
      <c r="L129" s="39"/>
      <c r="M129" s="187" t="s">
        <v>1</v>
      </c>
      <c r="N129" s="188" t="s">
        <v>41</v>
      </c>
      <c r="O129" s="77"/>
      <c r="P129" s="189">
        <f>O129*H129</f>
        <v>0</v>
      </c>
      <c r="Q129" s="189">
        <v>0</v>
      </c>
      <c r="R129" s="189">
        <f>Q129*H129</f>
        <v>0</v>
      </c>
      <c r="S129" s="189">
        <v>0</v>
      </c>
      <c r="T129" s="190">
        <f>S129*H129</f>
        <v>0</v>
      </c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R129" s="191" t="s">
        <v>273</v>
      </c>
      <c r="AT129" s="191" t="s">
        <v>167</v>
      </c>
      <c r="AU129" s="191" t="s">
        <v>85</v>
      </c>
      <c r="AY129" s="19" t="s">
        <v>165</v>
      </c>
      <c r="BE129" s="192">
        <f>IF(N129="základní",J129,0)</f>
        <v>0</v>
      </c>
      <c r="BF129" s="192">
        <f>IF(N129="snížená",J129,0)</f>
        <v>0</v>
      </c>
      <c r="BG129" s="192">
        <f>IF(N129="zákl. přenesená",J129,0)</f>
        <v>0</v>
      </c>
      <c r="BH129" s="192">
        <f>IF(N129="sníž. přenesená",J129,0)</f>
        <v>0</v>
      </c>
      <c r="BI129" s="192">
        <f>IF(N129="nulová",J129,0)</f>
        <v>0</v>
      </c>
      <c r="BJ129" s="19" t="s">
        <v>81</v>
      </c>
      <c r="BK129" s="192">
        <f>ROUND(I129*H129,2)</f>
        <v>0</v>
      </c>
      <c r="BL129" s="19" t="s">
        <v>273</v>
      </c>
      <c r="BM129" s="191" t="s">
        <v>1568</v>
      </c>
    </row>
    <row r="130" s="2" customFormat="1">
      <c r="A130" s="38"/>
      <c r="B130" s="39"/>
      <c r="C130" s="38"/>
      <c r="D130" s="193" t="s">
        <v>173</v>
      </c>
      <c r="E130" s="38"/>
      <c r="F130" s="194" t="s">
        <v>851</v>
      </c>
      <c r="G130" s="38"/>
      <c r="H130" s="38"/>
      <c r="I130" s="195"/>
      <c r="J130" s="38"/>
      <c r="K130" s="38"/>
      <c r="L130" s="39"/>
      <c r="M130" s="196"/>
      <c r="N130" s="197"/>
      <c r="O130" s="77"/>
      <c r="P130" s="77"/>
      <c r="Q130" s="77"/>
      <c r="R130" s="77"/>
      <c r="S130" s="77"/>
      <c r="T130" s="7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T130" s="19" t="s">
        <v>173</v>
      </c>
      <c r="AU130" s="19" t="s">
        <v>85</v>
      </c>
    </row>
    <row r="131" s="12" customFormat="1" ht="22.8" customHeight="1">
      <c r="A131" s="12"/>
      <c r="B131" s="166"/>
      <c r="C131" s="12"/>
      <c r="D131" s="167" t="s">
        <v>75</v>
      </c>
      <c r="E131" s="177" t="s">
        <v>854</v>
      </c>
      <c r="F131" s="177" t="s">
        <v>855</v>
      </c>
      <c r="G131" s="12"/>
      <c r="H131" s="12"/>
      <c r="I131" s="169"/>
      <c r="J131" s="178">
        <f>BK131</f>
        <v>0</v>
      </c>
      <c r="K131" s="12"/>
      <c r="L131" s="166"/>
      <c r="M131" s="171"/>
      <c r="N131" s="172"/>
      <c r="O131" s="172"/>
      <c r="P131" s="173">
        <f>SUM(P132:P237)</f>
        <v>0</v>
      </c>
      <c r="Q131" s="172"/>
      <c r="R131" s="173">
        <f>SUM(R132:R237)</f>
        <v>0.13405800000000001</v>
      </c>
      <c r="S131" s="172"/>
      <c r="T131" s="174">
        <f>SUM(T132:T237)</f>
        <v>0</v>
      </c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R131" s="167" t="s">
        <v>85</v>
      </c>
      <c r="AT131" s="175" t="s">
        <v>75</v>
      </c>
      <c r="AU131" s="175" t="s">
        <v>81</v>
      </c>
      <c r="AY131" s="167" t="s">
        <v>165</v>
      </c>
      <c r="BK131" s="176">
        <f>SUM(BK132:BK237)</f>
        <v>0</v>
      </c>
    </row>
    <row r="132" s="2" customFormat="1">
      <c r="A132" s="38"/>
      <c r="B132" s="179"/>
      <c r="C132" s="180" t="s">
        <v>85</v>
      </c>
      <c r="D132" s="180" t="s">
        <v>167</v>
      </c>
      <c r="E132" s="181" t="s">
        <v>1374</v>
      </c>
      <c r="F132" s="182" t="s">
        <v>1375</v>
      </c>
      <c r="G132" s="183" t="s">
        <v>305</v>
      </c>
      <c r="H132" s="184">
        <v>6</v>
      </c>
      <c r="I132" s="185"/>
      <c r="J132" s="186">
        <f>ROUND(I132*H132,2)</f>
        <v>0</v>
      </c>
      <c r="K132" s="182" t="s">
        <v>852</v>
      </c>
      <c r="L132" s="39"/>
      <c r="M132" s="187" t="s">
        <v>1</v>
      </c>
      <c r="N132" s="188" t="s">
        <v>41</v>
      </c>
      <c r="O132" s="77"/>
      <c r="P132" s="189">
        <f>O132*H132</f>
        <v>0</v>
      </c>
      <c r="Q132" s="189">
        <v>0</v>
      </c>
      <c r="R132" s="189">
        <f>Q132*H132</f>
        <v>0</v>
      </c>
      <c r="S132" s="189">
        <v>0</v>
      </c>
      <c r="T132" s="190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191" t="s">
        <v>273</v>
      </c>
      <c r="AT132" s="191" t="s">
        <v>167</v>
      </c>
      <c r="AU132" s="191" t="s">
        <v>85</v>
      </c>
      <c r="AY132" s="19" t="s">
        <v>165</v>
      </c>
      <c r="BE132" s="192">
        <f>IF(N132="základní",J132,0)</f>
        <v>0</v>
      </c>
      <c r="BF132" s="192">
        <f>IF(N132="snížená",J132,0)</f>
        <v>0</v>
      </c>
      <c r="BG132" s="192">
        <f>IF(N132="zákl. přenesená",J132,0)</f>
        <v>0</v>
      </c>
      <c r="BH132" s="192">
        <f>IF(N132="sníž. přenesená",J132,0)</f>
        <v>0</v>
      </c>
      <c r="BI132" s="192">
        <f>IF(N132="nulová",J132,0)</f>
        <v>0</v>
      </c>
      <c r="BJ132" s="19" t="s">
        <v>81</v>
      </c>
      <c r="BK132" s="192">
        <f>ROUND(I132*H132,2)</f>
        <v>0</v>
      </c>
      <c r="BL132" s="19" t="s">
        <v>273</v>
      </c>
      <c r="BM132" s="191" t="s">
        <v>1569</v>
      </c>
    </row>
    <row r="133" s="2" customFormat="1">
      <c r="A133" s="38"/>
      <c r="B133" s="39"/>
      <c r="C133" s="38"/>
      <c r="D133" s="193" t="s">
        <v>173</v>
      </c>
      <c r="E133" s="38"/>
      <c r="F133" s="194" t="s">
        <v>1375</v>
      </c>
      <c r="G133" s="38"/>
      <c r="H133" s="38"/>
      <c r="I133" s="195"/>
      <c r="J133" s="38"/>
      <c r="K133" s="38"/>
      <c r="L133" s="39"/>
      <c r="M133" s="196"/>
      <c r="N133" s="197"/>
      <c r="O133" s="77"/>
      <c r="P133" s="77"/>
      <c r="Q133" s="77"/>
      <c r="R133" s="77"/>
      <c r="S133" s="77"/>
      <c r="T133" s="7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T133" s="19" t="s">
        <v>173</v>
      </c>
      <c r="AU133" s="19" t="s">
        <v>85</v>
      </c>
    </row>
    <row r="134" s="2" customFormat="1" ht="16.5" customHeight="1">
      <c r="A134" s="38"/>
      <c r="B134" s="179"/>
      <c r="C134" s="229" t="s">
        <v>86</v>
      </c>
      <c r="D134" s="229" t="s">
        <v>221</v>
      </c>
      <c r="E134" s="230" t="s">
        <v>1377</v>
      </c>
      <c r="F134" s="231" t="s">
        <v>1378</v>
      </c>
      <c r="G134" s="232" t="s">
        <v>305</v>
      </c>
      <c r="H134" s="233">
        <v>6</v>
      </c>
      <c r="I134" s="234"/>
      <c r="J134" s="235">
        <f>ROUND(I134*H134,2)</f>
        <v>0</v>
      </c>
      <c r="K134" s="231" t="s">
        <v>852</v>
      </c>
      <c r="L134" s="236"/>
      <c r="M134" s="237" t="s">
        <v>1</v>
      </c>
      <c r="N134" s="238" t="s">
        <v>41</v>
      </c>
      <c r="O134" s="77"/>
      <c r="P134" s="189">
        <f>O134*H134</f>
        <v>0</v>
      </c>
      <c r="Q134" s="189">
        <v>0.00038999999999999999</v>
      </c>
      <c r="R134" s="189">
        <f>Q134*H134</f>
        <v>0.0023400000000000001</v>
      </c>
      <c r="S134" s="189">
        <v>0</v>
      </c>
      <c r="T134" s="190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191" t="s">
        <v>272</v>
      </c>
      <c r="AT134" s="191" t="s">
        <v>221</v>
      </c>
      <c r="AU134" s="191" t="s">
        <v>85</v>
      </c>
      <c r="AY134" s="19" t="s">
        <v>165</v>
      </c>
      <c r="BE134" s="192">
        <f>IF(N134="základní",J134,0)</f>
        <v>0</v>
      </c>
      <c r="BF134" s="192">
        <f>IF(N134="snížená",J134,0)</f>
        <v>0</v>
      </c>
      <c r="BG134" s="192">
        <f>IF(N134="zákl. přenesená",J134,0)</f>
        <v>0</v>
      </c>
      <c r="BH134" s="192">
        <f>IF(N134="sníž. přenesená",J134,0)</f>
        <v>0</v>
      </c>
      <c r="BI134" s="192">
        <f>IF(N134="nulová",J134,0)</f>
        <v>0</v>
      </c>
      <c r="BJ134" s="19" t="s">
        <v>81</v>
      </c>
      <c r="BK134" s="192">
        <f>ROUND(I134*H134,2)</f>
        <v>0</v>
      </c>
      <c r="BL134" s="19" t="s">
        <v>273</v>
      </c>
      <c r="BM134" s="191" t="s">
        <v>1570</v>
      </c>
    </row>
    <row r="135" s="2" customFormat="1">
      <c r="A135" s="38"/>
      <c r="B135" s="39"/>
      <c r="C135" s="38"/>
      <c r="D135" s="193" t="s">
        <v>173</v>
      </c>
      <c r="E135" s="38"/>
      <c r="F135" s="194" t="s">
        <v>1378</v>
      </c>
      <c r="G135" s="38"/>
      <c r="H135" s="38"/>
      <c r="I135" s="195"/>
      <c r="J135" s="38"/>
      <c r="K135" s="38"/>
      <c r="L135" s="39"/>
      <c r="M135" s="196"/>
      <c r="N135" s="197"/>
      <c r="O135" s="77"/>
      <c r="P135" s="77"/>
      <c r="Q135" s="77"/>
      <c r="R135" s="77"/>
      <c r="S135" s="77"/>
      <c r="T135" s="7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T135" s="19" t="s">
        <v>173</v>
      </c>
      <c r="AU135" s="19" t="s">
        <v>85</v>
      </c>
    </row>
    <row r="136" s="2" customFormat="1" ht="44.25" customHeight="1">
      <c r="A136" s="38"/>
      <c r="B136" s="179"/>
      <c r="C136" s="180" t="s">
        <v>114</v>
      </c>
      <c r="D136" s="180" t="s">
        <v>167</v>
      </c>
      <c r="E136" s="181" t="s">
        <v>856</v>
      </c>
      <c r="F136" s="182" t="s">
        <v>857</v>
      </c>
      <c r="G136" s="183" t="s">
        <v>378</v>
      </c>
      <c r="H136" s="184">
        <v>21</v>
      </c>
      <c r="I136" s="185"/>
      <c r="J136" s="186">
        <f>ROUND(I136*H136,2)</f>
        <v>0</v>
      </c>
      <c r="K136" s="182" t="s">
        <v>852</v>
      </c>
      <c r="L136" s="39"/>
      <c r="M136" s="187" t="s">
        <v>1</v>
      </c>
      <c r="N136" s="188" t="s">
        <v>41</v>
      </c>
      <c r="O136" s="77"/>
      <c r="P136" s="189">
        <f>O136*H136</f>
        <v>0</v>
      </c>
      <c r="Q136" s="189">
        <v>0</v>
      </c>
      <c r="R136" s="189">
        <f>Q136*H136</f>
        <v>0</v>
      </c>
      <c r="S136" s="189">
        <v>0</v>
      </c>
      <c r="T136" s="190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191" t="s">
        <v>273</v>
      </c>
      <c r="AT136" s="191" t="s">
        <v>167</v>
      </c>
      <c r="AU136" s="191" t="s">
        <v>85</v>
      </c>
      <c r="AY136" s="19" t="s">
        <v>165</v>
      </c>
      <c r="BE136" s="192">
        <f>IF(N136="základní",J136,0)</f>
        <v>0</v>
      </c>
      <c r="BF136" s="192">
        <f>IF(N136="snížená",J136,0)</f>
        <v>0</v>
      </c>
      <c r="BG136" s="192">
        <f>IF(N136="zákl. přenesená",J136,0)</f>
        <v>0</v>
      </c>
      <c r="BH136" s="192">
        <f>IF(N136="sníž. přenesená",J136,0)</f>
        <v>0</v>
      </c>
      <c r="BI136" s="192">
        <f>IF(N136="nulová",J136,0)</f>
        <v>0</v>
      </c>
      <c r="BJ136" s="19" t="s">
        <v>81</v>
      </c>
      <c r="BK136" s="192">
        <f>ROUND(I136*H136,2)</f>
        <v>0</v>
      </c>
      <c r="BL136" s="19" t="s">
        <v>273</v>
      </c>
      <c r="BM136" s="191" t="s">
        <v>1571</v>
      </c>
    </row>
    <row r="137" s="2" customFormat="1">
      <c r="A137" s="38"/>
      <c r="B137" s="39"/>
      <c r="C137" s="38"/>
      <c r="D137" s="193" t="s">
        <v>173</v>
      </c>
      <c r="E137" s="38"/>
      <c r="F137" s="194" t="s">
        <v>857</v>
      </c>
      <c r="G137" s="38"/>
      <c r="H137" s="38"/>
      <c r="I137" s="195"/>
      <c r="J137" s="38"/>
      <c r="K137" s="38"/>
      <c r="L137" s="39"/>
      <c r="M137" s="196"/>
      <c r="N137" s="197"/>
      <c r="O137" s="77"/>
      <c r="P137" s="77"/>
      <c r="Q137" s="77"/>
      <c r="R137" s="77"/>
      <c r="S137" s="77"/>
      <c r="T137" s="7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T137" s="19" t="s">
        <v>173</v>
      </c>
      <c r="AU137" s="19" t="s">
        <v>85</v>
      </c>
    </row>
    <row r="138" s="2" customFormat="1">
      <c r="A138" s="38"/>
      <c r="B138" s="179"/>
      <c r="C138" s="229" t="s">
        <v>198</v>
      </c>
      <c r="D138" s="229" t="s">
        <v>221</v>
      </c>
      <c r="E138" s="230" t="s">
        <v>859</v>
      </c>
      <c r="F138" s="231" t="s">
        <v>860</v>
      </c>
      <c r="G138" s="232" t="s">
        <v>378</v>
      </c>
      <c r="H138" s="233">
        <v>21</v>
      </c>
      <c r="I138" s="234"/>
      <c r="J138" s="235">
        <f>ROUND(I138*H138,2)</f>
        <v>0</v>
      </c>
      <c r="K138" s="231" t="s">
        <v>852</v>
      </c>
      <c r="L138" s="236"/>
      <c r="M138" s="237" t="s">
        <v>1</v>
      </c>
      <c r="N138" s="238" t="s">
        <v>41</v>
      </c>
      <c r="O138" s="77"/>
      <c r="P138" s="189">
        <f>O138*H138</f>
        <v>0</v>
      </c>
      <c r="Q138" s="189">
        <v>5.0000000000000002E-05</v>
      </c>
      <c r="R138" s="189">
        <f>Q138*H138</f>
        <v>0.0010500000000000002</v>
      </c>
      <c r="S138" s="189">
        <v>0</v>
      </c>
      <c r="T138" s="190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191" t="s">
        <v>272</v>
      </c>
      <c r="AT138" s="191" t="s">
        <v>221</v>
      </c>
      <c r="AU138" s="191" t="s">
        <v>85</v>
      </c>
      <c r="AY138" s="19" t="s">
        <v>165</v>
      </c>
      <c r="BE138" s="192">
        <f>IF(N138="základní",J138,0)</f>
        <v>0</v>
      </c>
      <c r="BF138" s="192">
        <f>IF(N138="snížená",J138,0)</f>
        <v>0</v>
      </c>
      <c r="BG138" s="192">
        <f>IF(N138="zákl. přenesená",J138,0)</f>
        <v>0</v>
      </c>
      <c r="BH138" s="192">
        <f>IF(N138="sníž. přenesená",J138,0)</f>
        <v>0</v>
      </c>
      <c r="BI138" s="192">
        <f>IF(N138="nulová",J138,0)</f>
        <v>0</v>
      </c>
      <c r="BJ138" s="19" t="s">
        <v>81</v>
      </c>
      <c r="BK138" s="192">
        <f>ROUND(I138*H138,2)</f>
        <v>0</v>
      </c>
      <c r="BL138" s="19" t="s">
        <v>273</v>
      </c>
      <c r="BM138" s="191" t="s">
        <v>1572</v>
      </c>
    </row>
    <row r="139" s="2" customFormat="1">
      <c r="A139" s="38"/>
      <c r="B139" s="39"/>
      <c r="C139" s="38"/>
      <c r="D139" s="193" t="s">
        <v>173</v>
      </c>
      <c r="E139" s="38"/>
      <c r="F139" s="194" t="s">
        <v>860</v>
      </c>
      <c r="G139" s="38"/>
      <c r="H139" s="38"/>
      <c r="I139" s="195"/>
      <c r="J139" s="38"/>
      <c r="K139" s="38"/>
      <c r="L139" s="39"/>
      <c r="M139" s="196"/>
      <c r="N139" s="197"/>
      <c r="O139" s="77"/>
      <c r="P139" s="77"/>
      <c r="Q139" s="77"/>
      <c r="R139" s="77"/>
      <c r="S139" s="77"/>
      <c r="T139" s="7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T139" s="19" t="s">
        <v>173</v>
      </c>
      <c r="AU139" s="19" t="s">
        <v>85</v>
      </c>
    </row>
    <row r="140" s="2" customFormat="1">
      <c r="A140" s="38"/>
      <c r="B140" s="179"/>
      <c r="C140" s="180" t="s">
        <v>117</v>
      </c>
      <c r="D140" s="180" t="s">
        <v>167</v>
      </c>
      <c r="E140" s="181" t="s">
        <v>862</v>
      </c>
      <c r="F140" s="182" t="s">
        <v>863</v>
      </c>
      <c r="G140" s="183" t="s">
        <v>378</v>
      </c>
      <c r="H140" s="184">
        <v>20</v>
      </c>
      <c r="I140" s="185"/>
      <c r="J140" s="186">
        <f>ROUND(I140*H140,2)</f>
        <v>0</v>
      </c>
      <c r="K140" s="182" t="s">
        <v>852</v>
      </c>
      <c r="L140" s="39"/>
      <c r="M140" s="187" t="s">
        <v>1</v>
      </c>
      <c r="N140" s="188" t="s">
        <v>41</v>
      </c>
      <c r="O140" s="77"/>
      <c r="P140" s="189">
        <f>O140*H140</f>
        <v>0</v>
      </c>
      <c r="Q140" s="189">
        <v>0</v>
      </c>
      <c r="R140" s="189">
        <f>Q140*H140</f>
        <v>0</v>
      </c>
      <c r="S140" s="189">
        <v>0</v>
      </c>
      <c r="T140" s="190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191" t="s">
        <v>273</v>
      </c>
      <c r="AT140" s="191" t="s">
        <v>167</v>
      </c>
      <c r="AU140" s="191" t="s">
        <v>85</v>
      </c>
      <c r="AY140" s="19" t="s">
        <v>165</v>
      </c>
      <c r="BE140" s="192">
        <f>IF(N140="základní",J140,0)</f>
        <v>0</v>
      </c>
      <c r="BF140" s="192">
        <f>IF(N140="snížená",J140,0)</f>
        <v>0</v>
      </c>
      <c r="BG140" s="192">
        <f>IF(N140="zákl. přenesená",J140,0)</f>
        <v>0</v>
      </c>
      <c r="BH140" s="192">
        <f>IF(N140="sníž. přenesená",J140,0)</f>
        <v>0</v>
      </c>
      <c r="BI140" s="192">
        <f>IF(N140="nulová",J140,0)</f>
        <v>0</v>
      </c>
      <c r="BJ140" s="19" t="s">
        <v>81</v>
      </c>
      <c r="BK140" s="192">
        <f>ROUND(I140*H140,2)</f>
        <v>0</v>
      </c>
      <c r="BL140" s="19" t="s">
        <v>273</v>
      </c>
      <c r="BM140" s="191" t="s">
        <v>1573</v>
      </c>
    </row>
    <row r="141" s="2" customFormat="1">
      <c r="A141" s="38"/>
      <c r="B141" s="39"/>
      <c r="C141" s="38"/>
      <c r="D141" s="193" t="s">
        <v>173</v>
      </c>
      <c r="E141" s="38"/>
      <c r="F141" s="194" t="s">
        <v>863</v>
      </c>
      <c r="G141" s="38"/>
      <c r="H141" s="38"/>
      <c r="I141" s="195"/>
      <c r="J141" s="38"/>
      <c r="K141" s="38"/>
      <c r="L141" s="39"/>
      <c r="M141" s="196"/>
      <c r="N141" s="197"/>
      <c r="O141" s="77"/>
      <c r="P141" s="77"/>
      <c r="Q141" s="77"/>
      <c r="R141" s="77"/>
      <c r="S141" s="77"/>
      <c r="T141" s="7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T141" s="19" t="s">
        <v>173</v>
      </c>
      <c r="AU141" s="19" t="s">
        <v>85</v>
      </c>
    </row>
    <row r="142" s="2" customFormat="1">
      <c r="A142" s="38"/>
      <c r="B142" s="179"/>
      <c r="C142" s="229" t="s">
        <v>120</v>
      </c>
      <c r="D142" s="229" t="s">
        <v>221</v>
      </c>
      <c r="E142" s="230" t="s">
        <v>1157</v>
      </c>
      <c r="F142" s="231" t="s">
        <v>1158</v>
      </c>
      <c r="G142" s="232" t="s">
        <v>378</v>
      </c>
      <c r="H142" s="233">
        <v>20</v>
      </c>
      <c r="I142" s="234"/>
      <c r="J142" s="235">
        <f>ROUND(I142*H142,2)</f>
        <v>0</v>
      </c>
      <c r="K142" s="231" t="s">
        <v>852</v>
      </c>
      <c r="L142" s="236"/>
      <c r="M142" s="237" t="s">
        <v>1</v>
      </c>
      <c r="N142" s="238" t="s">
        <v>41</v>
      </c>
      <c r="O142" s="77"/>
      <c r="P142" s="189">
        <f>O142*H142</f>
        <v>0</v>
      </c>
      <c r="Q142" s="189">
        <v>9.0000000000000006E-05</v>
      </c>
      <c r="R142" s="189">
        <f>Q142*H142</f>
        <v>0.0018000000000000002</v>
      </c>
      <c r="S142" s="189">
        <v>0</v>
      </c>
      <c r="T142" s="190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191" t="s">
        <v>272</v>
      </c>
      <c r="AT142" s="191" t="s">
        <v>221</v>
      </c>
      <c r="AU142" s="191" t="s">
        <v>85</v>
      </c>
      <c r="AY142" s="19" t="s">
        <v>165</v>
      </c>
      <c r="BE142" s="192">
        <f>IF(N142="základní",J142,0)</f>
        <v>0</v>
      </c>
      <c r="BF142" s="192">
        <f>IF(N142="snížená",J142,0)</f>
        <v>0</v>
      </c>
      <c r="BG142" s="192">
        <f>IF(N142="zákl. přenesená",J142,0)</f>
        <v>0</v>
      </c>
      <c r="BH142" s="192">
        <f>IF(N142="sníž. přenesená",J142,0)</f>
        <v>0</v>
      </c>
      <c r="BI142" s="192">
        <f>IF(N142="nulová",J142,0)</f>
        <v>0</v>
      </c>
      <c r="BJ142" s="19" t="s">
        <v>81</v>
      </c>
      <c r="BK142" s="192">
        <f>ROUND(I142*H142,2)</f>
        <v>0</v>
      </c>
      <c r="BL142" s="19" t="s">
        <v>273</v>
      </c>
      <c r="BM142" s="191" t="s">
        <v>1574</v>
      </c>
    </row>
    <row r="143" s="2" customFormat="1">
      <c r="A143" s="38"/>
      <c r="B143" s="39"/>
      <c r="C143" s="38"/>
      <c r="D143" s="193" t="s">
        <v>173</v>
      </c>
      <c r="E143" s="38"/>
      <c r="F143" s="194" t="s">
        <v>1158</v>
      </c>
      <c r="G143" s="38"/>
      <c r="H143" s="38"/>
      <c r="I143" s="195"/>
      <c r="J143" s="38"/>
      <c r="K143" s="38"/>
      <c r="L143" s="39"/>
      <c r="M143" s="196"/>
      <c r="N143" s="197"/>
      <c r="O143" s="77"/>
      <c r="P143" s="77"/>
      <c r="Q143" s="77"/>
      <c r="R143" s="77"/>
      <c r="S143" s="77"/>
      <c r="T143" s="7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T143" s="19" t="s">
        <v>173</v>
      </c>
      <c r="AU143" s="19" t="s">
        <v>85</v>
      </c>
    </row>
    <row r="144" s="2" customFormat="1">
      <c r="A144" s="38"/>
      <c r="B144" s="179"/>
      <c r="C144" s="180" t="s">
        <v>220</v>
      </c>
      <c r="D144" s="180" t="s">
        <v>167</v>
      </c>
      <c r="E144" s="181" t="s">
        <v>865</v>
      </c>
      <c r="F144" s="182" t="s">
        <v>866</v>
      </c>
      <c r="G144" s="183" t="s">
        <v>305</v>
      </c>
      <c r="H144" s="184">
        <v>5</v>
      </c>
      <c r="I144" s="185"/>
      <c r="J144" s="186">
        <f>ROUND(I144*H144,2)</f>
        <v>0</v>
      </c>
      <c r="K144" s="182" t="s">
        <v>852</v>
      </c>
      <c r="L144" s="39"/>
      <c r="M144" s="187" t="s">
        <v>1</v>
      </c>
      <c r="N144" s="188" t="s">
        <v>41</v>
      </c>
      <c r="O144" s="77"/>
      <c r="P144" s="189">
        <f>O144*H144</f>
        <v>0</v>
      </c>
      <c r="Q144" s="189">
        <v>0</v>
      </c>
      <c r="R144" s="189">
        <f>Q144*H144</f>
        <v>0</v>
      </c>
      <c r="S144" s="189">
        <v>0</v>
      </c>
      <c r="T144" s="190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191" t="s">
        <v>273</v>
      </c>
      <c r="AT144" s="191" t="s">
        <v>167</v>
      </c>
      <c r="AU144" s="191" t="s">
        <v>85</v>
      </c>
      <c r="AY144" s="19" t="s">
        <v>165</v>
      </c>
      <c r="BE144" s="192">
        <f>IF(N144="základní",J144,0)</f>
        <v>0</v>
      </c>
      <c r="BF144" s="192">
        <f>IF(N144="snížená",J144,0)</f>
        <v>0</v>
      </c>
      <c r="BG144" s="192">
        <f>IF(N144="zákl. přenesená",J144,0)</f>
        <v>0</v>
      </c>
      <c r="BH144" s="192">
        <f>IF(N144="sníž. přenesená",J144,0)</f>
        <v>0</v>
      </c>
      <c r="BI144" s="192">
        <f>IF(N144="nulová",J144,0)</f>
        <v>0</v>
      </c>
      <c r="BJ144" s="19" t="s">
        <v>81</v>
      </c>
      <c r="BK144" s="192">
        <f>ROUND(I144*H144,2)</f>
        <v>0</v>
      </c>
      <c r="BL144" s="19" t="s">
        <v>273</v>
      </c>
      <c r="BM144" s="191" t="s">
        <v>1575</v>
      </c>
    </row>
    <row r="145" s="2" customFormat="1">
      <c r="A145" s="38"/>
      <c r="B145" s="39"/>
      <c r="C145" s="38"/>
      <c r="D145" s="193" t="s">
        <v>173</v>
      </c>
      <c r="E145" s="38"/>
      <c r="F145" s="194" t="s">
        <v>866</v>
      </c>
      <c r="G145" s="38"/>
      <c r="H145" s="38"/>
      <c r="I145" s="195"/>
      <c r="J145" s="38"/>
      <c r="K145" s="38"/>
      <c r="L145" s="39"/>
      <c r="M145" s="196"/>
      <c r="N145" s="197"/>
      <c r="O145" s="77"/>
      <c r="P145" s="77"/>
      <c r="Q145" s="77"/>
      <c r="R145" s="77"/>
      <c r="S145" s="77"/>
      <c r="T145" s="7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T145" s="19" t="s">
        <v>173</v>
      </c>
      <c r="AU145" s="19" t="s">
        <v>85</v>
      </c>
    </row>
    <row r="146" s="2" customFormat="1">
      <c r="A146" s="38"/>
      <c r="B146" s="179"/>
      <c r="C146" s="229" t="s">
        <v>226</v>
      </c>
      <c r="D146" s="229" t="s">
        <v>221</v>
      </c>
      <c r="E146" s="230" t="s">
        <v>868</v>
      </c>
      <c r="F146" s="231" t="s">
        <v>869</v>
      </c>
      <c r="G146" s="232" t="s">
        <v>305</v>
      </c>
      <c r="H146" s="233">
        <v>6</v>
      </c>
      <c r="I146" s="234"/>
      <c r="J146" s="235">
        <f>ROUND(I146*H146,2)</f>
        <v>0</v>
      </c>
      <c r="K146" s="231" t="s">
        <v>852</v>
      </c>
      <c r="L146" s="236"/>
      <c r="M146" s="237" t="s">
        <v>1</v>
      </c>
      <c r="N146" s="238" t="s">
        <v>41</v>
      </c>
      <c r="O146" s="77"/>
      <c r="P146" s="189">
        <f>O146*H146</f>
        <v>0</v>
      </c>
      <c r="Q146" s="189">
        <v>0.00010000000000000001</v>
      </c>
      <c r="R146" s="189">
        <f>Q146*H146</f>
        <v>0.00060000000000000006</v>
      </c>
      <c r="S146" s="189">
        <v>0</v>
      </c>
      <c r="T146" s="190">
        <f>S146*H146</f>
        <v>0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191" t="s">
        <v>272</v>
      </c>
      <c r="AT146" s="191" t="s">
        <v>221</v>
      </c>
      <c r="AU146" s="191" t="s">
        <v>85</v>
      </c>
      <c r="AY146" s="19" t="s">
        <v>165</v>
      </c>
      <c r="BE146" s="192">
        <f>IF(N146="základní",J146,0)</f>
        <v>0</v>
      </c>
      <c r="BF146" s="192">
        <f>IF(N146="snížená",J146,0)</f>
        <v>0</v>
      </c>
      <c r="BG146" s="192">
        <f>IF(N146="zákl. přenesená",J146,0)</f>
        <v>0</v>
      </c>
      <c r="BH146" s="192">
        <f>IF(N146="sníž. přenesená",J146,0)</f>
        <v>0</v>
      </c>
      <c r="BI146" s="192">
        <f>IF(N146="nulová",J146,0)</f>
        <v>0</v>
      </c>
      <c r="BJ146" s="19" t="s">
        <v>81</v>
      </c>
      <c r="BK146" s="192">
        <f>ROUND(I146*H146,2)</f>
        <v>0</v>
      </c>
      <c r="BL146" s="19" t="s">
        <v>273</v>
      </c>
      <c r="BM146" s="191" t="s">
        <v>1576</v>
      </c>
    </row>
    <row r="147" s="2" customFormat="1">
      <c r="A147" s="38"/>
      <c r="B147" s="39"/>
      <c r="C147" s="38"/>
      <c r="D147" s="193" t="s">
        <v>173</v>
      </c>
      <c r="E147" s="38"/>
      <c r="F147" s="194" t="s">
        <v>869</v>
      </c>
      <c r="G147" s="38"/>
      <c r="H147" s="38"/>
      <c r="I147" s="195"/>
      <c r="J147" s="38"/>
      <c r="K147" s="38"/>
      <c r="L147" s="39"/>
      <c r="M147" s="196"/>
      <c r="N147" s="197"/>
      <c r="O147" s="77"/>
      <c r="P147" s="77"/>
      <c r="Q147" s="77"/>
      <c r="R147" s="77"/>
      <c r="S147" s="77"/>
      <c r="T147" s="7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T147" s="19" t="s">
        <v>173</v>
      </c>
      <c r="AU147" s="19" t="s">
        <v>85</v>
      </c>
    </row>
    <row r="148" s="2" customFormat="1">
      <c r="A148" s="38"/>
      <c r="B148" s="179"/>
      <c r="C148" s="180" t="s">
        <v>233</v>
      </c>
      <c r="D148" s="180" t="s">
        <v>167</v>
      </c>
      <c r="E148" s="181" t="s">
        <v>871</v>
      </c>
      <c r="F148" s="182" t="s">
        <v>872</v>
      </c>
      <c r="G148" s="183" t="s">
        <v>305</v>
      </c>
      <c r="H148" s="184">
        <v>166</v>
      </c>
      <c r="I148" s="185"/>
      <c r="J148" s="186">
        <f>ROUND(I148*H148,2)</f>
        <v>0</v>
      </c>
      <c r="K148" s="182" t="s">
        <v>852</v>
      </c>
      <c r="L148" s="39"/>
      <c r="M148" s="187" t="s">
        <v>1</v>
      </c>
      <c r="N148" s="188" t="s">
        <v>41</v>
      </c>
      <c r="O148" s="77"/>
      <c r="P148" s="189">
        <f>O148*H148</f>
        <v>0</v>
      </c>
      <c r="Q148" s="189">
        <v>0</v>
      </c>
      <c r="R148" s="189">
        <f>Q148*H148</f>
        <v>0</v>
      </c>
      <c r="S148" s="189">
        <v>0</v>
      </c>
      <c r="T148" s="190">
        <f>S148*H148</f>
        <v>0</v>
      </c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R148" s="191" t="s">
        <v>273</v>
      </c>
      <c r="AT148" s="191" t="s">
        <v>167</v>
      </c>
      <c r="AU148" s="191" t="s">
        <v>85</v>
      </c>
      <c r="AY148" s="19" t="s">
        <v>165</v>
      </c>
      <c r="BE148" s="192">
        <f>IF(N148="základní",J148,0)</f>
        <v>0</v>
      </c>
      <c r="BF148" s="192">
        <f>IF(N148="snížená",J148,0)</f>
        <v>0</v>
      </c>
      <c r="BG148" s="192">
        <f>IF(N148="zákl. přenesená",J148,0)</f>
        <v>0</v>
      </c>
      <c r="BH148" s="192">
        <f>IF(N148="sníž. přenesená",J148,0)</f>
        <v>0</v>
      </c>
      <c r="BI148" s="192">
        <f>IF(N148="nulová",J148,0)</f>
        <v>0</v>
      </c>
      <c r="BJ148" s="19" t="s">
        <v>81</v>
      </c>
      <c r="BK148" s="192">
        <f>ROUND(I148*H148,2)</f>
        <v>0</v>
      </c>
      <c r="BL148" s="19" t="s">
        <v>273</v>
      </c>
      <c r="BM148" s="191" t="s">
        <v>1577</v>
      </c>
    </row>
    <row r="149" s="2" customFormat="1">
      <c r="A149" s="38"/>
      <c r="B149" s="39"/>
      <c r="C149" s="38"/>
      <c r="D149" s="193" t="s">
        <v>173</v>
      </c>
      <c r="E149" s="38"/>
      <c r="F149" s="194" t="s">
        <v>872</v>
      </c>
      <c r="G149" s="38"/>
      <c r="H149" s="38"/>
      <c r="I149" s="195"/>
      <c r="J149" s="38"/>
      <c r="K149" s="38"/>
      <c r="L149" s="39"/>
      <c r="M149" s="196"/>
      <c r="N149" s="197"/>
      <c r="O149" s="77"/>
      <c r="P149" s="77"/>
      <c r="Q149" s="77"/>
      <c r="R149" s="77"/>
      <c r="S149" s="77"/>
      <c r="T149" s="78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T149" s="19" t="s">
        <v>173</v>
      </c>
      <c r="AU149" s="19" t="s">
        <v>85</v>
      </c>
    </row>
    <row r="150" s="2" customFormat="1">
      <c r="A150" s="38"/>
      <c r="B150" s="179"/>
      <c r="C150" s="229" t="s">
        <v>240</v>
      </c>
      <c r="D150" s="229" t="s">
        <v>221</v>
      </c>
      <c r="E150" s="230" t="s">
        <v>874</v>
      </c>
      <c r="F150" s="231" t="s">
        <v>875</v>
      </c>
      <c r="G150" s="232" t="s">
        <v>305</v>
      </c>
      <c r="H150" s="233">
        <v>199.19999999999999</v>
      </c>
      <c r="I150" s="234"/>
      <c r="J150" s="235">
        <f>ROUND(I150*H150,2)</f>
        <v>0</v>
      </c>
      <c r="K150" s="231" t="s">
        <v>852</v>
      </c>
      <c r="L150" s="236"/>
      <c r="M150" s="237" t="s">
        <v>1</v>
      </c>
      <c r="N150" s="238" t="s">
        <v>41</v>
      </c>
      <c r="O150" s="77"/>
      <c r="P150" s="189">
        <f>O150*H150</f>
        <v>0</v>
      </c>
      <c r="Q150" s="189">
        <v>0.00012</v>
      </c>
      <c r="R150" s="189">
        <f>Q150*H150</f>
        <v>0.023903999999999998</v>
      </c>
      <c r="S150" s="189">
        <v>0</v>
      </c>
      <c r="T150" s="190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191" t="s">
        <v>272</v>
      </c>
      <c r="AT150" s="191" t="s">
        <v>221</v>
      </c>
      <c r="AU150" s="191" t="s">
        <v>85</v>
      </c>
      <c r="AY150" s="19" t="s">
        <v>165</v>
      </c>
      <c r="BE150" s="192">
        <f>IF(N150="základní",J150,0)</f>
        <v>0</v>
      </c>
      <c r="BF150" s="192">
        <f>IF(N150="snížená",J150,0)</f>
        <v>0</v>
      </c>
      <c r="BG150" s="192">
        <f>IF(N150="zákl. přenesená",J150,0)</f>
        <v>0</v>
      </c>
      <c r="BH150" s="192">
        <f>IF(N150="sníž. přenesená",J150,0)</f>
        <v>0</v>
      </c>
      <c r="BI150" s="192">
        <f>IF(N150="nulová",J150,0)</f>
        <v>0</v>
      </c>
      <c r="BJ150" s="19" t="s">
        <v>81</v>
      </c>
      <c r="BK150" s="192">
        <f>ROUND(I150*H150,2)</f>
        <v>0</v>
      </c>
      <c r="BL150" s="19" t="s">
        <v>273</v>
      </c>
      <c r="BM150" s="191" t="s">
        <v>1578</v>
      </c>
    </row>
    <row r="151" s="2" customFormat="1">
      <c r="A151" s="38"/>
      <c r="B151" s="39"/>
      <c r="C151" s="38"/>
      <c r="D151" s="193" t="s">
        <v>173</v>
      </c>
      <c r="E151" s="38"/>
      <c r="F151" s="194" t="s">
        <v>875</v>
      </c>
      <c r="G151" s="38"/>
      <c r="H151" s="38"/>
      <c r="I151" s="195"/>
      <c r="J151" s="38"/>
      <c r="K151" s="38"/>
      <c r="L151" s="39"/>
      <c r="M151" s="196"/>
      <c r="N151" s="197"/>
      <c r="O151" s="77"/>
      <c r="P151" s="77"/>
      <c r="Q151" s="77"/>
      <c r="R151" s="77"/>
      <c r="S151" s="77"/>
      <c r="T151" s="78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T151" s="19" t="s">
        <v>173</v>
      </c>
      <c r="AU151" s="19" t="s">
        <v>85</v>
      </c>
    </row>
    <row r="152" s="2" customFormat="1">
      <c r="A152" s="38"/>
      <c r="B152" s="179"/>
      <c r="C152" s="180" t="s">
        <v>247</v>
      </c>
      <c r="D152" s="180" t="s">
        <v>167</v>
      </c>
      <c r="E152" s="181" t="s">
        <v>880</v>
      </c>
      <c r="F152" s="182" t="s">
        <v>881</v>
      </c>
      <c r="G152" s="183" t="s">
        <v>305</v>
      </c>
      <c r="H152" s="184">
        <v>266</v>
      </c>
      <c r="I152" s="185"/>
      <c r="J152" s="186">
        <f>ROUND(I152*H152,2)</f>
        <v>0</v>
      </c>
      <c r="K152" s="182" t="s">
        <v>852</v>
      </c>
      <c r="L152" s="39"/>
      <c r="M152" s="187" t="s">
        <v>1</v>
      </c>
      <c r="N152" s="188" t="s">
        <v>41</v>
      </c>
      <c r="O152" s="77"/>
      <c r="P152" s="189">
        <f>O152*H152</f>
        <v>0</v>
      </c>
      <c r="Q152" s="189">
        <v>0</v>
      </c>
      <c r="R152" s="189">
        <f>Q152*H152</f>
        <v>0</v>
      </c>
      <c r="S152" s="189">
        <v>0</v>
      </c>
      <c r="T152" s="190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191" t="s">
        <v>273</v>
      </c>
      <c r="AT152" s="191" t="s">
        <v>167</v>
      </c>
      <c r="AU152" s="191" t="s">
        <v>85</v>
      </c>
      <c r="AY152" s="19" t="s">
        <v>165</v>
      </c>
      <c r="BE152" s="192">
        <f>IF(N152="základní",J152,0)</f>
        <v>0</v>
      </c>
      <c r="BF152" s="192">
        <f>IF(N152="snížená",J152,0)</f>
        <v>0</v>
      </c>
      <c r="BG152" s="192">
        <f>IF(N152="zákl. přenesená",J152,0)</f>
        <v>0</v>
      </c>
      <c r="BH152" s="192">
        <f>IF(N152="sníž. přenesená",J152,0)</f>
        <v>0</v>
      </c>
      <c r="BI152" s="192">
        <f>IF(N152="nulová",J152,0)</f>
        <v>0</v>
      </c>
      <c r="BJ152" s="19" t="s">
        <v>81</v>
      </c>
      <c r="BK152" s="192">
        <f>ROUND(I152*H152,2)</f>
        <v>0</v>
      </c>
      <c r="BL152" s="19" t="s">
        <v>273</v>
      </c>
      <c r="BM152" s="191" t="s">
        <v>1579</v>
      </c>
    </row>
    <row r="153" s="2" customFormat="1">
      <c r="A153" s="38"/>
      <c r="B153" s="39"/>
      <c r="C153" s="38"/>
      <c r="D153" s="193" t="s">
        <v>173</v>
      </c>
      <c r="E153" s="38"/>
      <c r="F153" s="194" t="s">
        <v>881</v>
      </c>
      <c r="G153" s="38"/>
      <c r="H153" s="38"/>
      <c r="I153" s="195"/>
      <c r="J153" s="38"/>
      <c r="K153" s="38"/>
      <c r="L153" s="39"/>
      <c r="M153" s="196"/>
      <c r="N153" s="197"/>
      <c r="O153" s="77"/>
      <c r="P153" s="77"/>
      <c r="Q153" s="77"/>
      <c r="R153" s="77"/>
      <c r="S153" s="77"/>
      <c r="T153" s="78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T153" s="19" t="s">
        <v>173</v>
      </c>
      <c r="AU153" s="19" t="s">
        <v>85</v>
      </c>
    </row>
    <row r="154" s="2" customFormat="1">
      <c r="A154" s="38"/>
      <c r="B154" s="179"/>
      <c r="C154" s="229" t="s">
        <v>253</v>
      </c>
      <c r="D154" s="229" t="s">
        <v>221</v>
      </c>
      <c r="E154" s="230" t="s">
        <v>883</v>
      </c>
      <c r="F154" s="231" t="s">
        <v>884</v>
      </c>
      <c r="G154" s="232" t="s">
        <v>305</v>
      </c>
      <c r="H154" s="233">
        <v>319.19999999999999</v>
      </c>
      <c r="I154" s="234"/>
      <c r="J154" s="235">
        <f>ROUND(I154*H154,2)</f>
        <v>0</v>
      </c>
      <c r="K154" s="231" t="s">
        <v>852</v>
      </c>
      <c r="L154" s="236"/>
      <c r="M154" s="237" t="s">
        <v>1</v>
      </c>
      <c r="N154" s="238" t="s">
        <v>41</v>
      </c>
      <c r="O154" s="77"/>
      <c r="P154" s="189">
        <f>O154*H154</f>
        <v>0</v>
      </c>
      <c r="Q154" s="189">
        <v>0.00017000000000000001</v>
      </c>
      <c r="R154" s="189">
        <f>Q154*H154</f>
        <v>0.054264</v>
      </c>
      <c r="S154" s="189">
        <v>0</v>
      </c>
      <c r="T154" s="190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191" t="s">
        <v>272</v>
      </c>
      <c r="AT154" s="191" t="s">
        <v>221</v>
      </c>
      <c r="AU154" s="191" t="s">
        <v>85</v>
      </c>
      <c r="AY154" s="19" t="s">
        <v>165</v>
      </c>
      <c r="BE154" s="192">
        <f>IF(N154="základní",J154,0)</f>
        <v>0</v>
      </c>
      <c r="BF154" s="192">
        <f>IF(N154="snížená",J154,0)</f>
        <v>0</v>
      </c>
      <c r="BG154" s="192">
        <f>IF(N154="zákl. přenesená",J154,0)</f>
        <v>0</v>
      </c>
      <c r="BH154" s="192">
        <f>IF(N154="sníž. přenesená",J154,0)</f>
        <v>0</v>
      </c>
      <c r="BI154" s="192">
        <f>IF(N154="nulová",J154,0)</f>
        <v>0</v>
      </c>
      <c r="BJ154" s="19" t="s">
        <v>81</v>
      </c>
      <c r="BK154" s="192">
        <f>ROUND(I154*H154,2)</f>
        <v>0</v>
      </c>
      <c r="BL154" s="19" t="s">
        <v>273</v>
      </c>
      <c r="BM154" s="191" t="s">
        <v>1580</v>
      </c>
    </row>
    <row r="155" s="2" customFormat="1">
      <c r="A155" s="38"/>
      <c r="B155" s="39"/>
      <c r="C155" s="38"/>
      <c r="D155" s="193" t="s">
        <v>173</v>
      </c>
      <c r="E155" s="38"/>
      <c r="F155" s="194" t="s">
        <v>884</v>
      </c>
      <c r="G155" s="38"/>
      <c r="H155" s="38"/>
      <c r="I155" s="195"/>
      <c r="J155" s="38"/>
      <c r="K155" s="38"/>
      <c r="L155" s="39"/>
      <c r="M155" s="196"/>
      <c r="N155" s="197"/>
      <c r="O155" s="77"/>
      <c r="P155" s="77"/>
      <c r="Q155" s="77"/>
      <c r="R155" s="77"/>
      <c r="S155" s="77"/>
      <c r="T155" s="7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T155" s="19" t="s">
        <v>173</v>
      </c>
      <c r="AU155" s="19" t="s">
        <v>85</v>
      </c>
    </row>
    <row r="156" s="2" customFormat="1">
      <c r="A156" s="38"/>
      <c r="B156" s="179"/>
      <c r="C156" s="180" t="s">
        <v>261</v>
      </c>
      <c r="D156" s="180" t="s">
        <v>167</v>
      </c>
      <c r="E156" s="181" t="s">
        <v>892</v>
      </c>
      <c r="F156" s="182" t="s">
        <v>893</v>
      </c>
      <c r="G156" s="183" t="s">
        <v>305</v>
      </c>
      <c r="H156" s="184">
        <v>50</v>
      </c>
      <c r="I156" s="185"/>
      <c r="J156" s="186">
        <f>ROUND(I156*H156,2)</f>
        <v>0</v>
      </c>
      <c r="K156" s="182" t="s">
        <v>852</v>
      </c>
      <c r="L156" s="39"/>
      <c r="M156" s="187" t="s">
        <v>1</v>
      </c>
      <c r="N156" s="188" t="s">
        <v>41</v>
      </c>
      <c r="O156" s="77"/>
      <c r="P156" s="189">
        <f>O156*H156</f>
        <v>0</v>
      </c>
      <c r="Q156" s="189">
        <v>0</v>
      </c>
      <c r="R156" s="189">
        <f>Q156*H156</f>
        <v>0</v>
      </c>
      <c r="S156" s="189">
        <v>0</v>
      </c>
      <c r="T156" s="190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191" t="s">
        <v>273</v>
      </c>
      <c r="AT156" s="191" t="s">
        <v>167</v>
      </c>
      <c r="AU156" s="191" t="s">
        <v>85</v>
      </c>
      <c r="AY156" s="19" t="s">
        <v>165</v>
      </c>
      <c r="BE156" s="192">
        <f>IF(N156="základní",J156,0)</f>
        <v>0</v>
      </c>
      <c r="BF156" s="192">
        <f>IF(N156="snížená",J156,0)</f>
        <v>0</v>
      </c>
      <c r="BG156" s="192">
        <f>IF(N156="zákl. přenesená",J156,0)</f>
        <v>0</v>
      </c>
      <c r="BH156" s="192">
        <f>IF(N156="sníž. přenesená",J156,0)</f>
        <v>0</v>
      </c>
      <c r="BI156" s="192">
        <f>IF(N156="nulová",J156,0)</f>
        <v>0</v>
      </c>
      <c r="BJ156" s="19" t="s">
        <v>81</v>
      </c>
      <c r="BK156" s="192">
        <f>ROUND(I156*H156,2)</f>
        <v>0</v>
      </c>
      <c r="BL156" s="19" t="s">
        <v>273</v>
      </c>
      <c r="BM156" s="191" t="s">
        <v>1581</v>
      </c>
    </row>
    <row r="157" s="2" customFormat="1">
      <c r="A157" s="38"/>
      <c r="B157" s="39"/>
      <c r="C157" s="38"/>
      <c r="D157" s="193" t="s">
        <v>173</v>
      </c>
      <c r="E157" s="38"/>
      <c r="F157" s="194" t="s">
        <v>893</v>
      </c>
      <c r="G157" s="38"/>
      <c r="H157" s="38"/>
      <c r="I157" s="195"/>
      <c r="J157" s="38"/>
      <c r="K157" s="38"/>
      <c r="L157" s="39"/>
      <c r="M157" s="196"/>
      <c r="N157" s="197"/>
      <c r="O157" s="77"/>
      <c r="P157" s="77"/>
      <c r="Q157" s="77"/>
      <c r="R157" s="77"/>
      <c r="S157" s="77"/>
      <c r="T157" s="78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T157" s="19" t="s">
        <v>173</v>
      </c>
      <c r="AU157" s="19" t="s">
        <v>85</v>
      </c>
    </row>
    <row r="158" s="2" customFormat="1">
      <c r="A158" s="38"/>
      <c r="B158" s="179"/>
      <c r="C158" s="229" t="s">
        <v>8</v>
      </c>
      <c r="D158" s="229" t="s">
        <v>221</v>
      </c>
      <c r="E158" s="230" t="s">
        <v>895</v>
      </c>
      <c r="F158" s="231" t="s">
        <v>896</v>
      </c>
      <c r="G158" s="232" t="s">
        <v>305</v>
      </c>
      <c r="H158" s="233">
        <v>48</v>
      </c>
      <c r="I158" s="234"/>
      <c r="J158" s="235">
        <f>ROUND(I158*H158,2)</f>
        <v>0</v>
      </c>
      <c r="K158" s="231" t="s">
        <v>852</v>
      </c>
      <c r="L158" s="236"/>
      <c r="M158" s="237" t="s">
        <v>1</v>
      </c>
      <c r="N158" s="238" t="s">
        <v>41</v>
      </c>
      <c r="O158" s="77"/>
      <c r="P158" s="189">
        <f>O158*H158</f>
        <v>0</v>
      </c>
      <c r="Q158" s="189">
        <v>0.00016000000000000001</v>
      </c>
      <c r="R158" s="189">
        <f>Q158*H158</f>
        <v>0.0076800000000000011</v>
      </c>
      <c r="S158" s="189">
        <v>0</v>
      </c>
      <c r="T158" s="190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191" t="s">
        <v>272</v>
      </c>
      <c r="AT158" s="191" t="s">
        <v>221</v>
      </c>
      <c r="AU158" s="191" t="s">
        <v>85</v>
      </c>
      <c r="AY158" s="19" t="s">
        <v>165</v>
      </c>
      <c r="BE158" s="192">
        <f>IF(N158="základní",J158,0)</f>
        <v>0</v>
      </c>
      <c r="BF158" s="192">
        <f>IF(N158="snížená",J158,0)</f>
        <v>0</v>
      </c>
      <c r="BG158" s="192">
        <f>IF(N158="zákl. přenesená",J158,0)</f>
        <v>0</v>
      </c>
      <c r="BH158" s="192">
        <f>IF(N158="sníž. přenesená",J158,0)</f>
        <v>0</v>
      </c>
      <c r="BI158" s="192">
        <f>IF(N158="nulová",J158,0)</f>
        <v>0</v>
      </c>
      <c r="BJ158" s="19" t="s">
        <v>81</v>
      </c>
      <c r="BK158" s="192">
        <f>ROUND(I158*H158,2)</f>
        <v>0</v>
      </c>
      <c r="BL158" s="19" t="s">
        <v>273</v>
      </c>
      <c r="BM158" s="191" t="s">
        <v>1582</v>
      </c>
    </row>
    <row r="159" s="2" customFormat="1">
      <c r="A159" s="38"/>
      <c r="B159" s="39"/>
      <c r="C159" s="38"/>
      <c r="D159" s="193" t="s">
        <v>173</v>
      </c>
      <c r="E159" s="38"/>
      <c r="F159" s="194" t="s">
        <v>896</v>
      </c>
      <c r="G159" s="38"/>
      <c r="H159" s="38"/>
      <c r="I159" s="195"/>
      <c r="J159" s="38"/>
      <c r="K159" s="38"/>
      <c r="L159" s="39"/>
      <c r="M159" s="196"/>
      <c r="N159" s="197"/>
      <c r="O159" s="77"/>
      <c r="P159" s="77"/>
      <c r="Q159" s="77"/>
      <c r="R159" s="77"/>
      <c r="S159" s="77"/>
      <c r="T159" s="78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T159" s="19" t="s">
        <v>173</v>
      </c>
      <c r="AU159" s="19" t="s">
        <v>85</v>
      </c>
    </row>
    <row r="160" s="2" customFormat="1">
      <c r="A160" s="38"/>
      <c r="B160" s="179"/>
      <c r="C160" s="229" t="s">
        <v>273</v>
      </c>
      <c r="D160" s="229" t="s">
        <v>221</v>
      </c>
      <c r="E160" s="230" t="s">
        <v>1292</v>
      </c>
      <c r="F160" s="231" t="s">
        <v>1293</v>
      </c>
      <c r="G160" s="232" t="s">
        <v>305</v>
      </c>
      <c r="H160" s="233">
        <v>12</v>
      </c>
      <c r="I160" s="234"/>
      <c r="J160" s="235">
        <f>ROUND(I160*H160,2)</f>
        <v>0</v>
      </c>
      <c r="K160" s="231" t="s">
        <v>852</v>
      </c>
      <c r="L160" s="236"/>
      <c r="M160" s="237" t="s">
        <v>1</v>
      </c>
      <c r="N160" s="238" t="s">
        <v>41</v>
      </c>
      <c r="O160" s="77"/>
      <c r="P160" s="189">
        <f>O160*H160</f>
        <v>0</v>
      </c>
      <c r="Q160" s="189">
        <v>0.00025000000000000001</v>
      </c>
      <c r="R160" s="189">
        <f>Q160*H160</f>
        <v>0.0030000000000000001</v>
      </c>
      <c r="S160" s="189">
        <v>0</v>
      </c>
      <c r="T160" s="190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191" t="s">
        <v>272</v>
      </c>
      <c r="AT160" s="191" t="s">
        <v>221</v>
      </c>
      <c r="AU160" s="191" t="s">
        <v>85</v>
      </c>
      <c r="AY160" s="19" t="s">
        <v>165</v>
      </c>
      <c r="BE160" s="192">
        <f>IF(N160="základní",J160,0)</f>
        <v>0</v>
      </c>
      <c r="BF160" s="192">
        <f>IF(N160="snížená",J160,0)</f>
        <v>0</v>
      </c>
      <c r="BG160" s="192">
        <f>IF(N160="zákl. přenesená",J160,0)</f>
        <v>0</v>
      </c>
      <c r="BH160" s="192">
        <f>IF(N160="sníž. přenesená",J160,0)</f>
        <v>0</v>
      </c>
      <c r="BI160" s="192">
        <f>IF(N160="nulová",J160,0)</f>
        <v>0</v>
      </c>
      <c r="BJ160" s="19" t="s">
        <v>81</v>
      </c>
      <c r="BK160" s="192">
        <f>ROUND(I160*H160,2)</f>
        <v>0</v>
      </c>
      <c r="BL160" s="19" t="s">
        <v>273</v>
      </c>
      <c r="BM160" s="191" t="s">
        <v>1583</v>
      </c>
    </row>
    <row r="161" s="2" customFormat="1">
      <c r="A161" s="38"/>
      <c r="B161" s="39"/>
      <c r="C161" s="38"/>
      <c r="D161" s="193" t="s">
        <v>173</v>
      </c>
      <c r="E161" s="38"/>
      <c r="F161" s="194" t="s">
        <v>1293</v>
      </c>
      <c r="G161" s="38"/>
      <c r="H161" s="38"/>
      <c r="I161" s="195"/>
      <c r="J161" s="38"/>
      <c r="K161" s="38"/>
      <c r="L161" s="39"/>
      <c r="M161" s="196"/>
      <c r="N161" s="197"/>
      <c r="O161" s="77"/>
      <c r="P161" s="77"/>
      <c r="Q161" s="77"/>
      <c r="R161" s="77"/>
      <c r="S161" s="77"/>
      <c r="T161" s="78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T161" s="19" t="s">
        <v>173</v>
      </c>
      <c r="AU161" s="19" t="s">
        <v>85</v>
      </c>
    </row>
    <row r="162" s="2" customFormat="1" ht="33" customHeight="1">
      <c r="A162" s="38"/>
      <c r="B162" s="179"/>
      <c r="C162" s="180" t="s">
        <v>284</v>
      </c>
      <c r="D162" s="180" t="s">
        <v>167</v>
      </c>
      <c r="E162" s="181" t="s">
        <v>924</v>
      </c>
      <c r="F162" s="182" t="s">
        <v>925</v>
      </c>
      <c r="G162" s="183" t="s">
        <v>378</v>
      </c>
      <c r="H162" s="184">
        <v>55</v>
      </c>
      <c r="I162" s="185"/>
      <c r="J162" s="186">
        <f>ROUND(I162*H162,2)</f>
        <v>0</v>
      </c>
      <c r="K162" s="182" t="s">
        <v>852</v>
      </c>
      <c r="L162" s="39"/>
      <c r="M162" s="187" t="s">
        <v>1</v>
      </c>
      <c r="N162" s="188" t="s">
        <v>41</v>
      </c>
      <c r="O162" s="77"/>
      <c r="P162" s="189">
        <f>O162*H162</f>
        <v>0</v>
      </c>
      <c r="Q162" s="189">
        <v>0</v>
      </c>
      <c r="R162" s="189">
        <f>Q162*H162</f>
        <v>0</v>
      </c>
      <c r="S162" s="189">
        <v>0</v>
      </c>
      <c r="T162" s="190">
        <f>S162*H162</f>
        <v>0</v>
      </c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R162" s="191" t="s">
        <v>273</v>
      </c>
      <c r="AT162" s="191" t="s">
        <v>167</v>
      </c>
      <c r="AU162" s="191" t="s">
        <v>85</v>
      </c>
      <c r="AY162" s="19" t="s">
        <v>165</v>
      </c>
      <c r="BE162" s="192">
        <f>IF(N162="základní",J162,0)</f>
        <v>0</v>
      </c>
      <c r="BF162" s="192">
        <f>IF(N162="snížená",J162,0)</f>
        <v>0</v>
      </c>
      <c r="BG162" s="192">
        <f>IF(N162="zákl. přenesená",J162,0)</f>
        <v>0</v>
      </c>
      <c r="BH162" s="192">
        <f>IF(N162="sníž. přenesená",J162,0)</f>
        <v>0</v>
      </c>
      <c r="BI162" s="192">
        <f>IF(N162="nulová",J162,0)</f>
        <v>0</v>
      </c>
      <c r="BJ162" s="19" t="s">
        <v>81</v>
      </c>
      <c r="BK162" s="192">
        <f>ROUND(I162*H162,2)</f>
        <v>0</v>
      </c>
      <c r="BL162" s="19" t="s">
        <v>273</v>
      </c>
      <c r="BM162" s="191" t="s">
        <v>1584</v>
      </c>
    </row>
    <row r="163" s="2" customFormat="1">
      <c r="A163" s="38"/>
      <c r="B163" s="39"/>
      <c r="C163" s="38"/>
      <c r="D163" s="193" t="s">
        <v>173</v>
      </c>
      <c r="E163" s="38"/>
      <c r="F163" s="194" t="s">
        <v>925</v>
      </c>
      <c r="G163" s="38"/>
      <c r="H163" s="38"/>
      <c r="I163" s="195"/>
      <c r="J163" s="38"/>
      <c r="K163" s="38"/>
      <c r="L163" s="39"/>
      <c r="M163" s="196"/>
      <c r="N163" s="197"/>
      <c r="O163" s="77"/>
      <c r="P163" s="77"/>
      <c r="Q163" s="77"/>
      <c r="R163" s="77"/>
      <c r="S163" s="77"/>
      <c r="T163" s="78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T163" s="19" t="s">
        <v>173</v>
      </c>
      <c r="AU163" s="19" t="s">
        <v>85</v>
      </c>
    </row>
    <row r="164" s="2" customFormat="1" ht="33" customHeight="1">
      <c r="A164" s="38"/>
      <c r="B164" s="179"/>
      <c r="C164" s="180" t="s">
        <v>289</v>
      </c>
      <c r="D164" s="180" t="s">
        <v>167</v>
      </c>
      <c r="E164" s="181" t="s">
        <v>927</v>
      </c>
      <c r="F164" s="182" t="s">
        <v>928</v>
      </c>
      <c r="G164" s="183" t="s">
        <v>378</v>
      </c>
      <c r="H164" s="184">
        <v>1</v>
      </c>
      <c r="I164" s="185"/>
      <c r="J164" s="186">
        <f>ROUND(I164*H164,2)</f>
        <v>0</v>
      </c>
      <c r="K164" s="182" t="s">
        <v>852</v>
      </c>
      <c r="L164" s="39"/>
      <c r="M164" s="187" t="s">
        <v>1</v>
      </c>
      <c r="N164" s="188" t="s">
        <v>41</v>
      </c>
      <c r="O164" s="77"/>
      <c r="P164" s="189">
        <f>O164*H164</f>
        <v>0</v>
      </c>
      <c r="Q164" s="189">
        <v>0</v>
      </c>
      <c r="R164" s="189">
        <f>Q164*H164</f>
        <v>0</v>
      </c>
      <c r="S164" s="189">
        <v>0</v>
      </c>
      <c r="T164" s="190">
        <f>S164*H164</f>
        <v>0</v>
      </c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R164" s="191" t="s">
        <v>273</v>
      </c>
      <c r="AT164" s="191" t="s">
        <v>167</v>
      </c>
      <c r="AU164" s="191" t="s">
        <v>85</v>
      </c>
      <c r="AY164" s="19" t="s">
        <v>165</v>
      </c>
      <c r="BE164" s="192">
        <f>IF(N164="základní",J164,0)</f>
        <v>0</v>
      </c>
      <c r="BF164" s="192">
        <f>IF(N164="snížená",J164,0)</f>
        <v>0</v>
      </c>
      <c r="BG164" s="192">
        <f>IF(N164="zákl. přenesená",J164,0)</f>
        <v>0</v>
      </c>
      <c r="BH164" s="192">
        <f>IF(N164="sníž. přenesená",J164,0)</f>
        <v>0</v>
      </c>
      <c r="BI164" s="192">
        <f>IF(N164="nulová",J164,0)</f>
        <v>0</v>
      </c>
      <c r="BJ164" s="19" t="s">
        <v>81</v>
      </c>
      <c r="BK164" s="192">
        <f>ROUND(I164*H164,2)</f>
        <v>0</v>
      </c>
      <c r="BL164" s="19" t="s">
        <v>273</v>
      </c>
      <c r="BM164" s="191" t="s">
        <v>1585</v>
      </c>
    </row>
    <row r="165" s="2" customFormat="1">
      <c r="A165" s="38"/>
      <c r="B165" s="39"/>
      <c r="C165" s="38"/>
      <c r="D165" s="193" t="s">
        <v>173</v>
      </c>
      <c r="E165" s="38"/>
      <c r="F165" s="194" t="s">
        <v>928</v>
      </c>
      <c r="G165" s="38"/>
      <c r="H165" s="38"/>
      <c r="I165" s="195"/>
      <c r="J165" s="38"/>
      <c r="K165" s="38"/>
      <c r="L165" s="39"/>
      <c r="M165" s="196"/>
      <c r="N165" s="197"/>
      <c r="O165" s="77"/>
      <c r="P165" s="77"/>
      <c r="Q165" s="77"/>
      <c r="R165" s="77"/>
      <c r="S165" s="77"/>
      <c r="T165" s="78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T165" s="19" t="s">
        <v>173</v>
      </c>
      <c r="AU165" s="19" t="s">
        <v>85</v>
      </c>
    </row>
    <row r="166" s="2" customFormat="1">
      <c r="A166" s="38"/>
      <c r="B166" s="179"/>
      <c r="C166" s="180" t="s">
        <v>302</v>
      </c>
      <c r="D166" s="180" t="s">
        <v>167</v>
      </c>
      <c r="E166" s="181" t="s">
        <v>936</v>
      </c>
      <c r="F166" s="182" t="s">
        <v>937</v>
      </c>
      <c r="G166" s="183" t="s">
        <v>378</v>
      </c>
      <c r="H166" s="184">
        <v>1</v>
      </c>
      <c r="I166" s="185"/>
      <c r="J166" s="186">
        <f>ROUND(I166*H166,2)</f>
        <v>0</v>
      </c>
      <c r="K166" s="182" t="s">
        <v>852</v>
      </c>
      <c r="L166" s="39"/>
      <c r="M166" s="187" t="s">
        <v>1</v>
      </c>
      <c r="N166" s="188" t="s">
        <v>41</v>
      </c>
      <c r="O166" s="77"/>
      <c r="P166" s="189">
        <f>O166*H166</f>
        <v>0</v>
      </c>
      <c r="Q166" s="189">
        <v>0</v>
      </c>
      <c r="R166" s="189">
        <f>Q166*H166</f>
        <v>0</v>
      </c>
      <c r="S166" s="189">
        <v>0</v>
      </c>
      <c r="T166" s="190">
        <f>S166*H166</f>
        <v>0</v>
      </c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R166" s="191" t="s">
        <v>273</v>
      </c>
      <c r="AT166" s="191" t="s">
        <v>167</v>
      </c>
      <c r="AU166" s="191" t="s">
        <v>85</v>
      </c>
      <c r="AY166" s="19" t="s">
        <v>165</v>
      </c>
      <c r="BE166" s="192">
        <f>IF(N166="základní",J166,0)</f>
        <v>0</v>
      </c>
      <c r="BF166" s="192">
        <f>IF(N166="snížená",J166,0)</f>
        <v>0</v>
      </c>
      <c r="BG166" s="192">
        <f>IF(N166="zákl. přenesená",J166,0)</f>
        <v>0</v>
      </c>
      <c r="BH166" s="192">
        <f>IF(N166="sníž. přenesená",J166,0)</f>
        <v>0</v>
      </c>
      <c r="BI166" s="192">
        <f>IF(N166="nulová",J166,0)</f>
        <v>0</v>
      </c>
      <c r="BJ166" s="19" t="s">
        <v>81</v>
      </c>
      <c r="BK166" s="192">
        <f>ROUND(I166*H166,2)</f>
        <v>0</v>
      </c>
      <c r="BL166" s="19" t="s">
        <v>273</v>
      </c>
      <c r="BM166" s="191" t="s">
        <v>1586</v>
      </c>
    </row>
    <row r="167" s="2" customFormat="1">
      <c r="A167" s="38"/>
      <c r="B167" s="39"/>
      <c r="C167" s="38"/>
      <c r="D167" s="193" t="s">
        <v>173</v>
      </c>
      <c r="E167" s="38"/>
      <c r="F167" s="194" t="s">
        <v>937</v>
      </c>
      <c r="G167" s="38"/>
      <c r="H167" s="38"/>
      <c r="I167" s="195"/>
      <c r="J167" s="38"/>
      <c r="K167" s="38"/>
      <c r="L167" s="39"/>
      <c r="M167" s="196"/>
      <c r="N167" s="197"/>
      <c r="O167" s="77"/>
      <c r="P167" s="77"/>
      <c r="Q167" s="77"/>
      <c r="R167" s="77"/>
      <c r="S167" s="77"/>
      <c r="T167" s="78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T167" s="19" t="s">
        <v>173</v>
      </c>
      <c r="AU167" s="19" t="s">
        <v>85</v>
      </c>
    </row>
    <row r="168" s="2" customFormat="1" ht="33" customHeight="1">
      <c r="A168" s="38"/>
      <c r="B168" s="179"/>
      <c r="C168" s="180" t="s">
        <v>307</v>
      </c>
      <c r="D168" s="180" t="s">
        <v>167</v>
      </c>
      <c r="E168" s="181" t="s">
        <v>942</v>
      </c>
      <c r="F168" s="182" t="s">
        <v>943</v>
      </c>
      <c r="G168" s="183" t="s">
        <v>378</v>
      </c>
      <c r="H168" s="184">
        <v>1</v>
      </c>
      <c r="I168" s="185"/>
      <c r="J168" s="186">
        <f>ROUND(I168*H168,2)</f>
        <v>0</v>
      </c>
      <c r="K168" s="182" t="s">
        <v>852</v>
      </c>
      <c r="L168" s="39"/>
      <c r="M168" s="187" t="s">
        <v>1</v>
      </c>
      <c r="N168" s="188" t="s">
        <v>41</v>
      </c>
      <c r="O168" s="77"/>
      <c r="P168" s="189">
        <f>O168*H168</f>
        <v>0</v>
      </c>
      <c r="Q168" s="189">
        <v>0</v>
      </c>
      <c r="R168" s="189">
        <f>Q168*H168</f>
        <v>0</v>
      </c>
      <c r="S168" s="189">
        <v>0</v>
      </c>
      <c r="T168" s="190">
        <f>S168*H168</f>
        <v>0</v>
      </c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R168" s="191" t="s">
        <v>273</v>
      </c>
      <c r="AT168" s="191" t="s">
        <v>167</v>
      </c>
      <c r="AU168" s="191" t="s">
        <v>85</v>
      </c>
      <c r="AY168" s="19" t="s">
        <v>165</v>
      </c>
      <c r="BE168" s="192">
        <f>IF(N168="základní",J168,0)</f>
        <v>0</v>
      </c>
      <c r="BF168" s="192">
        <f>IF(N168="snížená",J168,0)</f>
        <v>0</v>
      </c>
      <c r="BG168" s="192">
        <f>IF(N168="zákl. přenesená",J168,0)</f>
        <v>0</v>
      </c>
      <c r="BH168" s="192">
        <f>IF(N168="sníž. přenesená",J168,0)</f>
        <v>0</v>
      </c>
      <c r="BI168" s="192">
        <f>IF(N168="nulová",J168,0)</f>
        <v>0</v>
      </c>
      <c r="BJ168" s="19" t="s">
        <v>81</v>
      </c>
      <c r="BK168" s="192">
        <f>ROUND(I168*H168,2)</f>
        <v>0</v>
      </c>
      <c r="BL168" s="19" t="s">
        <v>273</v>
      </c>
      <c r="BM168" s="191" t="s">
        <v>1587</v>
      </c>
    </row>
    <row r="169" s="2" customFormat="1">
      <c r="A169" s="38"/>
      <c r="B169" s="39"/>
      <c r="C169" s="38"/>
      <c r="D169" s="193" t="s">
        <v>173</v>
      </c>
      <c r="E169" s="38"/>
      <c r="F169" s="194" t="s">
        <v>943</v>
      </c>
      <c r="G169" s="38"/>
      <c r="H169" s="38"/>
      <c r="I169" s="195"/>
      <c r="J169" s="38"/>
      <c r="K169" s="38"/>
      <c r="L169" s="39"/>
      <c r="M169" s="196"/>
      <c r="N169" s="197"/>
      <c r="O169" s="77"/>
      <c r="P169" s="77"/>
      <c r="Q169" s="77"/>
      <c r="R169" s="77"/>
      <c r="S169" s="77"/>
      <c r="T169" s="78"/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T169" s="19" t="s">
        <v>173</v>
      </c>
      <c r="AU169" s="19" t="s">
        <v>85</v>
      </c>
    </row>
    <row r="170" s="2" customFormat="1" ht="21.75" customHeight="1">
      <c r="A170" s="38"/>
      <c r="B170" s="179"/>
      <c r="C170" s="229" t="s">
        <v>7</v>
      </c>
      <c r="D170" s="229" t="s">
        <v>221</v>
      </c>
      <c r="E170" s="230" t="s">
        <v>1588</v>
      </c>
      <c r="F170" s="231" t="s">
        <v>1589</v>
      </c>
      <c r="G170" s="232" t="s">
        <v>378</v>
      </c>
      <c r="H170" s="233">
        <v>1</v>
      </c>
      <c r="I170" s="234"/>
      <c r="J170" s="235">
        <f>ROUND(I170*H170,2)</f>
        <v>0</v>
      </c>
      <c r="K170" s="231" t="s">
        <v>1</v>
      </c>
      <c r="L170" s="236"/>
      <c r="M170" s="237" t="s">
        <v>1</v>
      </c>
      <c r="N170" s="238" t="s">
        <v>41</v>
      </c>
      <c r="O170" s="77"/>
      <c r="P170" s="189">
        <f>O170*H170</f>
        <v>0</v>
      </c>
      <c r="Q170" s="189">
        <v>0.0016800000000000001</v>
      </c>
      <c r="R170" s="189">
        <f>Q170*H170</f>
        <v>0.0016800000000000001</v>
      </c>
      <c r="S170" s="189">
        <v>0</v>
      </c>
      <c r="T170" s="190">
        <f>S170*H170</f>
        <v>0</v>
      </c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R170" s="191" t="s">
        <v>272</v>
      </c>
      <c r="AT170" s="191" t="s">
        <v>221</v>
      </c>
      <c r="AU170" s="191" t="s">
        <v>85</v>
      </c>
      <c r="AY170" s="19" t="s">
        <v>165</v>
      </c>
      <c r="BE170" s="192">
        <f>IF(N170="základní",J170,0)</f>
        <v>0</v>
      </c>
      <c r="BF170" s="192">
        <f>IF(N170="snížená",J170,0)</f>
        <v>0</v>
      </c>
      <c r="BG170" s="192">
        <f>IF(N170="zákl. přenesená",J170,0)</f>
        <v>0</v>
      </c>
      <c r="BH170" s="192">
        <f>IF(N170="sníž. přenesená",J170,0)</f>
        <v>0</v>
      </c>
      <c r="BI170" s="192">
        <f>IF(N170="nulová",J170,0)</f>
        <v>0</v>
      </c>
      <c r="BJ170" s="19" t="s">
        <v>81</v>
      </c>
      <c r="BK170" s="192">
        <f>ROUND(I170*H170,2)</f>
        <v>0</v>
      </c>
      <c r="BL170" s="19" t="s">
        <v>273</v>
      </c>
      <c r="BM170" s="191" t="s">
        <v>1590</v>
      </c>
    </row>
    <row r="171" s="2" customFormat="1">
      <c r="A171" s="38"/>
      <c r="B171" s="39"/>
      <c r="C171" s="38"/>
      <c r="D171" s="193" t="s">
        <v>173</v>
      </c>
      <c r="E171" s="38"/>
      <c r="F171" s="194" t="s">
        <v>1589</v>
      </c>
      <c r="G171" s="38"/>
      <c r="H171" s="38"/>
      <c r="I171" s="195"/>
      <c r="J171" s="38"/>
      <c r="K171" s="38"/>
      <c r="L171" s="39"/>
      <c r="M171" s="196"/>
      <c r="N171" s="197"/>
      <c r="O171" s="77"/>
      <c r="P171" s="77"/>
      <c r="Q171" s="77"/>
      <c r="R171" s="77"/>
      <c r="S171" s="77"/>
      <c r="T171" s="78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T171" s="19" t="s">
        <v>173</v>
      </c>
      <c r="AU171" s="19" t="s">
        <v>85</v>
      </c>
    </row>
    <row r="172" s="14" customFormat="1">
      <c r="A172" s="14"/>
      <c r="B172" s="205"/>
      <c r="C172" s="14"/>
      <c r="D172" s="193" t="s">
        <v>175</v>
      </c>
      <c r="E172" s="206" t="s">
        <v>1</v>
      </c>
      <c r="F172" s="207" t="s">
        <v>1591</v>
      </c>
      <c r="G172" s="14"/>
      <c r="H172" s="208">
        <v>1</v>
      </c>
      <c r="I172" s="209"/>
      <c r="J172" s="14"/>
      <c r="K172" s="14"/>
      <c r="L172" s="205"/>
      <c r="M172" s="210"/>
      <c r="N172" s="211"/>
      <c r="O172" s="211"/>
      <c r="P172" s="211"/>
      <c r="Q172" s="211"/>
      <c r="R172" s="211"/>
      <c r="S172" s="211"/>
      <c r="T172" s="212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T172" s="206" t="s">
        <v>175</v>
      </c>
      <c r="AU172" s="206" t="s">
        <v>85</v>
      </c>
      <c r="AV172" s="14" t="s">
        <v>85</v>
      </c>
      <c r="AW172" s="14" t="s">
        <v>32</v>
      </c>
      <c r="AX172" s="14" t="s">
        <v>81</v>
      </c>
      <c r="AY172" s="206" t="s">
        <v>165</v>
      </c>
    </row>
    <row r="173" s="13" customFormat="1">
      <c r="A173" s="13"/>
      <c r="B173" s="198"/>
      <c r="C173" s="13"/>
      <c r="D173" s="193" t="s">
        <v>175</v>
      </c>
      <c r="E173" s="199" t="s">
        <v>1</v>
      </c>
      <c r="F173" s="200" t="s">
        <v>1424</v>
      </c>
      <c r="G173" s="13"/>
      <c r="H173" s="199" t="s">
        <v>1</v>
      </c>
      <c r="I173" s="201"/>
      <c r="J173" s="13"/>
      <c r="K173" s="13"/>
      <c r="L173" s="198"/>
      <c r="M173" s="202"/>
      <c r="N173" s="203"/>
      <c r="O173" s="203"/>
      <c r="P173" s="203"/>
      <c r="Q173" s="203"/>
      <c r="R173" s="203"/>
      <c r="S173" s="203"/>
      <c r="T173" s="204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199" t="s">
        <v>175</v>
      </c>
      <c r="AU173" s="199" t="s">
        <v>85</v>
      </c>
      <c r="AV173" s="13" t="s">
        <v>81</v>
      </c>
      <c r="AW173" s="13" t="s">
        <v>32</v>
      </c>
      <c r="AX173" s="13" t="s">
        <v>76</v>
      </c>
      <c r="AY173" s="199" t="s">
        <v>165</v>
      </c>
    </row>
    <row r="174" s="13" customFormat="1">
      <c r="A174" s="13"/>
      <c r="B174" s="198"/>
      <c r="C174" s="13"/>
      <c r="D174" s="193" t="s">
        <v>175</v>
      </c>
      <c r="E174" s="199" t="s">
        <v>1</v>
      </c>
      <c r="F174" s="200" t="s">
        <v>1425</v>
      </c>
      <c r="G174" s="13"/>
      <c r="H174" s="199" t="s">
        <v>1</v>
      </c>
      <c r="I174" s="201"/>
      <c r="J174" s="13"/>
      <c r="K174" s="13"/>
      <c r="L174" s="198"/>
      <c r="M174" s="202"/>
      <c r="N174" s="203"/>
      <c r="O174" s="203"/>
      <c r="P174" s="203"/>
      <c r="Q174" s="203"/>
      <c r="R174" s="203"/>
      <c r="S174" s="203"/>
      <c r="T174" s="204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T174" s="199" t="s">
        <v>175</v>
      </c>
      <c r="AU174" s="199" t="s">
        <v>85</v>
      </c>
      <c r="AV174" s="13" t="s">
        <v>81</v>
      </c>
      <c r="AW174" s="13" t="s">
        <v>32</v>
      </c>
      <c r="AX174" s="13" t="s">
        <v>76</v>
      </c>
      <c r="AY174" s="199" t="s">
        <v>165</v>
      </c>
    </row>
    <row r="175" s="13" customFormat="1">
      <c r="A175" s="13"/>
      <c r="B175" s="198"/>
      <c r="C175" s="13"/>
      <c r="D175" s="193" t="s">
        <v>175</v>
      </c>
      <c r="E175" s="199" t="s">
        <v>1</v>
      </c>
      <c r="F175" s="200" t="s">
        <v>1308</v>
      </c>
      <c r="G175" s="13"/>
      <c r="H175" s="199" t="s">
        <v>1</v>
      </c>
      <c r="I175" s="201"/>
      <c r="J175" s="13"/>
      <c r="K175" s="13"/>
      <c r="L175" s="198"/>
      <c r="M175" s="202"/>
      <c r="N175" s="203"/>
      <c r="O175" s="203"/>
      <c r="P175" s="203"/>
      <c r="Q175" s="203"/>
      <c r="R175" s="203"/>
      <c r="S175" s="203"/>
      <c r="T175" s="204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199" t="s">
        <v>175</v>
      </c>
      <c r="AU175" s="199" t="s">
        <v>85</v>
      </c>
      <c r="AV175" s="13" t="s">
        <v>81</v>
      </c>
      <c r="AW175" s="13" t="s">
        <v>32</v>
      </c>
      <c r="AX175" s="13" t="s">
        <v>76</v>
      </c>
      <c r="AY175" s="199" t="s">
        <v>165</v>
      </c>
    </row>
    <row r="176" s="13" customFormat="1">
      <c r="A176" s="13"/>
      <c r="B176" s="198"/>
      <c r="C176" s="13"/>
      <c r="D176" s="193" t="s">
        <v>175</v>
      </c>
      <c r="E176" s="199" t="s">
        <v>1</v>
      </c>
      <c r="F176" s="200" t="s">
        <v>1426</v>
      </c>
      <c r="G176" s="13"/>
      <c r="H176" s="199" t="s">
        <v>1</v>
      </c>
      <c r="I176" s="201"/>
      <c r="J176" s="13"/>
      <c r="K176" s="13"/>
      <c r="L176" s="198"/>
      <c r="M176" s="202"/>
      <c r="N176" s="203"/>
      <c r="O176" s="203"/>
      <c r="P176" s="203"/>
      <c r="Q176" s="203"/>
      <c r="R176" s="203"/>
      <c r="S176" s="203"/>
      <c r="T176" s="204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199" t="s">
        <v>175</v>
      </c>
      <c r="AU176" s="199" t="s">
        <v>85</v>
      </c>
      <c r="AV176" s="13" t="s">
        <v>81</v>
      </c>
      <c r="AW176" s="13" t="s">
        <v>32</v>
      </c>
      <c r="AX176" s="13" t="s">
        <v>76</v>
      </c>
      <c r="AY176" s="199" t="s">
        <v>165</v>
      </c>
    </row>
    <row r="177" s="13" customFormat="1">
      <c r="A177" s="13"/>
      <c r="B177" s="198"/>
      <c r="C177" s="13"/>
      <c r="D177" s="193" t="s">
        <v>175</v>
      </c>
      <c r="E177" s="199" t="s">
        <v>1</v>
      </c>
      <c r="F177" s="200" t="s">
        <v>1592</v>
      </c>
      <c r="G177" s="13"/>
      <c r="H177" s="199" t="s">
        <v>1</v>
      </c>
      <c r="I177" s="201"/>
      <c r="J177" s="13"/>
      <c r="K177" s="13"/>
      <c r="L177" s="198"/>
      <c r="M177" s="202"/>
      <c r="N177" s="203"/>
      <c r="O177" s="203"/>
      <c r="P177" s="203"/>
      <c r="Q177" s="203"/>
      <c r="R177" s="203"/>
      <c r="S177" s="203"/>
      <c r="T177" s="204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199" t="s">
        <v>175</v>
      </c>
      <c r="AU177" s="199" t="s">
        <v>85</v>
      </c>
      <c r="AV177" s="13" t="s">
        <v>81</v>
      </c>
      <c r="AW177" s="13" t="s">
        <v>32</v>
      </c>
      <c r="AX177" s="13" t="s">
        <v>76</v>
      </c>
      <c r="AY177" s="199" t="s">
        <v>165</v>
      </c>
    </row>
    <row r="178" s="13" customFormat="1">
      <c r="A178" s="13"/>
      <c r="B178" s="198"/>
      <c r="C178" s="13"/>
      <c r="D178" s="193" t="s">
        <v>175</v>
      </c>
      <c r="E178" s="199" t="s">
        <v>1</v>
      </c>
      <c r="F178" s="200" t="s">
        <v>1428</v>
      </c>
      <c r="G178" s="13"/>
      <c r="H178" s="199" t="s">
        <v>1</v>
      </c>
      <c r="I178" s="201"/>
      <c r="J178" s="13"/>
      <c r="K178" s="13"/>
      <c r="L178" s="198"/>
      <c r="M178" s="202"/>
      <c r="N178" s="203"/>
      <c r="O178" s="203"/>
      <c r="P178" s="203"/>
      <c r="Q178" s="203"/>
      <c r="R178" s="203"/>
      <c r="S178" s="203"/>
      <c r="T178" s="204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T178" s="199" t="s">
        <v>175</v>
      </c>
      <c r="AU178" s="199" t="s">
        <v>85</v>
      </c>
      <c r="AV178" s="13" t="s">
        <v>81</v>
      </c>
      <c r="AW178" s="13" t="s">
        <v>32</v>
      </c>
      <c r="AX178" s="13" t="s">
        <v>76</v>
      </c>
      <c r="AY178" s="199" t="s">
        <v>165</v>
      </c>
    </row>
    <row r="179" s="13" customFormat="1">
      <c r="A179" s="13"/>
      <c r="B179" s="198"/>
      <c r="C179" s="13"/>
      <c r="D179" s="193" t="s">
        <v>175</v>
      </c>
      <c r="E179" s="199" t="s">
        <v>1</v>
      </c>
      <c r="F179" s="200" t="s">
        <v>1429</v>
      </c>
      <c r="G179" s="13"/>
      <c r="H179" s="199" t="s">
        <v>1</v>
      </c>
      <c r="I179" s="201"/>
      <c r="J179" s="13"/>
      <c r="K179" s="13"/>
      <c r="L179" s="198"/>
      <c r="M179" s="202"/>
      <c r="N179" s="203"/>
      <c r="O179" s="203"/>
      <c r="P179" s="203"/>
      <c r="Q179" s="203"/>
      <c r="R179" s="203"/>
      <c r="S179" s="203"/>
      <c r="T179" s="204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T179" s="199" t="s">
        <v>175</v>
      </c>
      <c r="AU179" s="199" t="s">
        <v>85</v>
      </c>
      <c r="AV179" s="13" t="s">
        <v>81</v>
      </c>
      <c r="AW179" s="13" t="s">
        <v>32</v>
      </c>
      <c r="AX179" s="13" t="s">
        <v>76</v>
      </c>
      <c r="AY179" s="199" t="s">
        <v>165</v>
      </c>
    </row>
    <row r="180" s="13" customFormat="1">
      <c r="A180" s="13"/>
      <c r="B180" s="198"/>
      <c r="C180" s="13"/>
      <c r="D180" s="193" t="s">
        <v>175</v>
      </c>
      <c r="E180" s="199" t="s">
        <v>1</v>
      </c>
      <c r="F180" s="200" t="s">
        <v>1431</v>
      </c>
      <c r="G180" s="13"/>
      <c r="H180" s="199" t="s">
        <v>1</v>
      </c>
      <c r="I180" s="201"/>
      <c r="J180" s="13"/>
      <c r="K180" s="13"/>
      <c r="L180" s="198"/>
      <c r="M180" s="202"/>
      <c r="N180" s="203"/>
      <c r="O180" s="203"/>
      <c r="P180" s="203"/>
      <c r="Q180" s="203"/>
      <c r="R180" s="203"/>
      <c r="S180" s="203"/>
      <c r="T180" s="204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199" t="s">
        <v>175</v>
      </c>
      <c r="AU180" s="199" t="s">
        <v>85</v>
      </c>
      <c r="AV180" s="13" t="s">
        <v>81</v>
      </c>
      <c r="AW180" s="13" t="s">
        <v>32</v>
      </c>
      <c r="AX180" s="13" t="s">
        <v>76</v>
      </c>
      <c r="AY180" s="199" t="s">
        <v>165</v>
      </c>
    </row>
    <row r="181" s="13" customFormat="1">
      <c r="A181" s="13"/>
      <c r="B181" s="198"/>
      <c r="C181" s="13"/>
      <c r="D181" s="193" t="s">
        <v>175</v>
      </c>
      <c r="E181" s="199" t="s">
        <v>1</v>
      </c>
      <c r="F181" s="200" t="s">
        <v>1593</v>
      </c>
      <c r="G181" s="13"/>
      <c r="H181" s="199" t="s">
        <v>1</v>
      </c>
      <c r="I181" s="201"/>
      <c r="J181" s="13"/>
      <c r="K181" s="13"/>
      <c r="L181" s="198"/>
      <c r="M181" s="202"/>
      <c r="N181" s="203"/>
      <c r="O181" s="203"/>
      <c r="P181" s="203"/>
      <c r="Q181" s="203"/>
      <c r="R181" s="203"/>
      <c r="S181" s="203"/>
      <c r="T181" s="204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T181" s="199" t="s">
        <v>175</v>
      </c>
      <c r="AU181" s="199" t="s">
        <v>85</v>
      </c>
      <c r="AV181" s="13" t="s">
        <v>81</v>
      </c>
      <c r="AW181" s="13" t="s">
        <v>32</v>
      </c>
      <c r="AX181" s="13" t="s">
        <v>76</v>
      </c>
      <c r="AY181" s="199" t="s">
        <v>165</v>
      </c>
    </row>
    <row r="182" s="13" customFormat="1">
      <c r="A182" s="13"/>
      <c r="B182" s="198"/>
      <c r="C182" s="13"/>
      <c r="D182" s="193" t="s">
        <v>175</v>
      </c>
      <c r="E182" s="199" t="s">
        <v>1</v>
      </c>
      <c r="F182" s="200" t="s">
        <v>1433</v>
      </c>
      <c r="G182" s="13"/>
      <c r="H182" s="199" t="s">
        <v>1</v>
      </c>
      <c r="I182" s="201"/>
      <c r="J182" s="13"/>
      <c r="K182" s="13"/>
      <c r="L182" s="198"/>
      <c r="M182" s="202"/>
      <c r="N182" s="203"/>
      <c r="O182" s="203"/>
      <c r="P182" s="203"/>
      <c r="Q182" s="203"/>
      <c r="R182" s="203"/>
      <c r="S182" s="203"/>
      <c r="T182" s="204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199" t="s">
        <v>175</v>
      </c>
      <c r="AU182" s="199" t="s">
        <v>85</v>
      </c>
      <c r="AV182" s="13" t="s">
        <v>81</v>
      </c>
      <c r="AW182" s="13" t="s">
        <v>32</v>
      </c>
      <c r="AX182" s="13" t="s">
        <v>76</v>
      </c>
      <c r="AY182" s="199" t="s">
        <v>165</v>
      </c>
    </row>
    <row r="183" s="13" customFormat="1">
      <c r="A183" s="13"/>
      <c r="B183" s="198"/>
      <c r="C183" s="13"/>
      <c r="D183" s="193" t="s">
        <v>175</v>
      </c>
      <c r="E183" s="199" t="s">
        <v>1</v>
      </c>
      <c r="F183" s="200" t="s">
        <v>1594</v>
      </c>
      <c r="G183" s="13"/>
      <c r="H183" s="199" t="s">
        <v>1</v>
      </c>
      <c r="I183" s="201"/>
      <c r="J183" s="13"/>
      <c r="K183" s="13"/>
      <c r="L183" s="198"/>
      <c r="M183" s="202"/>
      <c r="N183" s="203"/>
      <c r="O183" s="203"/>
      <c r="P183" s="203"/>
      <c r="Q183" s="203"/>
      <c r="R183" s="203"/>
      <c r="S183" s="203"/>
      <c r="T183" s="204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199" t="s">
        <v>175</v>
      </c>
      <c r="AU183" s="199" t="s">
        <v>85</v>
      </c>
      <c r="AV183" s="13" t="s">
        <v>81</v>
      </c>
      <c r="AW183" s="13" t="s">
        <v>32</v>
      </c>
      <c r="AX183" s="13" t="s">
        <v>76</v>
      </c>
      <c r="AY183" s="199" t="s">
        <v>165</v>
      </c>
    </row>
    <row r="184" s="13" customFormat="1">
      <c r="A184" s="13"/>
      <c r="B184" s="198"/>
      <c r="C184" s="13"/>
      <c r="D184" s="193" t="s">
        <v>175</v>
      </c>
      <c r="E184" s="199" t="s">
        <v>1</v>
      </c>
      <c r="F184" s="200" t="s">
        <v>1319</v>
      </c>
      <c r="G184" s="13"/>
      <c r="H184" s="199" t="s">
        <v>1</v>
      </c>
      <c r="I184" s="201"/>
      <c r="J184" s="13"/>
      <c r="K184" s="13"/>
      <c r="L184" s="198"/>
      <c r="M184" s="202"/>
      <c r="N184" s="203"/>
      <c r="O184" s="203"/>
      <c r="P184" s="203"/>
      <c r="Q184" s="203"/>
      <c r="R184" s="203"/>
      <c r="S184" s="203"/>
      <c r="T184" s="204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199" t="s">
        <v>175</v>
      </c>
      <c r="AU184" s="199" t="s">
        <v>85</v>
      </c>
      <c r="AV184" s="13" t="s">
        <v>81</v>
      </c>
      <c r="AW184" s="13" t="s">
        <v>32</v>
      </c>
      <c r="AX184" s="13" t="s">
        <v>76</v>
      </c>
      <c r="AY184" s="199" t="s">
        <v>165</v>
      </c>
    </row>
    <row r="185" s="2" customFormat="1">
      <c r="A185" s="38"/>
      <c r="B185" s="179"/>
      <c r="C185" s="180" t="s">
        <v>318</v>
      </c>
      <c r="D185" s="180" t="s">
        <v>167</v>
      </c>
      <c r="E185" s="181" t="s">
        <v>979</v>
      </c>
      <c r="F185" s="182" t="s">
        <v>980</v>
      </c>
      <c r="G185" s="183" t="s">
        <v>378</v>
      </c>
      <c r="H185" s="184">
        <v>1</v>
      </c>
      <c r="I185" s="185"/>
      <c r="J185" s="186">
        <f>ROUND(I185*H185,2)</f>
        <v>0</v>
      </c>
      <c r="K185" s="182" t="s">
        <v>852</v>
      </c>
      <c r="L185" s="39"/>
      <c r="M185" s="187" t="s">
        <v>1</v>
      </c>
      <c r="N185" s="188" t="s">
        <v>41</v>
      </c>
      <c r="O185" s="77"/>
      <c r="P185" s="189">
        <f>O185*H185</f>
        <v>0</v>
      </c>
      <c r="Q185" s="189">
        <v>0</v>
      </c>
      <c r="R185" s="189">
        <f>Q185*H185</f>
        <v>0</v>
      </c>
      <c r="S185" s="189">
        <v>0</v>
      </c>
      <c r="T185" s="190">
        <f>S185*H185</f>
        <v>0</v>
      </c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R185" s="191" t="s">
        <v>273</v>
      </c>
      <c r="AT185" s="191" t="s">
        <v>167</v>
      </c>
      <c r="AU185" s="191" t="s">
        <v>85</v>
      </c>
      <c r="AY185" s="19" t="s">
        <v>165</v>
      </c>
      <c r="BE185" s="192">
        <f>IF(N185="základní",J185,0)</f>
        <v>0</v>
      </c>
      <c r="BF185" s="192">
        <f>IF(N185="snížená",J185,0)</f>
        <v>0</v>
      </c>
      <c r="BG185" s="192">
        <f>IF(N185="zákl. přenesená",J185,0)</f>
        <v>0</v>
      </c>
      <c r="BH185" s="192">
        <f>IF(N185="sníž. přenesená",J185,0)</f>
        <v>0</v>
      </c>
      <c r="BI185" s="192">
        <f>IF(N185="nulová",J185,0)</f>
        <v>0</v>
      </c>
      <c r="BJ185" s="19" t="s">
        <v>81</v>
      </c>
      <c r="BK185" s="192">
        <f>ROUND(I185*H185,2)</f>
        <v>0</v>
      </c>
      <c r="BL185" s="19" t="s">
        <v>273</v>
      </c>
      <c r="BM185" s="191" t="s">
        <v>1595</v>
      </c>
    </row>
    <row r="186" s="2" customFormat="1">
      <c r="A186" s="38"/>
      <c r="B186" s="39"/>
      <c r="C186" s="38"/>
      <c r="D186" s="193" t="s">
        <v>173</v>
      </c>
      <c r="E186" s="38"/>
      <c r="F186" s="194" t="s">
        <v>980</v>
      </c>
      <c r="G186" s="38"/>
      <c r="H186" s="38"/>
      <c r="I186" s="195"/>
      <c r="J186" s="38"/>
      <c r="K186" s="38"/>
      <c r="L186" s="39"/>
      <c r="M186" s="196"/>
      <c r="N186" s="197"/>
      <c r="O186" s="77"/>
      <c r="P186" s="77"/>
      <c r="Q186" s="77"/>
      <c r="R186" s="77"/>
      <c r="S186" s="77"/>
      <c r="T186" s="78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T186" s="19" t="s">
        <v>173</v>
      </c>
      <c r="AU186" s="19" t="s">
        <v>85</v>
      </c>
    </row>
    <row r="187" s="2" customFormat="1" ht="16.5" customHeight="1">
      <c r="A187" s="38"/>
      <c r="B187" s="179"/>
      <c r="C187" s="229" t="s">
        <v>323</v>
      </c>
      <c r="D187" s="229" t="s">
        <v>221</v>
      </c>
      <c r="E187" s="230" t="s">
        <v>982</v>
      </c>
      <c r="F187" s="231" t="s">
        <v>983</v>
      </c>
      <c r="G187" s="232" t="s">
        <v>378</v>
      </c>
      <c r="H187" s="233">
        <v>1</v>
      </c>
      <c r="I187" s="234"/>
      <c r="J187" s="235">
        <f>ROUND(I187*H187,2)</f>
        <v>0</v>
      </c>
      <c r="K187" s="231" t="s">
        <v>1</v>
      </c>
      <c r="L187" s="236"/>
      <c r="M187" s="237" t="s">
        <v>1</v>
      </c>
      <c r="N187" s="238" t="s">
        <v>41</v>
      </c>
      <c r="O187" s="77"/>
      <c r="P187" s="189">
        <f>O187*H187</f>
        <v>0</v>
      </c>
      <c r="Q187" s="189">
        <v>5.0000000000000002E-05</v>
      </c>
      <c r="R187" s="189">
        <f>Q187*H187</f>
        <v>5.0000000000000002E-05</v>
      </c>
      <c r="S187" s="189">
        <v>0</v>
      </c>
      <c r="T187" s="190">
        <f>S187*H187</f>
        <v>0</v>
      </c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R187" s="191" t="s">
        <v>272</v>
      </c>
      <c r="AT187" s="191" t="s">
        <v>221</v>
      </c>
      <c r="AU187" s="191" t="s">
        <v>85</v>
      </c>
      <c r="AY187" s="19" t="s">
        <v>165</v>
      </c>
      <c r="BE187" s="192">
        <f>IF(N187="základní",J187,0)</f>
        <v>0</v>
      </c>
      <c r="BF187" s="192">
        <f>IF(N187="snížená",J187,0)</f>
        <v>0</v>
      </c>
      <c r="BG187" s="192">
        <f>IF(N187="zákl. přenesená",J187,0)</f>
        <v>0</v>
      </c>
      <c r="BH187" s="192">
        <f>IF(N187="sníž. přenesená",J187,0)</f>
        <v>0</v>
      </c>
      <c r="BI187" s="192">
        <f>IF(N187="nulová",J187,0)</f>
        <v>0</v>
      </c>
      <c r="BJ187" s="19" t="s">
        <v>81</v>
      </c>
      <c r="BK187" s="192">
        <f>ROUND(I187*H187,2)</f>
        <v>0</v>
      </c>
      <c r="BL187" s="19" t="s">
        <v>273</v>
      </c>
      <c r="BM187" s="191" t="s">
        <v>1596</v>
      </c>
    </row>
    <row r="188" s="2" customFormat="1">
      <c r="A188" s="38"/>
      <c r="B188" s="39"/>
      <c r="C188" s="38"/>
      <c r="D188" s="193" t="s">
        <v>173</v>
      </c>
      <c r="E188" s="38"/>
      <c r="F188" s="194" t="s">
        <v>983</v>
      </c>
      <c r="G188" s="38"/>
      <c r="H188" s="38"/>
      <c r="I188" s="195"/>
      <c r="J188" s="38"/>
      <c r="K188" s="38"/>
      <c r="L188" s="39"/>
      <c r="M188" s="196"/>
      <c r="N188" s="197"/>
      <c r="O188" s="77"/>
      <c r="P188" s="77"/>
      <c r="Q188" s="77"/>
      <c r="R188" s="77"/>
      <c r="S188" s="77"/>
      <c r="T188" s="78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T188" s="19" t="s">
        <v>173</v>
      </c>
      <c r="AU188" s="19" t="s">
        <v>85</v>
      </c>
    </row>
    <row r="189" s="14" customFormat="1">
      <c r="A189" s="14"/>
      <c r="B189" s="205"/>
      <c r="C189" s="14"/>
      <c r="D189" s="193" t="s">
        <v>175</v>
      </c>
      <c r="E189" s="206" t="s">
        <v>1</v>
      </c>
      <c r="F189" s="207" t="s">
        <v>81</v>
      </c>
      <c r="G189" s="14"/>
      <c r="H189" s="208">
        <v>1</v>
      </c>
      <c r="I189" s="209"/>
      <c r="J189" s="14"/>
      <c r="K189" s="14"/>
      <c r="L189" s="205"/>
      <c r="M189" s="210"/>
      <c r="N189" s="211"/>
      <c r="O189" s="211"/>
      <c r="P189" s="211"/>
      <c r="Q189" s="211"/>
      <c r="R189" s="211"/>
      <c r="S189" s="211"/>
      <c r="T189" s="212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T189" s="206" t="s">
        <v>175</v>
      </c>
      <c r="AU189" s="206" t="s">
        <v>85</v>
      </c>
      <c r="AV189" s="14" t="s">
        <v>85</v>
      </c>
      <c r="AW189" s="14" t="s">
        <v>32</v>
      </c>
      <c r="AX189" s="14" t="s">
        <v>81</v>
      </c>
      <c r="AY189" s="206" t="s">
        <v>165</v>
      </c>
    </row>
    <row r="190" s="2" customFormat="1">
      <c r="A190" s="38"/>
      <c r="B190" s="179"/>
      <c r="C190" s="180" t="s">
        <v>328</v>
      </c>
      <c r="D190" s="180" t="s">
        <v>167</v>
      </c>
      <c r="E190" s="181" t="s">
        <v>985</v>
      </c>
      <c r="F190" s="182" t="s">
        <v>986</v>
      </c>
      <c r="G190" s="183" t="s">
        <v>378</v>
      </c>
      <c r="H190" s="184">
        <v>1</v>
      </c>
      <c r="I190" s="185"/>
      <c r="J190" s="186">
        <f>ROUND(I190*H190,2)</f>
        <v>0</v>
      </c>
      <c r="K190" s="182" t="s">
        <v>852</v>
      </c>
      <c r="L190" s="39"/>
      <c r="M190" s="187" t="s">
        <v>1</v>
      </c>
      <c r="N190" s="188" t="s">
        <v>41</v>
      </c>
      <c r="O190" s="77"/>
      <c r="P190" s="189">
        <f>O190*H190</f>
        <v>0</v>
      </c>
      <c r="Q190" s="189">
        <v>0</v>
      </c>
      <c r="R190" s="189">
        <f>Q190*H190</f>
        <v>0</v>
      </c>
      <c r="S190" s="189">
        <v>0</v>
      </c>
      <c r="T190" s="190">
        <f>S190*H190</f>
        <v>0</v>
      </c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R190" s="191" t="s">
        <v>273</v>
      </c>
      <c r="AT190" s="191" t="s">
        <v>167</v>
      </c>
      <c r="AU190" s="191" t="s">
        <v>85</v>
      </c>
      <c r="AY190" s="19" t="s">
        <v>165</v>
      </c>
      <c r="BE190" s="192">
        <f>IF(N190="základní",J190,0)</f>
        <v>0</v>
      </c>
      <c r="BF190" s="192">
        <f>IF(N190="snížená",J190,0)</f>
        <v>0</v>
      </c>
      <c r="BG190" s="192">
        <f>IF(N190="zákl. přenesená",J190,0)</f>
        <v>0</v>
      </c>
      <c r="BH190" s="192">
        <f>IF(N190="sníž. přenesená",J190,0)</f>
        <v>0</v>
      </c>
      <c r="BI190" s="192">
        <f>IF(N190="nulová",J190,0)</f>
        <v>0</v>
      </c>
      <c r="BJ190" s="19" t="s">
        <v>81</v>
      </c>
      <c r="BK190" s="192">
        <f>ROUND(I190*H190,2)</f>
        <v>0</v>
      </c>
      <c r="BL190" s="19" t="s">
        <v>273</v>
      </c>
      <c r="BM190" s="191" t="s">
        <v>1597</v>
      </c>
    </row>
    <row r="191" s="2" customFormat="1">
      <c r="A191" s="38"/>
      <c r="B191" s="39"/>
      <c r="C191" s="38"/>
      <c r="D191" s="193" t="s">
        <v>173</v>
      </c>
      <c r="E191" s="38"/>
      <c r="F191" s="194" t="s">
        <v>986</v>
      </c>
      <c r="G191" s="38"/>
      <c r="H191" s="38"/>
      <c r="I191" s="195"/>
      <c r="J191" s="38"/>
      <c r="K191" s="38"/>
      <c r="L191" s="39"/>
      <c r="M191" s="196"/>
      <c r="N191" s="197"/>
      <c r="O191" s="77"/>
      <c r="P191" s="77"/>
      <c r="Q191" s="77"/>
      <c r="R191" s="77"/>
      <c r="S191" s="77"/>
      <c r="T191" s="78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T191" s="19" t="s">
        <v>173</v>
      </c>
      <c r="AU191" s="19" t="s">
        <v>85</v>
      </c>
    </row>
    <row r="192" s="2" customFormat="1" ht="16.5" customHeight="1">
      <c r="A192" s="38"/>
      <c r="B192" s="179"/>
      <c r="C192" s="229" t="s">
        <v>333</v>
      </c>
      <c r="D192" s="229" t="s">
        <v>221</v>
      </c>
      <c r="E192" s="230" t="s">
        <v>988</v>
      </c>
      <c r="F192" s="231" t="s">
        <v>989</v>
      </c>
      <c r="G192" s="232" t="s">
        <v>378</v>
      </c>
      <c r="H192" s="233">
        <v>1</v>
      </c>
      <c r="I192" s="234"/>
      <c r="J192" s="235">
        <f>ROUND(I192*H192,2)</f>
        <v>0</v>
      </c>
      <c r="K192" s="231" t="s">
        <v>1</v>
      </c>
      <c r="L192" s="236"/>
      <c r="M192" s="237" t="s">
        <v>1</v>
      </c>
      <c r="N192" s="238" t="s">
        <v>41</v>
      </c>
      <c r="O192" s="77"/>
      <c r="P192" s="189">
        <f>O192*H192</f>
        <v>0</v>
      </c>
      <c r="Q192" s="189">
        <v>5.0000000000000002E-05</v>
      </c>
      <c r="R192" s="189">
        <f>Q192*H192</f>
        <v>5.0000000000000002E-05</v>
      </c>
      <c r="S192" s="189">
        <v>0</v>
      </c>
      <c r="T192" s="190">
        <f>S192*H192</f>
        <v>0</v>
      </c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R192" s="191" t="s">
        <v>272</v>
      </c>
      <c r="AT192" s="191" t="s">
        <v>221</v>
      </c>
      <c r="AU192" s="191" t="s">
        <v>85</v>
      </c>
      <c r="AY192" s="19" t="s">
        <v>165</v>
      </c>
      <c r="BE192" s="192">
        <f>IF(N192="základní",J192,0)</f>
        <v>0</v>
      </c>
      <c r="BF192" s="192">
        <f>IF(N192="snížená",J192,0)</f>
        <v>0</v>
      </c>
      <c r="BG192" s="192">
        <f>IF(N192="zákl. přenesená",J192,0)</f>
        <v>0</v>
      </c>
      <c r="BH192" s="192">
        <f>IF(N192="sníž. přenesená",J192,0)</f>
        <v>0</v>
      </c>
      <c r="BI192" s="192">
        <f>IF(N192="nulová",J192,0)</f>
        <v>0</v>
      </c>
      <c r="BJ192" s="19" t="s">
        <v>81</v>
      </c>
      <c r="BK192" s="192">
        <f>ROUND(I192*H192,2)</f>
        <v>0</v>
      </c>
      <c r="BL192" s="19" t="s">
        <v>273</v>
      </c>
      <c r="BM192" s="191" t="s">
        <v>1598</v>
      </c>
    </row>
    <row r="193" s="2" customFormat="1">
      <c r="A193" s="38"/>
      <c r="B193" s="39"/>
      <c r="C193" s="38"/>
      <c r="D193" s="193" t="s">
        <v>173</v>
      </c>
      <c r="E193" s="38"/>
      <c r="F193" s="194" t="s">
        <v>989</v>
      </c>
      <c r="G193" s="38"/>
      <c r="H193" s="38"/>
      <c r="I193" s="195"/>
      <c r="J193" s="38"/>
      <c r="K193" s="38"/>
      <c r="L193" s="39"/>
      <c r="M193" s="196"/>
      <c r="N193" s="197"/>
      <c r="O193" s="77"/>
      <c r="P193" s="77"/>
      <c r="Q193" s="77"/>
      <c r="R193" s="77"/>
      <c r="S193" s="77"/>
      <c r="T193" s="78"/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T193" s="19" t="s">
        <v>173</v>
      </c>
      <c r="AU193" s="19" t="s">
        <v>85</v>
      </c>
    </row>
    <row r="194" s="14" customFormat="1">
      <c r="A194" s="14"/>
      <c r="B194" s="205"/>
      <c r="C194" s="14"/>
      <c r="D194" s="193" t="s">
        <v>175</v>
      </c>
      <c r="E194" s="206" t="s">
        <v>1</v>
      </c>
      <c r="F194" s="207" t="s">
        <v>81</v>
      </c>
      <c r="G194" s="14"/>
      <c r="H194" s="208">
        <v>1</v>
      </c>
      <c r="I194" s="209"/>
      <c r="J194" s="14"/>
      <c r="K194" s="14"/>
      <c r="L194" s="205"/>
      <c r="M194" s="210"/>
      <c r="N194" s="211"/>
      <c r="O194" s="211"/>
      <c r="P194" s="211"/>
      <c r="Q194" s="211"/>
      <c r="R194" s="211"/>
      <c r="S194" s="211"/>
      <c r="T194" s="212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T194" s="206" t="s">
        <v>175</v>
      </c>
      <c r="AU194" s="206" t="s">
        <v>85</v>
      </c>
      <c r="AV194" s="14" t="s">
        <v>85</v>
      </c>
      <c r="AW194" s="14" t="s">
        <v>32</v>
      </c>
      <c r="AX194" s="14" t="s">
        <v>81</v>
      </c>
      <c r="AY194" s="206" t="s">
        <v>165</v>
      </c>
    </row>
    <row r="195" s="2" customFormat="1">
      <c r="A195" s="38"/>
      <c r="B195" s="179"/>
      <c r="C195" s="180" t="s">
        <v>338</v>
      </c>
      <c r="D195" s="180" t="s">
        <v>167</v>
      </c>
      <c r="E195" s="181" t="s">
        <v>991</v>
      </c>
      <c r="F195" s="182" t="s">
        <v>992</v>
      </c>
      <c r="G195" s="183" t="s">
        <v>378</v>
      </c>
      <c r="H195" s="184">
        <v>4</v>
      </c>
      <c r="I195" s="185"/>
      <c r="J195" s="186">
        <f>ROUND(I195*H195,2)</f>
        <v>0</v>
      </c>
      <c r="K195" s="182" t="s">
        <v>852</v>
      </c>
      <c r="L195" s="39"/>
      <c r="M195" s="187" t="s">
        <v>1</v>
      </c>
      <c r="N195" s="188" t="s">
        <v>41</v>
      </c>
      <c r="O195" s="77"/>
      <c r="P195" s="189">
        <f>O195*H195</f>
        <v>0</v>
      </c>
      <c r="Q195" s="189">
        <v>0</v>
      </c>
      <c r="R195" s="189">
        <f>Q195*H195</f>
        <v>0</v>
      </c>
      <c r="S195" s="189">
        <v>0</v>
      </c>
      <c r="T195" s="190">
        <f>S195*H195</f>
        <v>0</v>
      </c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R195" s="191" t="s">
        <v>273</v>
      </c>
      <c r="AT195" s="191" t="s">
        <v>167</v>
      </c>
      <c r="AU195" s="191" t="s">
        <v>85</v>
      </c>
      <c r="AY195" s="19" t="s">
        <v>165</v>
      </c>
      <c r="BE195" s="192">
        <f>IF(N195="základní",J195,0)</f>
        <v>0</v>
      </c>
      <c r="BF195" s="192">
        <f>IF(N195="snížená",J195,0)</f>
        <v>0</v>
      </c>
      <c r="BG195" s="192">
        <f>IF(N195="zákl. přenesená",J195,0)</f>
        <v>0</v>
      </c>
      <c r="BH195" s="192">
        <f>IF(N195="sníž. přenesená",J195,0)</f>
        <v>0</v>
      </c>
      <c r="BI195" s="192">
        <f>IF(N195="nulová",J195,0)</f>
        <v>0</v>
      </c>
      <c r="BJ195" s="19" t="s">
        <v>81</v>
      </c>
      <c r="BK195" s="192">
        <f>ROUND(I195*H195,2)</f>
        <v>0</v>
      </c>
      <c r="BL195" s="19" t="s">
        <v>273</v>
      </c>
      <c r="BM195" s="191" t="s">
        <v>1599</v>
      </c>
    </row>
    <row r="196" s="2" customFormat="1">
      <c r="A196" s="38"/>
      <c r="B196" s="39"/>
      <c r="C196" s="38"/>
      <c r="D196" s="193" t="s">
        <v>173</v>
      </c>
      <c r="E196" s="38"/>
      <c r="F196" s="194" t="s">
        <v>992</v>
      </c>
      <c r="G196" s="38"/>
      <c r="H196" s="38"/>
      <c r="I196" s="195"/>
      <c r="J196" s="38"/>
      <c r="K196" s="38"/>
      <c r="L196" s="39"/>
      <c r="M196" s="196"/>
      <c r="N196" s="197"/>
      <c r="O196" s="77"/>
      <c r="P196" s="77"/>
      <c r="Q196" s="77"/>
      <c r="R196" s="77"/>
      <c r="S196" s="77"/>
      <c r="T196" s="78"/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T196" s="19" t="s">
        <v>173</v>
      </c>
      <c r="AU196" s="19" t="s">
        <v>85</v>
      </c>
    </row>
    <row r="197" s="2" customFormat="1" ht="16.5" customHeight="1">
      <c r="A197" s="38"/>
      <c r="B197" s="179"/>
      <c r="C197" s="229" t="s">
        <v>343</v>
      </c>
      <c r="D197" s="229" t="s">
        <v>221</v>
      </c>
      <c r="E197" s="230" t="s">
        <v>994</v>
      </c>
      <c r="F197" s="231" t="s">
        <v>995</v>
      </c>
      <c r="G197" s="232" t="s">
        <v>378</v>
      </c>
      <c r="H197" s="233">
        <v>4</v>
      </c>
      <c r="I197" s="234"/>
      <c r="J197" s="235">
        <f>ROUND(I197*H197,2)</f>
        <v>0</v>
      </c>
      <c r="K197" s="231" t="s">
        <v>1</v>
      </c>
      <c r="L197" s="236"/>
      <c r="M197" s="237" t="s">
        <v>1</v>
      </c>
      <c r="N197" s="238" t="s">
        <v>41</v>
      </c>
      <c r="O197" s="77"/>
      <c r="P197" s="189">
        <f>O197*H197</f>
        <v>0</v>
      </c>
      <c r="Q197" s="189">
        <v>5.0000000000000002E-05</v>
      </c>
      <c r="R197" s="189">
        <f>Q197*H197</f>
        <v>0.00020000000000000001</v>
      </c>
      <c r="S197" s="189">
        <v>0</v>
      </c>
      <c r="T197" s="190">
        <f>S197*H197</f>
        <v>0</v>
      </c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R197" s="191" t="s">
        <v>272</v>
      </c>
      <c r="AT197" s="191" t="s">
        <v>221</v>
      </c>
      <c r="AU197" s="191" t="s">
        <v>85</v>
      </c>
      <c r="AY197" s="19" t="s">
        <v>165</v>
      </c>
      <c r="BE197" s="192">
        <f>IF(N197="základní",J197,0)</f>
        <v>0</v>
      </c>
      <c r="BF197" s="192">
        <f>IF(N197="snížená",J197,0)</f>
        <v>0</v>
      </c>
      <c r="BG197" s="192">
        <f>IF(N197="zákl. přenesená",J197,0)</f>
        <v>0</v>
      </c>
      <c r="BH197" s="192">
        <f>IF(N197="sníž. přenesená",J197,0)</f>
        <v>0</v>
      </c>
      <c r="BI197" s="192">
        <f>IF(N197="nulová",J197,0)</f>
        <v>0</v>
      </c>
      <c r="BJ197" s="19" t="s">
        <v>81</v>
      </c>
      <c r="BK197" s="192">
        <f>ROUND(I197*H197,2)</f>
        <v>0</v>
      </c>
      <c r="BL197" s="19" t="s">
        <v>273</v>
      </c>
      <c r="BM197" s="191" t="s">
        <v>1600</v>
      </c>
    </row>
    <row r="198" s="2" customFormat="1">
      <c r="A198" s="38"/>
      <c r="B198" s="39"/>
      <c r="C198" s="38"/>
      <c r="D198" s="193" t="s">
        <v>173</v>
      </c>
      <c r="E198" s="38"/>
      <c r="F198" s="194" t="s">
        <v>995</v>
      </c>
      <c r="G198" s="38"/>
      <c r="H198" s="38"/>
      <c r="I198" s="195"/>
      <c r="J198" s="38"/>
      <c r="K198" s="38"/>
      <c r="L198" s="39"/>
      <c r="M198" s="196"/>
      <c r="N198" s="197"/>
      <c r="O198" s="77"/>
      <c r="P198" s="77"/>
      <c r="Q198" s="77"/>
      <c r="R198" s="77"/>
      <c r="S198" s="77"/>
      <c r="T198" s="78"/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T198" s="19" t="s">
        <v>173</v>
      </c>
      <c r="AU198" s="19" t="s">
        <v>85</v>
      </c>
    </row>
    <row r="199" s="14" customFormat="1">
      <c r="A199" s="14"/>
      <c r="B199" s="205"/>
      <c r="C199" s="14"/>
      <c r="D199" s="193" t="s">
        <v>175</v>
      </c>
      <c r="E199" s="206" t="s">
        <v>1</v>
      </c>
      <c r="F199" s="207" t="s">
        <v>114</v>
      </c>
      <c r="G199" s="14"/>
      <c r="H199" s="208">
        <v>4</v>
      </c>
      <c r="I199" s="209"/>
      <c r="J199" s="14"/>
      <c r="K199" s="14"/>
      <c r="L199" s="205"/>
      <c r="M199" s="210"/>
      <c r="N199" s="211"/>
      <c r="O199" s="211"/>
      <c r="P199" s="211"/>
      <c r="Q199" s="211"/>
      <c r="R199" s="211"/>
      <c r="S199" s="211"/>
      <c r="T199" s="212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T199" s="206" t="s">
        <v>175</v>
      </c>
      <c r="AU199" s="206" t="s">
        <v>85</v>
      </c>
      <c r="AV199" s="14" t="s">
        <v>85</v>
      </c>
      <c r="AW199" s="14" t="s">
        <v>32</v>
      </c>
      <c r="AX199" s="14" t="s">
        <v>81</v>
      </c>
      <c r="AY199" s="206" t="s">
        <v>165</v>
      </c>
    </row>
    <row r="200" s="2" customFormat="1">
      <c r="A200" s="38"/>
      <c r="B200" s="179"/>
      <c r="C200" s="180" t="s">
        <v>349</v>
      </c>
      <c r="D200" s="180" t="s">
        <v>167</v>
      </c>
      <c r="E200" s="181" t="s">
        <v>997</v>
      </c>
      <c r="F200" s="182" t="s">
        <v>998</v>
      </c>
      <c r="G200" s="183" t="s">
        <v>378</v>
      </c>
      <c r="H200" s="184">
        <v>4</v>
      </c>
      <c r="I200" s="185"/>
      <c r="J200" s="186">
        <f>ROUND(I200*H200,2)</f>
        <v>0</v>
      </c>
      <c r="K200" s="182" t="s">
        <v>852</v>
      </c>
      <c r="L200" s="39"/>
      <c r="M200" s="187" t="s">
        <v>1</v>
      </c>
      <c r="N200" s="188" t="s">
        <v>41</v>
      </c>
      <c r="O200" s="77"/>
      <c r="P200" s="189">
        <f>O200*H200</f>
        <v>0</v>
      </c>
      <c r="Q200" s="189">
        <v>0</v>
      </c>
      <c r="R200" s="189">
        <f>Q200*H200</f>
        <v>0</v>
      </c>
      <c r="S200" s="189">
        <v>0</v>
      </c>
      <c r="T200" s="190">
        <f>S200*H200</f>
        <v>0</v>
      </c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R200" s="191" t="s">
        <v>273</v>
      </c>
      <c r="AT200" s="191" t="s">
        <v>167</v>
      </c>
      <c r="AU200" s="191" t="s">
        <v>85</v>
      </c>
      <c r="AY200" s="19" t="s">
        <v>165</v>
      </c>
      <c r="BE200" s="192">
        <f>IF(N200="základní",J200,0)</f>
        <v>0</v>
      </c>
      <c r="BF200" s="192">
        <f>IF(N200="snížená",J200,0)</f>
        <v>0</v>
      </c>
      <c r="BG200" s="192">
        <f>IF(N200="zákl. přenesená",J200,0)</f>
        <v>0</v>
      </c>
      <c r="BH200" s="192">
        <f>IF(N200="sníž. přenesená",J200,0)</f>
        <v>0</v>
      </c>
      <c r="BI200" s="192">
        <f>IF(N200="nulová",J200,0)</f>
        <v>0</v>
      </c>
      <c r="BJ200" s="19" t="s">
        <v>81</v>
      </c>
      <c r="BK200" s="192">
        <f>ROUND(I200*H200,2)</f>
        <v>0</v>
      </c>
      <c r="BL200" s="19" t="s">
        <v>273</v>
      </c>
      <c r="BM200" s="191" t="s">
        <v>1601</v>
      </c>
    </row>
    <row r="201" s="2" customFormat="1">
      <c r="A201" s="38"/>
      <c r="B201" s="39"/>
      <c r="C201" s="38"/>
      <c r="D201" s="193" t="s">
        <v>173</v>
      </c>
      <c r="E201" s="38"/>
      <c r="F201" s="194" t="s">
        <v>998</v>
      </c>
      <c r="G201" s="38"/>
      <c r="H201" s="38"/>
      <c r="I201" s="195"/>
      <c r="J201" s="38"/>
      <c r="K201" s="38"/>
      <c r="L201" s="39"/>
      <c r="M201" s="196"/>
      <c r="N201" s="197"/>
      <c r="O201" s="77"/>
      <c r="P201" s="77"/>
      <c r="Q201" s="77"/>
      <c r="R201" s="77"/>
      <c r="S201" s="77"/>
      <c r="T201" s="78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T201" s="19" t="s">
        <v>173</v>
      </c>
      <c r="AU201" s="19" t="s">
        <v>85</v>
      </c>
    </row>
    <row r="202" s="2" customFormat="1" ht="16.5" customHeight="1">
      <c r="A202" s="38"/>
      <c r="B202" s="179"/>
      <c r="C202" s="229" t="s">
        <v>357</v>
      </c>
      <c r="D202" s="229" t="s">
        <v>221</v>
      </c>
      <c r="E202" s="230" t="s">
        <v>1602</v>
      </c>
      <c r="F202" s="231" t="s">
        <v>1001</v>
      </c>
      <c r="G202" s="232" t="s">
        <v>378</v>
      </c>
      <c r="H202" s="233">
        <v>4</v>
      </c>
      <c r="I202" s="234"/>
      <c r="J202" s="235">
        <f>ROUND(I202*H202,2)</f>
        <v>0</v>
      </c>
      <c r="K202" s="231" t="s">
        <v>1</v>
      </c>
      <c r="L202" s="236"/>
      <c r="M202" s="237" t="s">
        <v>1</v>
      </c>
      <c r="N202" s="238" t="s">
        <v>41</v>
      </c>
      <c r="O202" s="77"/>
      <c r="P202" s="189">
        <f>O202*H202</f>
        <v>0</v>
      </c>
      <c r="Q202" s="189">
        <v>5.0000000000000002E-05</v>
      </c>
      <c r="R202" s="189">
        <f>Q202*H202</f>
        <v>0.00020000000000000001</v>
      </c>
      <c r="S202" s="189">
        <v>0</v>
      </c>
      <c r="T202" s="190">
        <f>S202*H202</f>
        <v>0</v>
      </c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R202" s="191" t="s">
        <v>272</v>
      </c>
      <c r="AT202" s="191" t="s">
        <v>221</v>
      </c>
      <c r="AU202" s="191" t="s">
        <v>85</v>
      </c>
      <c r="AY202" s="19" t="s">
        <v>165</v>
      </c>
      <c r="BE202" s="192">
        <f>IF(N202="základní",J202,0)</f>
        <v>0</v>
      </c>
      <c r="BF202" s="192">
        <f>IF(N202="snížená",J202,0)</f>
        <v>0</v>
      </c>
      <c r="BG202" s="192">
        <f>IF(N202="zákl. přenesená",J202,0)</f>
        <v>0</v>
      </c>
      <c r="BH202" s="192">
        <f>IF(N202="sníž. přenesená",J202,0)</f>
        <v>0</v>
      </c>
      <c r="BI202" s="192">
        <f>IF(N202="nulová",J202,0)</f>
        <v>0</v>
      </c>
      <c r="BJ202" s="19" t="s">
        <v>81</v>
      </c>
      <c r="BK202" s="192">
        <f>ROUND(I202*H202,2)</f>
        <v>0</v>
      </c>
      <c r="BL202" s="19" t="s">
        <v>273</v>
      </c>
      <c r="BM202" s="191" t="s">
        <v>1603</v>
      </c>
    </row>
    <row r="203" s="2" customFormat="1">
      <c r="A203" s="38"/>
      <c r="B203" s="39"/>
      <c r="C203" s="38"/>
      <c r="D203" s="193" t="s">
        <v>173</v>
      </c>
      <c r="E203" s="38"/>
      <c r="F203" s="194" t="s">
        <v>1001</v>
      </c>
      <c r="G203" s="38"/>
      <c r="H203" s="38"/>
      <c r="I203" s="195"/>
      <c r="J203" s="38"/>
      <c r="K203" s="38"/>
      <c r="L203" s="39"/>
      <c r="M203" s="196"/>
      <c r="N203" s="197"/>
      <c r="O203" s="77"/>
      <c r="P203" s="77"/>
      <c r="Q203" s="77"/>
      <c r="R203" s="77"/>
      <c r="S203" s="77"/>
      <c r="T203" s="78"/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T203" s="19" t="s">
        <v>173</v>
      </c>
      <c r="AU203" s="19" t="s">
        <v>85</v>
      </c>
    </row>
    <row r="204" s="14" customFormat="1">
      <c r="A204" s="14"/>
      <c r="B204" s="205"/>
      <c r="C204" s="14"/>
      <c r="D204" s="193" t="s">
        <v>175</v>
      </c>
      <c r="E204" s="206" t="s">
        <v>1</v>
      </c>
      <c r="F204" s="207" t="s">
        <v>114</v>
      </c>
      <c r="G204" s="14"/>
      <c r="H204" s="208">
        <v>4</v>
      </c>
      <c r="I204" s="209"/>
      <c r="J204" s="14"/>
      <c r="K204" s="14"/>
      <c r="L204" s="205"/>
      <c r="M204" s="210"/>
      <c r="N204" s="211"/>
      <c r="O204" s="211"/>
      <c r="P204" s="211"/>
      <c r="Q204" s="211"/>
      <c r="R204" s="211"/>
      <c r="S204" s="211"/>
      <c r="T204" s="212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T204" s="206" t="s">
        <v>175</v>
      </c>
      <c r="AU204" s="206" t="s">
        <v>85</v>
      </c>
      <c r="AV204" s="14" t="s">
        <v>85</v>
      </c>
      <c r="AW204" s="14" t="s">
        <v>32</v>
      </c>
      <c r="AX204" s="14" t="s">
        <v>81</v>
      </c>
      <c r="AY204" s="206" t="s">
        <v>165</v>
      </c>
    </row>
    <row r="205" s="2" customFormat="1">
      <c r="A205" s="38"/>
      <c r="B205" s="179"/>
      <c r="C205" s="180" t="s">
        <v>364</v>
      </c>
      <c r="D205" s="180" t="s">
        <v>167</v>
      </c>
      <c r="E205" s="181" t="s">
        <v>1450</v>
      </c>
      <c r="F205" s="182" t="s">
        <v>1451</v>
      </c>
      <c r="G205" s="183" t="s">
        <v>378</v>
      </c>
      <c r="H205" s="184">
        <v>2</v>
      </c>
      <c r="I205" s="185"/>
      <c r="J205" s="186">
        <f>ROUND(I205*H205,2)</f>
        <v>0</v>
      </c>
      <c r="K205" s="182" t="s">
        <v>852</v>
      </c>
      <c r="L205" s="39"/>
      <c r="M205" s="187" t="s">
        <v>1</v>
      </c>
      <c r="N205" s="188" t="s">
        <v>41</v>
      </c>
      <c r="O205" s="77"/>
      <c r="P205" s="189">
        <f>O205*H205</f>
        <v>0</v>
      </c>
      <c r="Q205" s="189">
        <v>0</v>
      </c>
      <c r="R205" s="189">
        <f>Q205*H205</f>
        <v>0</v>
      </c>
      <c r="S205" s="189">
        <v>0</v>
      </c>
      <c r="T205" s="190">
        <f>S205*H205</f>
        <v>0</v>
      </c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R205" s="191" t="s">
        <v>273</v>
      </c>
      <c r="AT205" s="191" t="s">
        <v>167</v>
      </c>
      <c r="AU205" s="191" t="s">
        <v>85</v>
      </c>
      <c r="AY205" s="19" t="s">
        <v>165</v>
      </c>
      <c r="BE205" s="192">
        <f>IF(N205="základní",J205,0)</f>
        <v>0</v>
      </c>
      <c r="BF205" s="192">
        <f>IF(N205="snížená",J205,0)</f>
        <v>0</v>
      </c>
      <c r="BG205" s="192">
        <f>IF(N205="zákl. přenesená",J205,0)</f>
        <v>0</v>
      </c>
      <c r="BH205" s="192">
        <f>IF(N205="sníž. přenesená",J205,0)</f>
        <v>0</v>
      </c>
      <c r="BI205" s="192">
        <f>IF(N205="nulová",J205,0)</f>
        <v>0</v>
      </c>
      <c r="BJ205" s="19" t="s">
        <v>81</v>
      </c>
      <c r="BK205" s="192">
        <f>ROUND(I205*H205,2)</f>
        <v>0</v>
      </c>
      <c r="BL205" s="19" t="s">
        <v>273</v>
      </c>
      <c r="BM205" s="191" t="s">
        <v>1604</v>
      </c>
    </row>
    <row r="206" s="2" customFormat="1">
      <c r="A206" s="38"/>
      <c r="B206" s="39"/>
      <c r="C206" s="38"/>
      <c r="D206" s="193" t="s">
        <v>173</v>
      </c>
      <c r="E206" s="38"/>
      <c r="F206" s="194" t="s">
        <v>1451</v>
      </c>
      <c r="G206" s="38"/>
      <c r="H206" s="38"/>
      <c r="I206" s="195"/>
      <c r="J206" s="38"/>
      <c r="K206" s="38"/>
      <c r="L206" s="39"/>
      <c r="M206" s="196"/>
      <c r="N206" s="197"/>
      <c r="O206" s="77"/>
      <c r="P206" s="77"/>
      <c r="Q206" s="77"/>
      <c r="R206" s="77"/>
      <c r="S206" s="77"/>
      <c r="T206" s="78"/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T206" s="19" t="s">
        <v>173</v>
      </c>
      <c r="AU206" s="19" t="s">
        <v>85</v>
      </c>
    </row>
    <row r="207" s="2" customFormat="1">
      <c r="A207" s="38"/>
      <c r="B207" s="179"/>
      <c r="C207" s="229" t="s">
        <v>371</v>
      </c>
      <c r="D207" s="229" t="s">
        <v>221</v>
      </c>
      <c r="E207" s="230" t="s">
        <v>1453</v>
      </c>
      <c r="F207" s="231" t="s">
        <v>1454</v>
      </c>
      <c r="G207" s="232" t="s">
        <v>378</v>
      </c>
      <c r="H207" s="233">
        <v>2</v>
      </c>
      <c r="I207" s="234"/>
      <c r="J207" s="235">
        <f>ROUND(I207*H207,2)</f>
        <v>0</v>
      </c>
      <c r="K207" s="231" t="s">
        <v>852</v>
      </c>
      <c r="L207" s="236"/>
      <c r="M207" s="237" t="s">
        <v>1</v>
      </c>
      <c r="N207" s="238" t="s">
        <v>41</v>
      </c>
      <c r="O207" s="77"/>
      <c r="P207" s="189">
        <f>O207*H207</f>
        <v>0</v>
      </c>
      <c r="Q207" s="189">
        <v>0.00038999999999999999</v>
      </c>
      <c r="R207" s="189">
        <f>Q207*H207</f>
        <v>0.00077999999999999999</v>
      </c>
      <c r="S207" s="189">
        <v>0</v>
      </c>
      <c r="T207" s="190">
        <f>S207*H207</f>
        <v>0</v>
      </c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R207" s="191" t="s">
        <v>272</v>
      </c>
      <c r="AT207" s="191" t="s">
        <v>221</v>
      </c>
      <c r="AU207" s="191" t="s">
        <v>85</v>
      </c>
      <c r="AY207" s="19" t="s">
        <v>165</v>
      </c>
      <c r="BE207" s="192">
        <f>IF(N207="základní",J207,0)</f>
        <v>0</v>
      </c>
      <c r="BF207" s="192">
        <f>IF(N207="snížená",J207,0)</f>
        <v>0</v>
      </c>
      <c r="BG207" s="192">
        <f>IF(N207="zákl. přenesená",J207,0)</f>
        <v>0</v>
      </c>
      <c r="BH207" s="192">
        <f>IF(N207="sníž. přenesená",J207,0)</f>
        <v>0</v>
      </c>
      <c r="BI207" s="192">
        <f>IF(N207="nulová",J207,0)</f>
        <v>0</v>
      </c>
      <c r="BJ207" s="19" t="s">
        <v>81</v>
      </c>
      <c r="BK207" s="192">
        <f>ROUND(I207*H207,2)</f>
        <v>0</v>
      </c>
      <c r="BL207" s="19" t="s">
        <v>273</v>
      </c>
      <c r="BM207" s="191" t="s">
        <v>1605</v>
      </c>
    </row>
    <row r="208" s="2" customFormat="1">
      <c r="A208" s="38"/>
      <c r="B208" s="39"/>
      <c r="C208" s="38"/>
      <c r="D208" s="193" t="s">
        <v>173</v>
      </c>
      <c r="E208" s="38"/>
      <c r="F208" s="194" t="s">
        <v>1454</v>
      </c>
      <c r="G208" s="38"/>
      <c r="H208" s="38"/>
      <c r="I208" s="195"/>
      <c r="J208" s="38"/>
      <c r="K208" s="38"/>
      <c r="L208" s="39"/>
      <c r="M208" s="196"/>
      <c r="N208" s="197"/>
      <c r="O208" s="77"/>
      <c r="P208" s="77"/>
      <c r="Q208" s="77"/>
      <c r="R208" s="77"/>
      <c r="S208" s="77"/>
      <c r="T208" s="78"/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T208" s="19" t="s">
        <v>173</v>
      </c>
      <c r="AU208" s="19" t="s">
        <v>85</v>
      </c>
    </row>
    <row r="209" s="2" customFormat="1">
      <c r="A209" s="38"/>
      <c r="B209" s="179"/>
      <c r="C209" s="180" t="s">
        <v>272</v>
      </c>
      <c r="D209" s="180" t="s">
        <v>167</v>
      </c>
      <c r="E209" s="181" t="s">
        <v>1003</v>
      </c>
      <c r="F209" s="182" t="s">
        <v>1004</v>
      </c>
      <c r="G209" s="183" t="s">
        <v>378</v>
      </c>
      <c r="H209" s="184">
        <v>11</v>
      </c>
      <c r="I209" s="185"/>
      <c r="J209" s="186">
        <f>ROUND(I209*H209,2)</f>
        <v>0</v>
      </c>
      <c r="K209" s="182" t="s">
        <v>852</v>
      </c>
      <c r="L209" s="39"/>
      <c r="M209" s="187" t="s">
        <v>1</v>
      </c>
      <c r="N209" s="188" t="s">
        <v>41</v>
      </c>
      <c r="O209" s="77"/>
      <c r="P209" s="189">
        <f>O209*H209</f>
        <v>0</v>
      </c>
      <c r="Q209" s="189">
        <v>0</v>
      </c>
      <c r="R209" s="189">
        <f>Q209*H209</f>
        <v>0</v>
      </c>
      <c r="S209" s="189">
        <v>0</v>
      </c>
      <c r="T209" s="190">
        <f>S209*H209</f>
        <v>0</v>
      </c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R209" s="191" t="s">
        <v>273</v>
      </c>
      <c r="AT209" s="191" t="s">
        <v>167</v>
      </c>
      <c r="AU209" s="191" t="s">
        <v>85</v>
      </c>
      <c r="AY209" s="19" t="s">
        <v>165</v>
      </c>
      <c r="BE209" s="192">
        <f>IF(N209="základní",J209,0)</f>
        <v>0</v>
      </c>
      <c r="BF209" s="192">
        <f>IF(N209="snížená",J209,0)</f>
        <v>0</v>
      </c>
      <c r="BG209" s="192">
        <f>IF(N209="zákl. přenesená",J209,0)</f>
        <v>0</v>
      </c>
      <c r="BH209" s="192">
        <f>IF(N209="sníž. přenesená",J209,0)</f>
        <v>0</v>
      </c>
      <c r="BI209" s="192">
        <f>IF(N209="nulová",J209,0)</f>
        <v>0</v>
      </c>
      <c r="BJ209" s="19" t="s">
        <v>81</v>
      </c>
      <c r="BK209" s="192">
        <f>ROUND(I209*H209,2)</f>
        <v>0</v>
      </c>
      <c r="BL209" s="19" t="s">
        <v>273</v>
      </c>
      <c r="BM209" s="191" t="s">
        <v>1606</v>
      </c>
    </row>
    <row r="210" s="2" customFormat="1">
      <c r="A210" s="38"/>
      <c r="B210" s="39"/>
      <c r="C210" s="38"/>
      <c r="D210" s="193" t="s">
        <v>173</v>
      </c>
      <c r="E210" s="38"/>
      <c r="F210" s="194" t="s">
        <v>1004</v>
      </c>
      <c r="G210" s="38"/>
      <c r="H210" s="38"/>
      <c r="I210" s="195"/>
      <c r="J210" s="38"/>
      <c r="K210" s="38"/>
      <c r="L210" s="39"/>
      <c r="M210" s="196"/>
      <c r="N210" s="197"/>
      <c r="O210" s="77"/>
      <c r="P210" s="77"/>
      <c r="Q210" s="77"/>
      <c r="R210" s="77"/>
      <c r="S210" s="77"/>
      <c r="T210" s="78"/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T210" s="19" t="s">
        <v>173</v>
      </c>
      <c r="AU210" s="19" t="s">
        <v>85</v>
      </c>
    </row>
    <row r="211" s="2" customFormat="1" ht="16.5" customHeight="1">
      <c r="A211" s="38"/>
      <c r="B211" s="179"/>
      <c r="C211" s="229" t="s">
        <v>381</v>
      </c>
      <c r="D211" s="229" t="s">
        <v>221</v>
      </c>
      <c r="E211" s="230" t="s">
        <v>1006</v>
      </c>
      <c r="F211" s="231" t="s">
        <v>1007</v>
      </c>
      <c r="G211" s="232" t="s">
        <v>378</v>
      </c>
      <c r="H211" s="233">
        <v>11</v>
      </c>
      <c r="I211" s="234"/>
      <c r="J211" s="235">
        <f>ROUND(I211*H211,2)</f>
        <v>0</v>
      </c>
      <c r="K211" s="231" t="s">
        <v>1</v>
      </c>
      <c r="L211" s="236"/>
      <c r="M211" s="237" t="s">
        <v>1</v>
      </c>
      <c r="N211" s="238" t="s">
        <v>41</v>
      </c>
      <c r="O211" s="77"/>
      <c r="P211" s="189">
        <f>O211*H211</f>
        <v>0</v>
      </c>
      <c r="Q211" s="189">
        <v>6.0000000000000002E-05</v>
      </c>
      <c r="R211" s="189">
        <f>Q211*H211</f>
        <v>0.00066</v>
      </c>
      <c r="S211" s="189">
        <v>0</v>
      </c>
      <c r="T211" s="190">
        <f>S211*H211</f>
        <v>0</v>
      </c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R211" s="191" t="s">
        <v>272</v>
      </c>
      <c r="AT211" s="191" t="s">
        <v>221</v>
      </c>
      <c r="AU211" s="191" t="s">
        <v>85</v>
      </c>
      <c r="AY211" s="19" t="s">
        <v>165</v>
      </c>
      <c r="BE211" s="192">
        <f>IF(N211="základní",J211,0)</f>
        <v>0</v>
      </c>
      <c r="BF211" s="192">
        <f>IF(N211="snížená",J211,0)</f>
        <v>0</v>
      </c>
      <c r="BG211" s="192">
        <f>IF(N211="zákl. přenesená",J211,0)</f>
        <v>0</v>
      </c>
      <c r="BH211" s="192">
        <f>IF(N211="sníž. přenesená",J211,0)</f>
        <v>0</v>
      </c>
      <c r="BI211" s="192">
        <f>IF(N211="nulová",J211,0)</f>
        <v>0</v>
      </c>
      <c r="BJ211" s="19" t="s">
        <v>81</v>
      </c>
      <c r="BK211" s="192">
        <f>ROUND(I211*H211,2)</f>
        <v>0</v>
      </c>
      <c r="BL211" s="19" t="s">
        <v>273</v>
      </c>
      <c r="BM211" s="191" t="s">
        <v>1607</v>
      </c>
    </row>
    <row r="212" s="2" customFormat="1">
      <c r="A212" s="38"/>
      <c r="B212" s="39"/>
      <c r="C212" s="38"/>
      <c r="D212" s="193" t="s">
        <v>173</v>
      </c>
      <c r="E212" s="38"/>
      <c r="F212" s="194" t="s">
        <v>1007</v>
      </c>
      <c r="G212" s="38"/>
      <c r="H212" s="38"/>
      <c r="I212" s="195"/>
      <c r="J212" s="38"/>
      <c r="K212" s="38"/>
      <c r="L212" s="39"/>
      <c r="M212" s="196"/>
      <c r="N212" s="197"/>
      <c r="O212" s="77"/>
      <c r="P212" s="77"/>
      <c r="Q212" s="77"/>
      <c r="R212" s="77"/>
      <c r="S212" s="77"/>
      <c r="T212" s="78"/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T212" s="19" t="s">
        <v>173</v>
      </c>
      <c r="AU212" s="19" t="s">
        <v>85</v>
      </c>
    </row>
    <row r="213" s="14" customFormat="1">
      <c r="A213" s="14"/>
      <c r="B213" s="205"/>
      <c r="C213" s="14"/>
      <c r="D213" s="193" t="s">
        <v>175</v>
      </c>
      <c r="E213" s="206" t="s">
        <v>1</v>
      </c>
      <c r="F213" s="207" t="s">
        <v>240</v>
      </c>
      <c r="G213" s="14"/>
      <c r="H213" s="208">
        <v>11</v>
      </c>
      <c r="I213" s="209"/>
      <c r="J213" s="14"/>
      <c r="K213" s="14"/>
      <c r="L213" s="205"/>
      <c r="M213" s="210"/>
      <c r="N213" s="211"/>
      <c r="O213" s="211"/>
      <c r="P213" s="211"/>
      <c r="Q213" s="211"/>
      <c r="R213" s="211"/>
      <c r="S213" s="211"/>
      <c r="T213" s="212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T213" s="206" t="s">
        <v>175</v>
      </c>
      <c r="AU213" s="206" t="s">
        <v>85</v>
      </c>
      <c r="AV213" s="14" t="s">
        <v>85</v>
      </c>
      <c r="AW213" s="14" t="s">
        <v>32</v>
      </c>
      <c r="AX213" s="14" t="s">
        <v>81</v>
      </c>
      <c r="AY213" s="206" t="s">
        <v>165</v>
      </c>
    </row>
    <row r="214" s="2" customFormat="1">
      <c r="A214" s="38"/>
      <c r="B214" s="179"/>
      <c r="C214" s="180" t="s">
        <v>388</v>
      </c>
      <c r="D214" s="180" t="s">
        <v>167</v>
      </c>
      <c r="E214" s="181" t="s">
        <v>1458</v>
      </c>
      <c r="F214" s="182" t="s">
        <v>1459</v>
      </c>
      <c r="G214" s="183" t="s">
        <v>378</v>
      </c>
      <c r="H214" s="184">
        <v>10</v>
      </c>
      <c r="I214" s="185"/>
      <c r="J214" s="186">
        <f>ROUND(I214*H214,2)</f>
        <v>0</v>
      </c>
      <c r="K214" s="182" t="s">
        <v>852</v>
      </c>
      <c r="L214" s="39"/>
      <c r="M214" s="187" t="s">
        <v>1</v>
      </c>
      <c r="N214" s="188" t="s">
        <v>41</v>
      </c>
      <c r="O214" s="77"/>
      <c r="P214" s="189">
        <f>O214*H214</f>
        <v>0</v>
      </c>
      <c r="Q214" s="189">
        <v>0</v>
      </c>
      <c r="R214" s="189">
        <f>Q214*H214</f>
        <v>0</v>
      </c>
      <c r="S214" s="189">
        <v>0</v>
      </c>
      <c r="T214" s="190">
        <f>S214*H214</f>
        <v>0</v>
      </c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R214" s="191" t="s">
        <v>273</v>
      </c>
      <c r="AT214" s="191" t="s">
        <v>167</v>
      </c>
      <c r="AU214" s="191" t="s">
        <v>85</v>
      </c>
      <c r="AY214" s="19" t="s">
        <v>165</v>
      </c>
      <c r="BE214" s="192">
        <f>IF(N214="základní",J214,0)</f>
        <v>0</v>
      </c>
      <c r="BF214" s="192">
        <f>IF(N214="snížená",J214,0)</f>
        <v>0</v>
      </c>
      <c r="BG214" s="192">
        <f>IF(N214="zákl. přenesená",J214,0)</f>
        <v>0</v>
      </c>
      <c r="BH214" s="192">
        <f>IF(N214="sníž. přenesená",J214,0)</f>
        <v>0</v>
      </c>
      <c r="BI214" s="192">
        <f>IF(N214="nulová",J214,0)</f>
        <v>0</v>
      </c>
      <c r="BJ214" s="19" t="s">
        <v>81</v>
      </c>
      <c r="BK214" s="192">
        <f>ROUND(I214*H214,2)</f>
        <v>0</v>
      </c>
      <c r="BL214" s="19" t="s">
        <v>273</v>
      </c>
      <c r="BM214" s="191" t="s">
        <v>1608</v>
      </c>
    </row>
    <row r="215" s="2" customFormat="1">
      <c r="A215" s="38"/>
      <c r="B215" s="39"/>
      <c r="C215" s="38"/>
      <c r="D215" s="193" t="s">
        <v>173</v>
      </c>
      <c r="E215" s="38"/>
      <c r="F215" s="194" t="s">
        <v>1459</v>
      </c>
      <c r="G215" s="38"/>
      <c r="H215" s="38"/>
      <c r="I215" s="195"/>
      <c r="J215" s="38"/>
      <c r="K215" s="38"/>
      <c r="L215" s="39"/>
      <c r="M215" s="196"/>
      <c r="N215" s="197"/>
      <c r="O215" s="77"/>
      <c r="P215" s="77"/>
      <c r="Q215" s="77"/>
      <c r="R215" s="77"/>
      <c r="S215" s="77"/>
      <c r="T215" s="78"/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T215" s="19" t="s">
        <v>173</v>
      </c>
      <c r="AU215" s="19" t="s">
        <v>85</v>
      </c>
    </row>
    <row r="216" s="2" customFormat="1" ht="21.75" customHeight="1">
      <c r="A216" s="38"/>
      <c r="B216" s="179"/>
      <c r="C216" s="229" t="s">
        <v>393</v>
      </c>
      <c r="D216" s="229" t="s">
        <v>221</v>
      </c>
      <c r="E216" s="230" t="s">
        <v>1461</v>
      </c>
      <c r="F216" s="231" t="s">
        <v>1462</v>
      </c>
      <c r="G216" s="232" t="s">
        <v>378</v>
      </c>
      <c r="H216" s="233">
        <v>10</v>
      </c>
      <c r="I216" s="234"/>
      <c r="J216" s="235">
        <f>ROUND(I216*H216,2)</f>
        <v>0</v>
      </c>
      <c r="K216" s="231" t="s">
        <v>1</v>
      </c>
      <c r="L216" s="236"/>
      <c r="M216" s="237" t="s">
        <v>1</v>
      </c>
      <c r="N216" s="238" t="s">
        <v>41</v>
      </c>
      <c r="O216" s="77"/>
      <c r="P216" s="189">
        <f>O216*H216</f>
        <v>0</v>
      </c>
      <c r="Q216" s="189">
        <v>0.00022000000000000001</v>
      </c>
      <c r="R216" s="189">
        <f>Q216*H216</f>
        <v>0.0022000000000000001</v>
      </c>
      <c r="S216" s="189">
        <v>0</v>
      </c>
      <c r="T216" s="190">
        <f>S216*H216</f>
        <v>0</v>
      </c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R216" s="191" t="s">
        <v>272</v>
      </c>
      <c r="AT216" s="191" t="s">
        <v>221</v>
      </c>
      <c r="AU216" s="191" t="s">
        <v>85</v>
      </c>
      <c r="AY216" s="19" t="s">
        <v>165</v>
      </c>
      <c r="BE216" s="192">
        <f>IF(N216="základní",J216,0)</f>
        <v>0</v>
      </c>
      <c r="BF216" s="192">
        <f>IF(N216="snížená",J216,0)</f>
        <v>0</v>
      </c>
      <c r="BG216" s="192">
        <f>IF(N216="zákl. přenesená",J216,0)</f>
        <v>0</v>
      </c>
      <c r="BH216" s="192">
        <f>IF(N216="sníž. přenesená",J216,0)</f>
        <v>0</v>
      </c>
      <c r="BI216" s="192">
        <f>IF(N216="nulová",J216,0)</f>
        <v>0</v>
      </c>
      <c r="BJ216" s="19" t="s">
        <v>81</v>
      </c>
      <c r="BK216" s="192">
        <f>ROUND(I216*H216,2)</f>
        <v>0</v>
      </c>
      <c r="BL216" s="19" t="s">
        <v>273</v>
      </c>
      <c r="BM216" s="191" t="s">
        <v>1609</v>
      </c>
    </row>
    <row r="217" s="2" customFormat="1">
      <c r="A217" s="38"/>
      <c r="B217" s="39"/>
      <c r="C217" s="38"/>
      <c r="D217" s="193" t="s">
        <v>173</v>
      </c>
      <c r="E217" s="38"/>
      <c r="F217" s="194" t="s">
        <v>1462</v>
      </c>
      <c r="G217" s="38"/>
      <c r="H217" s="38"/>
      <c r="I217" s="195"/>
      <c r="J217" s="38"/>
      <c r="K217" s="38"/>
      <c r="L217" s="39"/>
      <c r="M217" s="196"/>
      <c r="N217" s="197"/>
      <c r="O217" s="77"/>
      <c r="P217" s="77"/>
      <c r="Q217" s="77"/>
      <c r="R217" s="77"/>
      <c r="S217" s="77"/>
      <c r="T217" s="78"/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T217" s="19" t="s">
        <v>173</v>
      </c>
      <c r="AU217" s="19" t="s">
        <v>85</v>
      </c>
    </row>
    <row r="218" s="14" customFormat="1">
      <c r="A218" s="14"/>
      <c r="B218" s="205"/>
      <c r="C218" s="14"/>
      <c r="D218" s="193" t="s">
        <v>175</v>
      </c>
      <c r="E218" s="206" t="s">
        <v>1</v>
      </c>
      <c r="F218" s="207" t="s">
        <v>233</v>
      </c>
      <c r="G218" s="14"/>
      <c r="H218" s="208">
        <v>10</v>
      </c>
      <c r="I218" s="209"/>
      <c r="J218" s="14"/>
      <c r="K218" s="14"/>
      <c r="L218" s="205"/>
      <c r="M218" s="210"/>
      <c r="N218" s="211"/>
      <c r="O218" s="211"/>
      <c r="P218" s="211"/>
      <c r="Q218" s="211"/>
      <c r="R218" s="211"/>
      <c r="S218" s="211"/>
      <c r="T218" s="212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T218" s="206" t="s">
        <v>175</v>
      </c>
      <c r="AU218" s="206" t="s">
        <v>85</v>
      </c>
      <c r="AV218" s="14" t="s">
        <v>85</v>
      </c>
      <c r="AW218" s="14" t="s">
        <v>32</v>
      </c>
      <c r="AX218" s="14" t="s">
        <v>81</v>
      </c>
      <c r="AY218" s="206" t="s">
        <v>165</v>
      </c>
    </row>
    <row r="219" s="2" customFormat="1">
      <c r="A219" s="38"/>
      <c r="B219" s="179"/>
      <c r="C219" s="180" t="s">
        <v>400</v>
      </c>
      <c r="D219" s="180" t="s">
        <v>167</v>
      </c>
      <c r="E219" s="181" t="s">
        <v>1015</v>
      </c>
      <c r="F219" s="182" t="s">
        <v>1016</v>
      </c>
      <c r="G219" s="183" t="s">
        <v>378</v>
      </c>
      <c r="H219" s="184">
        <v>6</v>
      </c>
      <c r="I219" s="185"/>
      <c r="J219" s="186">
        <f>ROUND(I219*H219,2)</f>
        <v>0</v>
      </c>
      <c r="K219" s="182" t="s">
        <v>852</v>
      </c>
      <c r="L219" s="39"/>
      <c r="M219" s="187" t="s">
        <v>1</v>
      </c>
      <c r="N219" s="188" t="s">
        <v>41</v>
      </c>
      <c r="O219" s="77"/>
      <c r="P219" s="189">
        <f>O219*H219</f>
        <v>0</v>
      </c>
      <c r="Q219" s="189">
        <v>0</v>
      </c>
      <c r="R219" s="189">
        <f>Q219*H219</f>
        <v>0</v>
      </c>
      <c r="S219" s="189">
        <v>0</v>
      </c>
      <c r="T219" s="190">
        <f>S219*H219</f>
        <v>0</v>
      </c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R219" s="191" t="s">
        <v>273</v>
      </c>
      <c r="AT219" s="191" t="s">
        <v>167</v>
      </c>
      <c r="AU219" s="191" t="s">
        <v>85</v>
      </c>
      <c r="AY219" s="19" t="s">
        <v>165</v>
      </c>
      <c r="BE219" s="192">
        <f>IF(N219="základní",J219,0)</f>
        <v>0</v>
      </c>
      <c r="BF219" s="192">
        <f>IF(N219="snížená",J219,0)</f>
        <v>0</v>
      </c>
      <c r="BG219" s="192">
        <f>IF(N219="zákl. přenesená",J219,0)</f>
        <v>0</v>
      </c>
      <c r="BH219" s="192">
        <f>IF(N219="sníž. přenesená",J219,0)</f>
        <v>0</v>
      </c>
      <c r="BI219" s="192">
        <f>IF(N219="nulová",J219,0)</f>
        <v>0</v>
      </c>
      <c r="BJ219" s="19" t="s">
        <v>81</v>
      </c>
      <c r="BK219" s="192">
        <f>ROUND(I219*H219,2)</f>
        <v>0</v>
      </c>
      <c r="BL219" s="19" t="s">
        <v>273</v>
      </c>
      <c r="BM219" s="191" t="s">
        <v>1610</v>
      </c>
    </row>
    <row r="220" s="2" customFormat="1">
      <c r="A220" s="38"/>
      <c r="B220" s="39"/>
      <c r="C220" s="38"/>
      <c r="D220" s="193" t="s">
        <v>173</v>
      </c>
      <c r="E220" s="38"/>
      <c r="F220" s="194" t="s">
        <v>1016</v>
      </c>
      <c r="G220" s="38"/>
      <c r="H220" s="38"/>
      <c r="I220" s="195"/>
      <c r="J220" s="38"/>
      <c r="K220" s="38"/>
      <c r="L220" s="39"/>
      <c r="M220" s="196"/>
      <c r="N220" s="197"/>
      <c r="O220" s="77"/>
      <c r="P220" s="77"/>
      <c r="Q220" s="77"/>
      <c r="R220" s="77"/>
      <c r="S220" s="77"/>
      <c r="T220" s="78"/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T220" s="19" t="s">
        <v>173</v>
      </c>
      <c r="AU220" s="19" t="s">
        <v>85</v>
      </c>
    </row>
    <row r="221" s="2" customFormat="1">
      <c r="A221" s="38"/>
      <c r="B221" s="179"/>
      <c r="C221" s="229" t="s">
        <v>410</v>
      </c>
      <c r="D221" s="229" t="s">
        <v>221</v>
      </c>
      <c r="E221" s="230" t="s">
        <v>1018</v>
      </c>
      <c r="F221" s="231" t="s">
        <v>1019</v>
      </c>
      <c r="G221" s="232" t="s">
        <v>378</v>
      </c>
      <c r="H221" s="233">
        <v>6</v>
      </c>
      <c r="I221" s="234"/>
      <c r="J221" s="235">
        <f>ROUND(I221*H221,2)</f>
        <v>0</v>
      </c>
      <c r="K221" s="231" t="s">
        <v>1</v>
      </c>
      <c r="L221" s="236"/>
      <c r="M221" s="237" t="s">
        <v>1</v>
      </c>
      <c r="N221" s="238" t="s">
        <v>41</v>
      </c>
      <c r="O221" s="77"/>
      <c r="P221" s="189">
        <f>O221*H221</f>
        <v>0</v>
      </c>
      <c r="Q221" s="189">
        <v>0.0016000000000000001</v>
      </c>
      <c r="R221" s="189">
        <f>Q221*H221</f>
        <v>0.0096000000000000009</v>
      </c>
      <c r="S221" s="189">
        <v>0</v>
      </c>
      <c r="T221" s="190">
        <f>S221*H221</f>
        <v>0</v>
      </c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R221" s="191" t="s">
        <v>272</v>
      </c>
      <c r="AT221" s="191" t="s">
        <v>221</v>
      </c>
      <c r="AU221" s="191" t="s">
        <v>85</v>
      </c>
      <c r="AY221" s="19" t="s">
        <v>165</v>
      </c>
      <c r="BE221" s="192">
        <f>IF(N221="základní",J221,0)</f>
        <v>0</v>
      </c>
      <c r="BF221" s="192">
        <f>IF(N221="snížená",J221,0)</f>
        <v>0</v>
      </c>
      <c r="BG221" s="192">
        <f>IF(N221="zákl. přenesená",J221,0)</f>
        <v>0</v>
      </c>
      <c r="BH221" s="192">
        <f>IF(N221="sníž. přenesená",J221,0)</f>
        <v>0</v>
      </c>
      <c r="BI221" s="192">
        <f>IF(N221="nulová",J221,0)</f>
        <v>0</v>
      </c>
      <c r="BJ221" s="19" t="s">
        <v>81</v>
      </c>
      <c r="BK221" s="192">
        <f>ROUND(I221*H221,2)</f>
        <v>0</v>
      </c>
      <c r="BL221" s="19" t="s">
        <v>273</v>
      </c>
      <c r="BM221" s="191" t="s">
        <v>1611</v>
      </c>
    </row>
    <row r="222" s="2" customFormat="1">
      <c r="A222" s="38"/>
      <c r="B222" s="39"/>
      <c r="C222" s="38"/>
      <c r="D222" s="193" t="s">
        <v>173</v>
      </c>
      <c r="E222" s="38"/>
      <c r="F222" s="194" t="s">
        <v>1019</v>
      </c>
      <c r="G222" s="38"/>
      <c r="H222" s="38"/>
      <c r="I222" s="195"/>
      <c r="J222" s="38"/>
      <c r="K222" s="38"/>
      <c r="L222" s="39"/>
      <c r="M222" s="196"/>
      <c r="N222" s="197"/>
      <c r="O222" s="77"/>
      <c r="P222" s="77"/>
      <c r="Q222" s="77"/>
      <c r="R222" s="77"/>
      <c r="S222" s="77"/>
      <c r="T222" s="78"/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T222" s="19" t="s">
        <v>173</v>
      </c>
      <c r="AU222" s="19" t="s">
        <v>85</v>
      </c>
    </row>
    <row r="223" s="14" customFormat="1">
      <c r="A223" s="14"/>
      <c r="B223" s="205"/>
      <c r="C223" s="14"/>
      <c r="D223" s="193" t="s">
        <v>175</v>
      </c>
      <c r="E223" s="206" t="s">
        <v>1</v>
      </c>
      <c r="F223" s="207" t="s">
        <v>117</v>
      </c>
      <c r="G223" s="14"/>
      <c r="H223" s="208">
        <v>6</v>
      </c>
      <c r="I223" s="209"/>
      <c r="J223" s="14"/>
      <c r="K223" s="14"/>
      <c r="L223" s="205"/>
      <c r="M223" s="210"/>
      <c r="N223" s="211"/>
      <c r="O223" s="211"/>
      <c r="P223" s="211"/>
      <c r="Q223" s="211"/>
      <c r="R223" s="211"/>
      <c r="S223" s="211"/>
      <c r="T223" s="212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T223" s="206" t="s">
        <v>175</v>
      </c>
      <c r="AU223" s="206" t="s">
        <v>85</v>
      </c>
      <c r="AV223" s="14" t="s">
        <v>85</v>
      </c>
      <c r="AW223" s="14" t="s">
        <v>32</v>
      </c>
      <c r="AX223" s="14" t="s">
        <v>81</v>
      </c>
      <c r="AY223" s="206" t="s">
        <v>165</v>
      </c>
    </row>
    <row r="224" s="2" customFormat="1" ht="44.25" customHeight="1">
      <c r="A224" s="38"/>
      <c r="B224" s="179"/>
      <c r="C224" s="180" t="s">
        <v>417</v>
      </c>
      <c r="D224" s="180" t="s">
        <v>167</v>
      </c>
      <c r="E224" s="181" t="s">
        <v>1021</v>
      </c>
      <c r="F224" s="182" t="s">
        <v>1022</v>
      </c>
      <c r="G224" s="183" t="s">
        <v>378</v>
      </c>
      <c r="H224" s="184">
        <v>4</v>
      </c>
      <c r="I224" s="185"/>
      <c r="J224" s="186">
        <f>ROUND(I224*H224,2)</f>
        <v>0</v>
      </c>
      <c r="K224" s="182" t="s">
        <v>852</v>
      </c>
      <c r="L224" s="39"/>
      <c r="M224" s="187" t="s">
        <v>1</v>
      </c>
      <c r="N224" s="188" t="s">
        <v>41</v>
      </c>
      <c r="O224" s="77"/>
      <c r="P224" s="189">
        <f>O224*H224</f>
        <v>0</v>
      </c>
      <c r="Q224" s="189">
        <v>0</v>
      </c>
      <c r="R224" s="189">
        <f>Q224*H224</f>
        <v>0</v>
      </c>
      <c r="S224" s="189">
        <v>0</v>
      </c>
      <c r="T224" s="190">
        <f>S224*H224</f>
        <v>0</v>
      </c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R224" s="191" t="s">
        <v>273</v>
      </c>
      <c r="AT224" s="191" t="s">
        <v>167</v>
      </c>
      <c r="AU224" s="191" t="s">
        <v>85</v>
      </c>
      <c r="AY224" s="19" t="s">
        <v>165</v>
      </c>
      <c r="BE224" s="192">
        <f>IF(N224="základní",J224,0)</f>
        <v>0</v>
      </c>
      <c r="BF224" s="192">
        <f>IF(N224="snížená",J224,0)</f>
        <v>0</v>
      </c>
      <c r="BG224" s="192">
        <f>IF(N224="zákl. přenesená",J224,0)</f>
        <v>0</v>
      </c>
      <c r="BH224" s="192">
        <f>IF(N224="sníž. přenesená",J224,0)</f>
        <v>0</v>
      </c>
      <c r="BI224" s="192">
        <f>IF(N224="nulová",J224,0)</f>
        <v>0</v>
      </c>
      <c r="BJ224" s="19" t="s">
        <v>81</v>
      </c>
      <c r="BK224" s="192">
        <f>ROUND(I224*H224,2)</f>
        <v>0</v>
      </c>
      <c r="BL224" s="19" t="s">
        <v>273</v>
      </c>
      <c r="BM224" s="191" t="s">
        <v>1612</v>
      </c>
    </row>
    <row r="225" s="2" customFormat="1">
      <c r="A225" s="38"/>
      <c r="B225" s="39"/>
      <c r="C225" s="38"/>
      <c r="D225" s="193" t="s">
        <v>173</v>
      </c>
      <c r="E225" s="38"/>
      <c r="F225" s="194" t="s">
        <v>1022</v>
      </c>
      <c r="G225" s="38"/>
      <c r="H225" s="38"/>
      <c r="I225" s="195"/>
      <c r="J225" s="38"/>
      <c r="K225" s="38"/>
      <c r="L225" s="39"/>
      <c r="M225" s="196"/>
      <c r="N225" s="197"/>
      <c r="O225" s="77"/>
      <c r="P225" s="77"/>
      <c r="Q225" s="77"/>
      <c r="R225" s="77"/>
      <c r="S225" s="77"/>
      <c r="T225" s="78"/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T225" s="19" t="s">
        <v>173</v>
      </c>
      <c r="AU225" s="19" t="s">
        <v>85</v>
      </c>
    </row>
    <row r="226" s="2" customFormat="1">
      <c r="A226" s="38"/>
      <c r="B226" s="179"/>
      <c r="C226" s="229" t="s">
        <v>424</v>
      </c>
      <c r="D226" s="229" t="s">
        <v>221</v>
      </c>
      <c r="E226" s="230" t="s">
        <v>1030</v>
      </c>
      <c r="F226" s="231" t="s">
        <v>1613</v>
      </c>
      <c r="G226" s="232" t="s">
        <v>378</v>
      </c>
      <c r="H226" s="233">
        <v>4</v>
      </c>
      <c r="I226" s="234"/>
      <c r="J226" s="235">
        <f>ROUND(I226*H226,2)</f>
        <v>0</v>
      </c>
      <c r="K226" s="231" t="s">
        <v>1</v>
      </c>
      <c r="L226" s="236"/>
      <c r="M226" s="237" t="s">
        <v>1</v>
      </c>
      <c r="N226" s="238" t="s">
        <v>41</v>
      </c>
      <c r="O226" s="77"/>
      <c r="P226" s="189">
        <f>O226*H226</f>
        <v>0</v>
      </c>
      <c r="Q226" s="189">
        <v>0.0016000000000000001</v>
      </c>
      <c r="R226" s="189">
        <f>Q226*H226</f>
        <v>0.0064000000000000003</v>
      </c>
      <c r="S226" s="189">
        <v>0</v>
      </c>
      <c r="T226" s="190">
        <f>S226*H226</f>
        <v>0</v>
      </c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R226" s="191" t="s">
        <v>272</v>
      </c>
      <c r="AT226" s="191" t="s">
        <v>221</v>
      </c>
      <c r="AU226" s="191" t="s">
        <v>85</v>
      </c>
      <c r="AY226" s="19" t="s">
        <v>165</v>
      </c>
      <c r="BE226" s="192">
        <f>IF(N226="základní",J226,0)</f>
        <v>0</v>
      </c>
      <c r="BF226" s="192">
        <f>IF(N226="snížená",J226,0)</f>
        <v>0</v>
      </c>
      <c r="BG226" s="192">
        <f>IF(N226="zákl. přenesená",J226,0)</f>
        <v>0</v>
      </c>
      <c r="BH226" s="192">
        <f>IF(N226="sníž. přenesená",J226,0)</f>
        <v>0</v>
      </c>
      <c r="BI226" s="192">
        <f>IF(N226="nulová",J226,0)</f>
        <v>0</v>
      </c>
      <c r="BJ226" s="19" t="s">
        <v>81</v>
      </c>
      <c r="BK226" s="192">
        <f>ROUND(I226*H226,2)</f>
        <v>0</v>
      </c>
      <c r="BL226" s="19" t="s">
        <v>273</v>
      </c>
      <c r="BM226" s="191" t="s">
        <v>1614</v>
      </c>
    </row>
    <row r="227" s="2" customFormat="1">
      <c r="A227" s="38"/>
      <c r="B227" s="39"/>
      <c r="C227" s="38"/>
      <c r="D227" s="193" t="s">
        <v>173</v>
      </c>
      <c r="E227" s="38"/>
      <c r="F227" s="194" t="s">
        <v>1613</v>
      </c>
      <c r="G227" s="38"/>
      <c r="H227" s="38"/>
      <c r="I227" s="195"/>
      <c r="J227" s="38"/>
      <c r="K227" s="38"/>
      <c r="L227" s="39"/>
      <c r="M227" s="196"/>
      <c r="N227" s="197"/>
      <c r="O227" s="77"/>
      <c r="P227" s="77"/>
      <c r="Q227" s="77"/>
      <c r="R227" s="77"/>
      <c r="S227" s="77"/>
      <c r="T227" s="78"/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T227" s="19" t="s">
        <v>173</v>
      </c>
      <c r="AU227" s="19" t="s">
        <v>85</v>
      </c>
    </row>
    <row r="228" s="14" customFormat="1">
      <c r="A228" s="14"/>
      <c r="B228" s="205"/>
      <c r="C228" s="14"/>
      <c r="D228" s="193" t="s">
        <v>175</v>
      </c>
      <c r="E228" s="206" t="s">
        <v>1</v>
      </c>
      <c r="F228" s="207" t="s">
        <v>114</v>
      </c>
      <c r="G228" s="14"/>
      <c r="H228" s="208">
        <v>4</v>
      </c>
      <c r="I228" s="209"/>
      <c r="J228" s="14"/>
      <c r="K228" s="14"/>
      <c r="L228" s="205"/>
      <c r="M228" s="210"/>
      <c r="N228" s="211"/>
      <c r="O228" s="211"/>
      <c r="P228" s="211"/>
      <c r="Q228" s="211"/>
      <c r="R228" s="211"/>
      <c r="S228" s="211"/>
      <c r="T228" s="212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T228" s="206" t="s">
        <v>175</v>
      </c>
      <c r="AU228" s="206" t="s">
        <v>85</v>
      </c>
      <c r="AV228" s="14" t="s">
        <v>85</v>
      </c>
      <c r="AW228" s="14" t="s">
        <v>32</v>
      </c>
      <c r="AX228" s="14" t="s">
        <v>81</v>
      </c>
      <c r="AY228" s="206" t="s">
        <v>165</v>
      </c>
    </row>
    <row r="229" s="2" customFormat="1">
      <c r="A229" s="38"/>
      <c r="B229" s="179"/>
      <c r="C229" s="180" t="s">
        <v>430</v>
      </c>
      <c r="D229" s="180" t="s">
        <v>167</v>
      </c>
      <c r="E229" s="181" t="s">
        <v>1036</v>
      </c>
      <c r="F229" s="182" t="s">
        <v>1037</v>
      </c>
      <c r="G229" s="183" t="s">
        <v>378</v>
      </c>
      <c r="H229" s="184">
        <v>11</v>
      </c>
      <c r="I229" s="185"/>
      <c r="J229" s="186">
        <f>ROUND(I229*H229,2)</f>
        <v>0</v>
      </c>
      <c r="K229" s="182" t="s">
        <v>852</v>
      </c>
      <c r="L229" s="39"/>
      <c r="M229" s="187" t="s">
        <v>1</v>
      </c>
      <c r="N229" s="188" t="s">
        <v>41</v>
      </c>
      <c r="O229" s="77"/>
      <c r="P229" s="189">
        <f>O229*H229</f>
        <v>0</v>
      </c>
      <c r="Q229" s="189">
        <v>0</v>
      </c>
      <c r="R229" s="189">
        <f>Q229*H229</f>
        <v>0</v>
      </c>
      <c r="S229" s="189">
        <v>0</v>
      </c>
      <c r="T229" s="190">
        <f>S229*H229</f>
        <v>0</v>
      </c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  <c r="AR229" s="191" t="s">
        <v>273</v>
      </c>
      <c r="AT229" s="191" t="s">
        <v>167</v>
      </c>
      <c r="AU229" s="191" t="s">
        <v>85</v>
      </c>
      <c r="AY229" s="19" t="s">
        <v>165</v>
      </c>
      <c r="BE229" s="192">
        <f>IF(N229="základní",J229,0)</f>
        <v>0</v>
      </c>
      <c r="BF229" s="192">
        <f>IF(N229="snížená",J229,0)</f>
        <v>0</v>
      </c>
      <c r="BG229" s="192">
        <f>IF(N229="zákl. přenesená",J229,0)</f>
        <v>0</v>
      </c>
      <c r="BH229" s="192">
        <f>IF(N229="sníž. přenesená",J229,0)</f>
        <v>0</v>
      </c>
      <c r="BI229" s="192">
        <f>IF(N229="nulová",J229,0)</f>
        <v>0</v>
      </c>
      <c r="BJ229" s="19" t="s">
        <v>81</v>
      </c>
      <c r="BK229" s="192">
        <f>ROUND(I229*H229,2)</f>
        <v>0</v>
      </c>
      <c r="BL229" s="19" t="s">
        <v>273</v>
      </c>
      <c r="BM229" s="191" t="s">
        <v>1615</v>
      </c>
    </row>
    <row r="230" s="2" customFormat="1">
      <c r="A230" s="38"/>
      <c r="B230" s="39"/>
      <c r="C230" s="38"/>
      <c r="D230" s="193" t="s">
        <v>173</v>
      </c>
      <c r="E230" s="38"/>
      <c r="F230" s="194" t="s">
        <v>1037</v>
      </c>
      <c r="G230" s="38"/>
      <c r="H230" s="38"/>
      <c r="I230" s="195"/>
      <c r="J230" s="38"/>
      <c r="K230" s="38"/>
      <c r="L230" s="39"/>
      <c r="M230" s="196"/>
      <c r="N230" s="197"/>
      <c r="O230" s="77"/>
      <c r="P230" s="77"/>
      <c r="Q230" s="77"/>
      <c r="R230" s="77"/>
      <c r="S230" s="77"/>
      <c r="T230" s="78"/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T230" s="19" t="s">
        <v>173</v>
      </c>
      <c r="AU230" s="19" t="s">
        <v>85</v>
      </c>
    </row>
    <row r="231" s="2" customFormat="1">
      <c r="A231" s="38"/>
      <c r="B231" s="179"/>
      <c r="C231" s="229" t="s">
        <v>435</v>
      </c>
      <c r="D231" s="229" t="s">
        <v>221</v>
      </c>
      <c r="E231" s="230" t="s">
        <v>1039</v>
      </c>
      <c r="F231" s="231" t="s">
        <v>1040</v>
      </c>
      <c r="G231" s="232" t="s">
        <v>378</v>
      </c>
      <c r="H231" s="233">
        <v>11</v>
      </c>
      <c r="I231" s="234"/>
      <c r="J231" s="235">
        <f>ROUND(I231*H231,2)</f>
        <v>0</v>
      </c>
      <c r="K231" s="231" t="s">
        <v>1</v>
      </c>
      <c r="L231" s="236"/>
      <c r="M231" s="237" t="s">
        <v>1</v>
      </c>
      <c r="N231" s="238" t="s">
        <v>41</v>
      </c>
      <c r="O231" s="77"/>
      <c r="P231" s="189">
        <f>O231*H231</f>
        <v>0</v>
      </c>
      <c r="Q231" s="189">
        <v>0.0016000000000000001</v>
      </c>
      <c r="R231" s="189">
        <f>Q231*H231</f>
        <v>0.017600000000000001</v>
      </c>
      <c r="S231" s="189">
        <v>0</v>
      </c>
      <c r="T231" s="190">
        <f>S231*H231</f>
        <v>0</v>
      </c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R231" s="191" t="s">
        <v>272</v>
      </c>
      <c r="AT231" s="191" t="s">
        <v>221</v>
      </c>
      <c r="AU231" s="191" t="s">
        <v>85</v>
      </c>
      <c r="AY231" s="19" t="s">
        <v>165</v>
      </c>
      <c r="BE231" s="192">
        <f>IF(N231="základní",J231,0)</f>
        <v>0</v>
      </c>
      <c r="BF231" s="192">
        <f>IF(N231="snížená",J231,0)</f>
        <v>0</v>
      </c>
      <c r="BG231" s="192">
        <f>IF(N231="zákl. přenesená",J231,0)</f>
        <v>0</v>
      </c>
      <c r="BH231" s="192">
        <f>IF(N231="sníž. přenesená",J231,0)</f>
        <v>0</v>
      </c>
      <c r="BI231" s="192">
        <f>IF(N231="nulová",J231,0)</f>
        <v>0</v>
      </c>
      <c r="BJ231" s="19" t="s">
        <v>81</v>
      </c>
      <c r="BK231" s="192">
        <f>ROUND(I231*H231,2)</f>
        <v>0</v>
      </c>
      <c r="BL231" s="19" t="s">
        <v>273</v>
      </c>
      <c r="BM231" s="191" t="s">
        <v>1616</v>
      </c>
    </row>
    <row r="232" s="2" customFormat="1">
      <c r="A232" s="38"/>
      <c r="B232" s="39"/>
      <c r="C232" s="38"/>
      <c r="D232" s="193" t="s">
        <v>173</v>
      </c>
      <c r="E232" s="38"/>
      <c r="F232" s="194" t="s">
        <v>1040</v>
      </c>
      <c r="G232" s="38"/>
      <c r="H232" s="38"/>
      <c r="I232" s="195"/>
      <c r="J232" s="38"/>
      <c r="K232" s="38"/>
      <c r="L232" s="39"/>
      <c r="M232" s="196"/>
      <c r="N232" s="197"/>
      <c r="O232" s="77"/>
      <c r="P232" s="77"/>
      <c r="Q232" s="77"/>
      <c r="R232" s="77"/>
      <c r="S232" s="77"/>
      <c r="T232" s="78"/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T232" s="19" t="s">
        <v>173</v>
      </c>
      <c r="AU232" s="19" t="s">
        <v>85</v>
      </c>
    </row>
    <row r="233" s="14" customFormat="1">
      <c r="A233" s="14"/>
      <c r="B233" s="205"/>
      <c r="C233" s="14"/>
      <c r="D233" s="193" t="s">
        <v>175</v>
      </c>
      <c r="E233" s="206" t="s">
        <v>1</v>
      </c>
      <c r="F233" s="207" t="s">
        <v>240</v>
      </c>
      <c r="G233" s="14"/>
      <c r="H233" s="208">
        <v>11</v>
      </c>
      <c r="I233" s="209"/>
      <c r="J233" s="14"/>
      <c r="K233" s="14"/>
      <c r="L233" s="205"/>
      <c r="M233" s="210"/>
      <c r="N233" s="211"/>
      <c r="O233" s="211"/>
      <c r="P233" s="211"/>
      <c r="Q233" s="211"/>
      <c r="R233" s="211"/>
      <c r="S233" s="211"/>
      <c r="T233" s="212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T233" s="206" t="s">
        <v>175</v>
      </c>
      <c r="AU233" s="206" t="s">
        <v>85</v>
      </c>
      <c r="AV233" s="14" t="s">
        <v>85</v>
      </c>
      <c r="AW233" s="14" t="s">
        <v>32</v>
      </c>
      <c r="AX233" s="14" t="s">
        <v>81</v>
      </c>
      <c r="AY233" s="206" t="s">
        <v>165</v>
      </c>
    </row>
    <row r="234" s="2" customFormat="1">
      <c r="A234" s="38"/>
      <c r="B234" s="179"/>
      <c r="C234" s="180" t="s">
        <v>440</v>
      </c>
      <c r="D234" s="180" t="s">
        <v>167</v>
      </c>
      <c r="E234" s="181" t="s">
        <v>1057</v>
      </c>
      <c r="F234" s="182" t="s">
        <v>1058</v>
      </c>
      <c r="G234" s="183" t="s">
        <v>378</v>
      </c>
      <c r="H234" s="184">
        <v>10</v>
      </c>
      <c r="I234" s="185"/>
      <c r="J234" s="186">
        <f>ROUND(I234*H234,2)</f>
        <v>0</v>
      </c>
      <c r="K234" s="182" t="s">
        <v>852</v>
      </c>
      <c r="L234" s="39"/>
      <c r="M234" s="187" t="s">
        <v>1</v>
      </c>
      <c r="N234" s="188" t="s">
        <v>41</v>
      </c>
      <c r="O234" s="77"/>
      <c r="P234" s="189">
        <f>O234*H234</f>
        <v>0</v>
      </c>
      <c r="Q234" s="189">
        <v>0</v>
      </c>
      <c r="R234" s="189">
        <f>Q234*H234</f>
        <v>0</v>
      </c>
      <c r="S234" s="189">
        <v>0</v>
      </c>
      <c r="T234" s="190">
        <f>S234*H234</f>
        <v>0</v>
      </c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R234" s="191" t="s">
        <v>273</v>
      </c>
      <c r="AT234" s="191" t="s">
        <v>167</v>
      </c>
      <c r="AU234" s="191" t="s">
        <v>85</v>
      </c>
      <c r="AY234" s="19" t="s">
        <v>165</v>
      </c>
      <c r="BE234" s="192">
        <f>IF(N234="základní",J234,0)</f>
        <v>0</v>
      </c>
      <c r="BF234" s="192">
        <f>IF(N234="snížená",J234,0)</f>
        <v>0</v>
      </c>
      <c r="BG234" s="192">
        <f>IF(N234="zákl. přenesená",J234,0)</f>
        <v>0</v>
      </c>
      <c r="BH234" s="192">
        <f>IF(N234="sníž. přenesená",J234,0)</f>
        <v>0</v>
      </c>
      <c r="BI234" s="192">
        <f>IF(N234="nulová",J234,0)</f>
        <v>0</v>
      </c>
      <c r="BJ234" s="19" t="s">
        <v>81</v>
      </c>
      <c r="BK234" s="192">
        <f>ROUND(I234*H234,2)</f>
        <v>0</v>
      </c>
      <c r="BL234" s="19" t="s">
        <v>273</v>
      </c>
      <c r="BM234" s="191" t="s">
        <v>1617</v>
      </c>
    </row>
    <row r="235" s="2" customFormat="1">
      <c r="A235" s="38"/>
      <c r="B235" s="39"/>
      <c r="C235" s="38"/>
      <c r="D235" s="193" t="s">
        <v>173</v>
      </c>
      <c r="E235" s="38"/>
      <c r="F235" s="194" t="s">
        <v>1058</v>
      </c>
      <c r="G235" s="38"/>
      <c r="H235" s="38"/>
      <c r="I235" s="195"/>
      <c r="J235" s="38"/>
      <c r="K235" s="38"/>
      <c r="L235" s="39"/>
      <c r="M235" s="196"/>
      <c r="N235" s="197"/>
      <c r="O235" s="77"/>
      <c r="P235" s="77"/>
      <c r="Q235" s="77"/>
      <c r="R235" s="77"/>
      <c r="S235" s="77"/>
      <c r="T235" s="78"/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T235" s="19" t="s">
        <v>173</v>
      </c>
      <c r="AU235" s="19" t="s">
        <v>85</v>
      </c>
    </row>
    <row r="236" s="2" customFormat="1">
      <c r="A236" s="38"/>
      <c r="B236" s="179"/>
      <c r="C236" s="180" t="s">
        <v>450</v>
      </c>
      <c r="D236" s="180" t="s">
        <v>167</v>
      </c>
      <c r="E236" s="181" t="s">
        <v>1060</v>
      </c>
      <c r="F236" s="182" t="s">
        <v>1061</v>
      </c>
      <c r="G236" s="183" t="s">
        <v>378</v>
      </c>
      <c r="H236" s="184">
        <v>1</v>
      </c>
      <c r="I236" s="185"/>
      <c r="J236" s="186">
        <f>ROUND(I236*H236,2)</f>
        <v>0</v>
      </c>
      <c r="K236" s="182" t="s">
        <v>852</v>
      </c>
      <c r="L236" s="39"/>
      <c r="M236" s="187" t="s">
        <v>1</v>
      </c>
      <c r="N236" s="188" t="s">
        <v>41</v>
      </c>
      <c r="O236" s="77"/>
      <c r="P236" s="189">
        <f>O236*H236</f>
        <v>0</v>
      </c>
      <c r="Q236" s="189">
        <v>0</v>
      </c>
      <c r="R236" s="189">
        <f>Q236*H236</f>
        <v>0</v>
      </c>
      <c r="S236" s="189">
        <v>0</v>
      </c>
      <c r="T236" s="190">
        <f>S236*H236</f>
        <v>0</v>
      </c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R236" s="191" t="s">
        <v>273</v>
      </c>
      <c r="AT236" s="191" t="s">
        <v>167</v>
      </c>
      <c r="AU236" s="191" t="s">
        <v>85</v>
      </c>
      <c r="AY236" s="19" t="s">
        <v>165</v>
      </c>
      <c r="BE236" s="192">
        <f>IF(N236="základní",J236,0)</f>
        <v>0</v>
      </c>
      <c r="BF236" s="192">
        <f>IF(N236="snížená",J236,0)</f>
        <v>0</v>
      </c>
      <c r="BG236" s="192">
        <f>IF(N236="zákl. přenesená",J236,0)</f>
        <v>0</v>
      </c>
      <c r="BH236" s="192">
        <f>IF(N236="sníž. přenesená",J236,0)</f>
        <v>0</v>
      </c>
      <c r="BI236" s="192">
        <f>IF(N236="nulová",J236,0)</f>
        <v>0</v>
      </c>
      <c r="BJ236" s="19" t="s">
        <v>81</v>
      </c>
      <c r="BK236" s="192">
        <f>ROUND(I236*H236,2)</f>
        <v>0</v>
      </c>
      <c r="BL236" s="19" t="s">
        <v>273</v>
      </c>
      <c r="BM236" s="191" t="s">
        <v>1618</v>
      </c>
    </row>
    <row r="237" s="2" customFormat="1">
      <c r="A237" s="38"/>
      <c r="B237" s="39"/>
      <c r="C237" s="38"/>
      <c r="D237" s="193" t="s">
        <v>173</v>
      </c>
      <c r="E237" s="38"/>
      <c r="F237" s="194" t="s">
        <v>1061</v>
      </c>
      <c r="G237" s="38"/>
      <c r="H237" s="38"/>
      <c r="I237" s="195"/>
      <c r="J237" s="38"/>
      <c r="K237" s="38"/>
      <c r="L237" s="39"/>
      <c r="M237" s="196"/>
      <c r="N237" s="197"/>
      <c r="O237" s="77"/>
      <c r="P237" s="77"/>
      <c r="Q237" s="77"/>
      <c r="R237" s="77"/>
      <c r="S237" s="77"/>
      <c r="T237" s="78"/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T237" s="19" t="s">
        <v>173</v>
      </c>
      <c r="AU237" s="19" t="s">
        <v>85</v>
      </c>
    </row>
    <row r="238" s="12" customFormat="1" ht="22.8" customHeight="1">
      <c r="A238" s="12"/>
      <c r="B238" s="166"/>
      <c r="C238" s="12"/>
      <c r="D238" s="167" t="s">
        <v>75</v>
      </c>
      <c r="E238" s="177" t="s">
        <v>1063</v>
      </c>
      <c r="F238" s="177" t="s">
        <v>1064</v>
      </c>
      <c r="G238" s="12"/>
      <c r="H238" s="12"/>
      <c r="I238" s="169"/>
      <c r="J238" s="178">
        <f>BK238</f>
        <v>0</v>
      </c>
      <c r="K238" s="12"/>
      <c r="L238" s="166"/>
      <c r="M238" s="171"/>
      <c r="N238" s="172"/>
      <c r="O238" s="172"/>
      <c r="P238" s="173">
        <f>SUM(P239:P249)</f>
        <v>0</v>
      </c>
      <c r="Q238" s="172"/>
      <c r="R238" s="173">
        <f>SUM(R239:R249)</f>
        <v>0</v>
      </c>
      <c r="S238" s="172"/>
      <c r="T238" s="174">
        <f>SUM(T239:T249)</f>
        <v>0.041768</v>
      </c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R238" s="167" t="s">
        <v>85</v>
      </c>
      <c r="AT238" s="175" t="s">
        <v>75</v>
      </c>
      <c r="AU238" s="175" t="s">
        <v>81</v>
      </c>
      <c r="AY238" s="167" t="s">
        <v>165</v>
      </c>
      <c r="BK238" s="176">
        <f>SUM(BK239:BK249)</f>
        <v>0</v>
      </c>
    </row>
    <row r="239" s="2" customFormat="1">
      <c r="A239" s="38"/>
      <c r="B239" s="179"/>
      <c r="C239" s="180" t="s">
        <v>457</v>
      </c>
      <c r="D239" s="180" t="s">
        <v>167</v>
      </c>
      <c r="E239" s="181" t="s">
        <v>1239</v>
      </c>
      <c r="F239" s="182" t="s">
        <v>1240</v>
      </c>
      <c r="G239" s="183" t="s">
        <v>378</v>
      </c>
      <c r="H239" s="184">
        <v>1</v>
      </c>
      <c r="I239" s="185"/>
      <c r="J239" s="186">
        <f>ROUND(I239*H239,2)</f>
        <v>0</v>
      </c>
      <c r="K239" s="182" t="s">
        <v>852</v>
      </c>
      <c r="L239" s="39"/>
      <c r="M239" s="187" t="s">
        <v>1</v>
      </c>
      <c r="N239" s="188" t="s">
        <v>41</v>
      </c>
      <c r="O239" s="77"/>
      <c r="P239" s="189">
        <f>O239*H239</f>
        <v>0</v>
      </c>
      <c r="Q239" s="189">
        <v>0</v>
      </c>
      <c r="R239" s="189">
        <f>Q239*H239</f>
        <v>0</v>
      </c>
      <c r="S239" s="189">
        <v>0.029999999999999999</v>
      </c>
      <c r="T239" s="190">
        <f>S239*H239</f>
        <v>0.029999999999999999</v>
      </c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R239" s="191" t="s">
        <v>273</v>
      </c>
      <c r="AT239" s="191" t="s">
        <v>167</v>
      </c>
      <c r="AU239" s="191" t="s">
        <v>85</v>
      </c>
      <c r="AY239" s="19" t="s">
        <v>165</v>
      </c>
      <c r="BE239" s="192">
        <f>IF(N239="základní",J239,0)</f>
        <v>0</v>
      </c>
      <c r="BF239" s="192">
        <f>IF(N239="snížená",J239,0)</f>
        <v>0</v>
      </c>
      <c r="BG239" s="192">
        <f>IF(N239="zákl. přenesená",J239,0)</f>
        <v>0</v>
      </c>
      <c r="BH239" s="192">
        <f>IF(N239="sníž. přenesená",J239,0)</f>
        <v>0</v>
      </c>
      <c r="BI239" s="192">
        <f>IF(N239="nulová",J239,0)</f>
        <v>0</v>
      </c>
      <c r="BJ239" s="19" t="s">
        <v>81</v>
      </c>
      <c r="BK239" s="192">
        <f>ROUND(I239*H239,2)</f>
        <v>0</v>
      </c>
      <c r="BL239" s="19" t="s">
        <v>273</v>
      </c>
      <c r="BM239" s="191" t="s">
        <v>1619</v>
      </c>
    </row>
    <row r="240" s="2" customFormat="1">
      <c r="A240" s="38"/>
      <c r="B240" s="39"/>
      <c r="C240" s="38"/>
      <c r="D240" s="193" t="s">
        <v>173</v>
      </c>
      <c r="E240" s="38"/>
      <c r="F240" s="194" t="s">
        <v>1240</v>
      </c>
      <c r="G240" s="38"/>
      <c r="H240" s="38"/>
      <c r="I240" s="195"/>
      <c r="J240" s="38"/>
      <c r="K240" s="38"/>
      <c r="L240" s="39"/>
      <c r="M240" s="196"/>
      <c r="N240" s="197"/>
      <c r="O240" s="77"/>
      <c r="P240" s="77"/>
      <c r="Q240" s="77"/>
      <c r="R240" s="77"/>
      <c r="S240" s="77"/>
      <c r="T240" s="78"/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T240" s="19" t="s">
        <v>173</v>
      </c>
      <c r="AU240" s="19" t="s">
        <v>85</v>
      </c>
    </row>
    <row r="241" s="2" customFormat="1">
      <c r="A241" s="38"/>
      <c r="B241" s="179"/>
      <c r="C241" s="180" t="s">
        <v>462</v>
      </c>
      <c r="D241" s="180" t="s">
        <v>167</v>
      </c>
      <c r="E241" s="181" t="s">
        <v>1074</v>
      </c>
      <c r="F241" s="182" t="s">
        <v>1075</v>
      </c>
      <c r="G241" s="183" t="s">
        <v>378</v>
      </c>
      <c r="H241" s="184">
        <v>6</v>
      </c>
      <c r="I241" s="185"/>
      <c r="J241" s="186">
        <f>ROUND(I241*H241,2)</f>
        <v>0</v>
      </c>
      <c r="K241" s="182" t="s">
        <v>852</v>
      </c>
      <c r="L241" s="39"/>
      <c r="M241" s="187" t="s">
        <v>1</v>
      </c>
      <c r="N241" s="188" t="s">
        <v>41</v>
      </c>
      <c r="O241" s="77"/>
      <c r="P241" s="189">
        <f>O241*H241</f>
        <v>0</v>
      </c>
      <c r="Q241" s="189">
        <v>0</v>
      </c>
      <c r="R241" s="189">
        <f>Q241*H241</f>
        <v>0</v>
      </c>
      <c r="S241" s="189">
        <v>4.8000000000000001E-05</v>
      </c>
      <c r="T241" s="190">
        <f>S241*H241</f>
        <v>0.00028800000000000001</v>
      </c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R241" s="191" t="s">
        <v>273</v>
      </c>
      <c r="AT241" s="191" t="s">
        <v>167</v>
      </c>
      <c r="AU241" s="191" t="s">
        <v>85</v>
      </c>
      <c r="AY241" s="19" t="s">
        <v>165</v>
      </c>
      <c r="BE241" s="192">
        <f>IF(N241="základní",J241,0)</f>
        <v>0</v>
      </c>
      <c r="BF241" s="192">
        <f>IF(N241="snížená",J241,0)</f>
        <v>0</v>
      </c>
      <c r="BG241" s="192">
        <f>IF(N241="zákl. přenesená",J241,0)</f>
        <v>0</v>
      </c>
      <c r="BH241" s="192">
        <f>IF(N241="sníž. přenesená",J241,0)</f>
        <v>0</v>
      </c>
      <c r="BI241" s="192">
        <f>IF(N241="nulová",J241,0)</f>
        <v>0</v>
      </c>
      <c r="BJ241" s="19" t="s">
        <v>81</v>
      </c>
      <c r="BK241" s="192">
        <f>ROUND(I241*H241,2)</f>
        <v>0</v>
      </c>
      <c r="BL241" s="19" t="s">
        <v>273</v>
      </c>
      <c r="BM241" s="191" t="s">
        <v>1620</v>
      </c>
    </row>
    <row r="242" s="2" customFormat="1">
      <c r="A242" s="38"/>
      <c r="B242" s="39"/>
      <c r="C242" s="38"/>
      <c r="D242" s="193" t="s">
        <v>173</v>
      </c>
      <c r="E242" s="38"/>
      <c r="F242" s="194" t="s">
        <v>1075</v>
      </c>
      <c r="G242" s="38"/>
      <c r="H242" s="38"/>
      <c r="I242" s="195"/>
      <c r="J242" s="38"/>
      <c r="K242" s="38"/>
      <c r="L242" s="39"/>
      <c r="M242" s="196"/>
      <c r="N242" s="197"/>
      <c r="O242" s="77"/>
      <c r="P242" s="77"/>
      <c r="Q242" s="77"/>
      <c r="R242" s="77"/>
      <c r="S242" s="77"/>
      <c r="T242" s="78"/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T242" s="19" t="s">
        <v>173</v>
      </c>
      <c r="AU242" s="19" t="s">
        <v>85</v>
      </c>
    </row>
    <row r="243" s="2" customFormat="1" ht="16.5" customHeight="1">
      <c r="A243" s="38"/>
      <c r="B243" s="179"/>
      <c r="C243" s="180" t="s">
        <v>467</v>
      </c>
      <c r="D243" s="180" t="s">
        <v>167</v>
      </c>
      <c r="E243" s="181" t="s">
        <v>1077</v>
      </c>
      <c r="F243" s="182" t="s">
        <v>1078</v>
      </c>
      <c r="G243" s="183" t="s">
        <v>378</v>
      </c>
      <c r="H243" s="184">
        <v>20</v>
      </c>
      <c r="I243" s="185"/>
      <c r="J243" s="186">
        <f>ROUND(I243*H243,2)</f>
        <v>0</v>
      </c>
      <c r="K243" s="182" t="s">
        <v>1</v>
      </c>
      <c r="L243" s="39"/>
      <c r="M243" s="187" t="s">
        <v>1</v>
      </c>
      <c r="N243" s="188" t="s">
        <v>41</v>
      </c>
      <c r="O243" s="77"/>
      <c r="P243" s="189">
        <f>O243*H243</f>
        <v>0</v>
      </c>
      <c r="Q243" s="189">
        <v>0</v>
      </c>
      <c r="R243" s="189">
        <f>Q243*H243</f>
        <v>0</v>
      </c>
      <c r="S243" s="189">
        <v>5.0000000000000002E-05</v>
      </c>
      <c r="T243" s="190">
        <f>S243*H243</f>
        <v>0.001</v>
      </c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R243" s="191" t="s">
        <v>273</v>
      </c>
      <c r="AT243" s="191" t="s">
        <v>167</v>
      </c>
      <c r="AU243" s="191" t="s">
        <v>85</v>
      </c>
      <c r="AY243" s="19" t="s">
        <v>165</v>
      </c>
      <c r="BE243" s="192">
        <f>IF(N243="základní",J243,0)</f>
        <v>0</v>
      </c>
      <c r="BF243" s="192">
        <f>IF(N243="snížená",J243,0)</f>
        <v>0</v>
      </c>
      <c r="BG243" s="192">
        <f>IF(N243="zákl. přenesená",J243,0)</f>
        <v>0</v>
      </c>
      <c r="BH243" s="192">
        <f>IF(N243="sníž. přenesená",J243,0)</f>
        <v>0</v>
      </c>
      <c r="BI243" s="192">
        <f>IF(N243="nulová",J243,0)</f>
        <v>0</v>
      </c>
      <c r="BJ243" s="19" t="s">
        <v>81</v>
      </c>
      <c r="BK243" s="192">
        <f>ROUND(I243*H243,2)</f>
        <v>0</v>
      </c>
      <c r="BL243" s="19" t="s">
        <v>273</v>
      </c>
      <c r="BM243" s="191" t="s">
        <v>1621</v>
      </c>
    </row>
    <row r="244" s="2" customFormat="1">
      <c r="A244" s="38"/>
      <c r="B244" s="39"/>
      <c r="C244" s="38"/>
      <c r="D244" s="193" t="s">
        <v>173</v>
      </c>
      <c r="E244" s="38"/>
      <c r="F244" s="194" t="s">
        <v>1078</v>
      </c>
      <c r="G244" s="38"/>
      <c r="H244" s="38"/>
      <c r="I244" s="195"/>
      <c r="J244" s="38"/>
      <c r="K244" s="38"/>
      <c r="L244" s="39"/>
      <c r="M244" s="196"/>
      <c r="N244" s="197"/>
      <c r="O244" s="77"/>
      <c r="P244" s="77"/>
      <c r="Q244" s="77"/>
      <c r="R244" s="77"/>
      <c r="S244" s="77"/>
      <c r="T244" s="78"/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T244" s="19" t="s">
        <v>173</v>
      </c>
      <c r="AU244" s="19" t="s">
        <v>85</v>
      </c>
    </row>
    <row r="245" s="14" customFormat="1">
      <c r="A245" s="14"/>
      <c r="B245" s="205"/>
      <c r="C245" s="14"/>
      <c r="D245" s="193" t="s">
        <v>175</v>
      </c>
      <c r="E245" s="206" t="s">
        <v>1</v>
      </c>
      <c r="F245" s="207" t="s">
        <v>307</v>
      </c>
      <c r="G245" s="14"/>
      <c r="H245" s="208">
        <v>20</v>
      </c>
      <c r="I245" s="209"/>
      <c r="J245" s="14"/>
      <c r="K245" s="14"/>
      <c r="L245" s="205"/>
      <c r="M245" s="210"/>
      <c r="N245" s="211"/>
      <c r="O245" s="211"/>
      <c r="P245" s="211"/>
      <c r="Q245" s="211"/>
      <c r="R245" s="211"/>
      <c r="S245" s="211"/>
      <c r="T245" s="212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T245" s="206" t="s">
        <v>175</v>
      </c>
      <c r="AU245" s="206" t="s">
        <v>85</v>
      </c>
      <c r="AV245" s="14" t="s">
        <v>85</v>
      </c>
      <c r="AW245" s="14" t="s">
        <v>32</v>
      </c>
      <c r="AX245" s="14" t="s">
        <v>81</v>
      </c>
      <c r="AY245" s="206" t="s">
        <v>165</v>
      </c>
    </row>
    <row r="246" s="2" customFormat="1">
      <c r="A246" s="38"/>
      <c r="B246" s="179"/>
      <c r="C246" s="180" t="s">
        <v>473</v>
      </c>
      <c r="D246" s="180" t="s">
        <v>167</v>
      </c>
      <c r="E246" s="181" t="s">
        <v>1080</v>
      </c>
      <c r="F246" s="182" t="s">
        <v>1081</v>
      </c>
      <c r="G246" s="183" t="s">
        <v>378</v>
      </c>
      <c r="H246" s="184">
        <v>10</v>
      </c>
      <c r="I246" s="185"/>
      <c r="J246" s="186">
        <f>ROUND(I246*H246,2)</f>
        <v>0</v>
      </c>
      <c r="K246" s="182" t="s">
        <v>852</v>
      </c>
      <c r="L246" s="39"/>
      <c r="M246" s="187" t="s">
        <v>1</v>
      </c>
      <c r="N246" s="188" t="s">
        <v>41</v>
      </c>
      <c r="O246" s="77"/>
      <c r="P246" s="189">
        <f>O246*H246</f>
        <v>0</v>
      </c>
      <c r="Q246" s="189">
        <v>0</v>
      </c>
      <c r="R246" s="189">
        <f>Q246*H246</f>
        <v>0</v>
      </c>
      <c r="S246" s="189">
        <v>4.8000000000000001E-05</v>
      </c>
      <c r="T246" s="190">
        <f>S246*H246</f>
        <v>0.00048000000000000001</v>
      </c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R246" s="191" t="s">
        <v>273</v>
      </c>
      <c r="AT246" s="191" t="s">
        <v>167</v>
      </c>
      <c r="AU246" s="191" t="s">
        <v>85</v>
      </c>
      <c r="AY246" s="19" t="s">
        <v>165</v>
      </c>
      <c r="BE246" s="192">
        <f>IF(N246="základní",J246,0)</f>
        <v>0</v>
      </c>
      <c r="BF246" s="192">
        <f>IF(N246="snížená",J246,0)</f>
        <v>0</v>
      </c>
      <c r="BG246" s="192">
        <f>IF(N246="zákl. přenesená",J246,0)</f>
        <v>0</v>
      </c>
      <c r="BH246" s="192">
        <f>IF(N246="sníž. přenesená",J246,0)</f>
        <v>0</v>
      </c>
      <c r="BI246" s="192">
        <f>IF(N246="nulová",J246,0)</f>
        <v>0</v>
      </c>
      <c r="BJ246" s="19" t="s">
        <v>81</v>
      </c>
      <c r="BK246" s="192">
        <f>ROUND(I246*H246,2)</f>
        <v>0</v>
      </c>
      <c r="BL246" s="19" t="s">
        <v>273</v>
      </c>
      <c r="BM246" s="191" t="s">
        <v>1622</v>
      </c>
    </row>
    <row r="247" s="2" customFormat="1">
      <c r="A247" s="38"/>
      <c r="B247" s="39"/>
      <c r="C247" s="38"/>
      <c r="D247" s="193" t="s">
        <v>173</v>
      </c>
      <c r="E247" s="38"/>
      <c r="F247" s="194" t="s">
        <v>1081</v>
      </c>
      <c r="G247" s="38"/>
      <c r="H247" s="38"/>
      <c r="I247" s="195"/>
      <c r="J247" s="38"/>
      <c r="K247" s="38"/>
      <c r="L247" s="39"/>
      <c r="M247" s="196"/>
      <c r="N247" s="197"/>
      <c r="O247" s="77"/>
      <c r="P247" s="77"/>
      <c r="Q247" s="77"/>
      <c r="R247" s="77"/>
      <c r="S247" s="77"/>
      <c r="T247" s="7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T247" s="19" t="s">
        <v>173</v>
      </c>
      <c r="AU247" s="19" t="s">
        <v>85</v>
      </c>
    </row>
    <row r="248" s="2" customFormat="1" ht="55.5" customHeight="1">
      <c r="A248" s="38"/>
      <c r="B248" s="179"/>
      <c r="C248" s="180" t="s">
        <v>480</v>
      </c>
      <c r="D248" s="180" t="s">
        <v>167</v>
      </c>
      <c r="E248" s="181" t="s">
        <v>1083</v>
      </c>
      <c r="F248" s="182" t="s">
        <v>1084</v>
      </c>
      <c r="G248" s="183" t="s">
        <v>378</v>
      </c>
      <c r="H248" s="184">
        <v>10</v>
      </c>
      <c r="I248" s="185"/>
      <c r="J248" s="186">
        <f>ROUND(I248*H248,2)</f>
        <v>0</v>
      </c>
      <c r="K248" s="182" t="s">
        <v>852</v>
      </c>
      <c r="L248" s="39"/>
      <c r="M248" s="187" t="s">
        <v>1</v>
      </c>
      <c r="N248" s="188" t="s">
        <v>41</v>
      </c>
      <c r="O248" s="77"/>
      <c r="P248" s="189">
        <f>O248*H248</f>
        <v>0</v>
      </c>
      <c r="Q248" s="189">
        <v>0</v>
      </c>
      <c r="R248" s="189">
        <f>Q248*H248</f>
        <v>0</v>
      </c>
      <c r="S248" s="189">
        <v>0.001</v>
      </c>
      <c r="T248" s="190">
        <f>S248*H248</f>
        <v>0.01</v>
      </c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R248" s="191" t="s">
        <v>273</v>
      </c>
      <c r="AT248" s="191" t="s">
        <v>167</v>
      </c>
      <c r="AU248" s="191" t="s">
        <v>85</v>
      </c>
      <c r="AY248" s="19" t="s">
        <v>165</v>
      </c>
      <c r="BE248" s="192">
        <f>IF(N248="základní",J248,0)</f>
        <v>0</v>
      </c>
      <c r="BF248" s="192">
        <f>IF(N248="snížená",J248,0)</f>
        <v>0</v>
      </c>
      <c r="BG248" s="192">
        <f>IF(N248="zákl. přenesená",J248,0)</f>
        <v>0</v>
      </c>
      <c r="BH248" s="192">
        <f>IF(N248="sníž. přenesená",J248,0)</f>
        <v>0</v>
      </c>
      <c r="BI248" s="192">
        <f>IF(N248="nulová",J248,0)</f>
        <v>0</v>
      </c>
      <c r="BJ248" s="19" t="s">
        <v>81</v>
      </c>
      <c r="BK248" s="192">
        <f>ROUND(I248*H248,2)</f>
        <v>0</v>
      </c>
      <c r="BL248" s="19" t="s">
        <v>273</v>
      </c>
      <c r="BM248" s="191" t="s">
        <v>1623</v>
      </c>
    </row>
    <row r="249" s="2" customFormat="1">
      <c r="A249" s="38"/>
      <c r="B249" s="39"/>
      <c r="C249" s="38"/>
      <c r="D249" s="193" t="s">
        <v>173</v>
      </c>
      <c r="E249" s="38"/>
      <c r="F249" s="194" t="s">
        <v>1084</v>
      </c>
      <c r="G249" s="38"/>
      <c r="H249" s="38"/>
      <c r="I249" s="195"/>
      <c r="J249" s="38"/>
      <c r="K249" s="38"/>
      <c r="L249" s="39"/>
      <c r="M249" s="196"/>
      <c r="N249" s="197"/>
      <c r="O249" s="77"/>
      <c r="P249" s="77"/>
      <c r="Q249" s="77"/>
      <c r="R249" s="77"/>
      <c r="S249" s="77"/>
      <c r="T249" s="78"/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T249" s="19" t="s">
        <v>173</v>
      </c>
      <c r="AU249" s="19" t="s">
        <v>85</v>
      </c>
    </row>
    <row r="250" s="12" customFormat="1" ht="25.92" customHeight="1">
      <c r="A250" s="12"/>
      <c r="B250" s="166"/>
      <c r="C250" s="12"/>
      <c r="D250" s="167" t="s">
        <v>75</v>
      </c>
      <c r="E250" s="168" t="s">
        <v>221</v>
      </c>
      <c r="F250" s="168" t="s">
        <v>1086</v>
      </c>
      <c r="G250" s="12"/>
      <c r="H250" s="12"/>
      <c r="I250" s="169"/>
      <c r="J250" s="170">
        <f>BK250</f>
        <v>0</v>
      </c>
      <c r="K250" s="12"/>
      <c r="L250" s="166"/>
      <c r="M250" s="171"/>
      <c r="N250" s="172"/>
      <c r="O250" s="172"/>
      <c r="P250" s="173">
        <f>P251</f>
        <v>0</v>
      </c>
      <c r="Q250" s="172"/>
      <c r="R250" s="173">
        <f>R251</f>
        <v>0.057480000000000003</v>
      </c>
      <c r="S250" s="172"/>
      <c r="T250" s="174">
        <f>T251</f>
        <v>0.50619999999999998</v>
      </c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R250" s="167" t="s">
        <v>86</v>
      </c>
      <c r="AT250" s="175" t="s">
        <v>75</v>
      </c>
      <c r="AU250" s="175" t="s">
        <v>76</v>
      </c>
      <c r="AY250" s="167" t="s">
        <v>165</v>
      </c>
      <c r="BK250" s="176">
        <f>BK251</f>
        <v>0</v>
      </c>
    </row>
    <row r="251" s="12" customFormat="1" ht="22.8" customHeight="1">
      <c r="A251" s="12"/>
      <c r="B251" s="166"/>
      <c r="C251" s="12"/>
      <c r="D251" s="167" t="s">
        <v>75</v>
      </c>
      <c r="E251" s="177" t="s">
        <v>1087</v>
      </c>
      <c r="F251" s="177" t="s">
        <v>1088</v>
      </c>
      <c r="G251" s="12"/>
      <c r="H251" s="12"/>
      <c r="I251" s="169"/>
      <c r="J251" s="178">
        <f>BK251</f>
        <v>0</v>
      </c>
      <c r="K251" s="12"/>
      <c r="L251" s="166"/>
      <c r="M251" s="171"/>
      <c r="N251" s="172"/>
      <c r="O251" s="172"/>
      <c r="P251" s="173">
        <f>SUM(P252:P280)</f>
        <v>0</v>
      </c>
      <c r="Q251" s="172"/>
      <c r="R251" s="173">
        <f>SUM(R252:R280)</f>
        <v>0.057480000000000003</v>
      </c>
      <c r="S251" s="172"/>
      <c r="T251" s="174">
        <f>SUM(T252:T280)</f>
        <v>0.50619999999999998</v>
      </c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R251" s="167" t="s">
        <v>86</v>
      </c>
      <c r="AT251" s="175" t="s">
        <v>75</v>
      </c>
      <c r="AU251" s="175" t="s">
        <v>81</v>
      </c>
      <c r="AY251" s="167" t="s">
        <v>165</v>
      </c>
      <c r="BK251" s="176">
        <f>SUM(BK252:BK280)</f>
        <v>0</v>
      </c>
    </row>
    <row r="252" s="2" customFormat="1">
      <c r="A252" s="38"/>
      <c r="B252" s="179"/>
      <c r="C252" s="180" t="s">
        <v>489</v>
      </c>
      <c r="D252" s="180" t="s">
        <v>167</v>
      </c>
      <c r="E252" s="181" t="s">
        <v>1358</v>
      </c>
      <c r="F252" s="182" t="s">
        <v>1359</v>
      </c>
      <c r="G252" s="183" t="s">
        <v>378</v>
      </c>
      <c r="H252" s="184">
        <v>1</v>
      </c>
      <c r="I252" s="185"/>
      <c r="J252" s="186">
        <f>ROUND(I252*H252,2)</f>
        <v>0</v>
      </c>
      <c r="K252" s="182" t="s">
        <v>1</v>
      </c>
      <c r="L252" s="39"/>
      <c r="M252" s="187" t="s">
        <v>1</v>
      </c>
      <c r="N252" s="188" t="s">
        <v>41</v>
      </c>
      <c r="O252" s="77"/>
      <c r="P252" s="189">
        <f>O252*H252</f>
        <v>0</v>
      </c>
      <c r="Q252" s="189">
        <v>0.020480000000000002</v>
      </c>
      <c r="R252" s="189">
        <f>Q252*H252</f>
        <v>0.020480000000000002</v>
      </c>
      <c r="S252" s="189">
        <v>0</v>
      </c>
      <c r="T252" s="190">
        <f>S252*H252</f>
        <v>0</v>
      </c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R252" s="191" t="s">
        <v>573</v>
      </c>
      <c r="AT252" s="191" t="s">
        <v>167</v>
      </c>
      <c r="AU252" s="191" t="s">
        <v>85</v>
      </c>
      <c r="AY252" s="19" t="s">
        <v>165</v>
      </c>
      <c r="BE252" s="192">
        <f>IF(N252="základní",J252,0)</f>
        <v>0</v>
      </c>
      <c r="BF252" s="192">
        <f>IF(N252="snížená",J252,0)</f>
        <v>0</v>
      </c>
      <c r="BG252" s="192">
        <f>IF(N252="zákl. přenesená",J252,0)</f>
        <v>0</v>
      </c>
      <c r="BH252" s="192">
        <f>IF(N252="sníž. přenesená",J252,0)</f>
        <v>0</v>
      </c>
      <c r="BI252" s="192">
        <f>IF(N252="nulová",J252,0)</f>
        <v>0</v>
      </c>
      <c r="BJ252" s="19" t="s">
        <v>81</v>
      </c>
      <c r="BK252" s="192">
        <f>ROUND(I252*H252,2)</f>
        <v>0</v>
      </c>
      <c r="BL252" s="19" t="s">
        <v>573</v>
      </c>
      <c r="BM252" s="191" t="s">
        <v>1624</v>
      </c>
    </row>
    <row r="253" s="2" customFormat="1">
      <c r="A253" s="38"/>
      <c r="B253" s="39"/>
      <c r="C253" s="38"/>
      <c r="D253" s="193" t="s">
        <v>173</v>
      </c>
      <c r="E253" s="38"/>
      <c r="F253" s="194" t="s">
        <v>1359</v>
      </c>
      <c r="G253" s="38"/>
      <c r="H253" s="38"/>
      <c r="I253" s="195"/>
      <c r="J253" s="38"/>
      <c r="K253" s="38"/>
      <c r="L253" s="39"/>
      <c r="M253" s="196"/>
      <c r="N253" s="197"/>
      <c r="O253" s="77"/>
      <c r="P253" s="77"/>
      <c r="Q253" s="77"/>
      <c r="R253" s="77"/>
      <c r="S253" s="77"/>
      <c r="T253" s="78"/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  <c r="AT253" s="19" t="s">
        <v>173</v>
      </c>
      <c r="AU253" s="19" t="s">
        <v>85</v>
      </c>
    </row>
    <row r="254" s="14" customFormat="1">
      <c r="A254" s="14"/>
      <c r="B254" s="205"/>
      <c r="C254" s="14"/>
      <c r="D254" s="193" t="s">
        <v>175</v>
      </c>
      <c r="E254" s="206" t="s">
        <v>1</v>
      </c>
      <c r="F254" s="207" t="s">
        <v>1361</v>
      </c>
      <c r="G254" s="14"/>
      <c r="H254" s="208">
        <v>1</v>
      </c>
      <c r="I254" s="209"/>
      <c r="J254" s="14"/>
      <c r="K254" s="14"/>
      <c r="L254" s="205"/>
      <c r="M254" s="210"/>
      <c r="N254" s="211"/>
      <c r="O254" s="211"/>
      <c r="P254" s="211"/>
      <c r="Q254" s="211"/>
      <c r="R254" s="211"/>
      <c r="S254" s="211"/>
      <c r="T254" s="212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T254" s="206" t="s">
        <v>175</v>
      </c>
      <c r="AU254" s="206" t="s">
        <v>85</v>
      </c>
      <c r="AV254" s="14" t="s">
        <v>85</v>
      </c>
      <c r="AW254" s="14" t="s">
        <v>32</v>
      </c>
      <c r="AX254" s="14" t="s">
        <v>81</v>
      </c>
      <c r="AY254" s="206" t="s">
        <v>165</v>
      </c>
    </row>
    <row r="255" s="2" customFormat="1">
      <c r="A255" s="38"/>
      <c r="B255" s="179"/>
      <c r="C255" s="180" t="s">
        <v>495</v>
      </c>
      <c r="D255" s="180" t="s">
        <v>167</v>
      </c>
      <c r="E255" s="181" t="s">
        <v>1089</v>
      </c>
      <c r="F255" s="182" t="s">
        <v>1090</v>
      </c>
      <c r="G255" s="183" t="s">
        <v>201</v>
      </c>
      <c r="H255" s="184">
        <v>0.012</v>
      </c>
      <c r="I255" s="185"/>
      <c r="J255" s="186">
        <f>ROUND(I255*H255,2)</f>
        <v>0</v>
      </c>
      <c r="K255" s="182" t="s">
        <v>852</v>
      </c>
      <c r="L255" s="39"/>
      <c r="M255" s="187" t="s">
        <v>1</v>
      </c>
      <c r="N255" s="188" t="s">
        <v>41</v>
      </c>
      <c r="O255" s="77"/>
      <c r="P255" s="189">
        <f>O255*H255</f>
        <v>0</v>
      </c>
      <c r="Q255" s="189">
        <v>0</v>
      </c>
      <c r="R255" s="189">
        <f>Q255*H255</f>
        <v>0</v>
      </c>
      <c r="S255" s="189">
        <v>0</v>
      </c>
      <c r="T255" s="190">
        <f>S255*H255</f>
        <v>0</v>
      </c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R255" s="191" t="s">
        <v>573</v>
      </c>
      <c r="AT255" s="191" t="s">
        <v>167</v>
      </c>
      <c r="AU255" s="191" t="s">
        <v>85</v>
      </c>
      <c r="AY255" s="19" t="s">
        <v>165</v>
      </c>
      <c r="BE255" s="192">
        <f>IF(N255="základní",J255,0)</f>
        <v>0</v>
      </c>
      <c r="BF255" s="192">
        <f>IF(N255="snížená",J255,0)</f>
        <v>0</v>
      </c>
      <c r="BG255" s="192">
        <f>IF(N255="zákl. přenesená",J255,0)</f>
        <v>0</v>
      </c>
      <c r="BH255" s="192">
        <f>IF(N255="sníž. přenesená",J255,0)</f>
        <v>0</v>
      </c>
      <c r="BI255" s="192">
        <f>IF(N255="nulová",J255,0)</f>
        <v>0</v>
      </c>
      <c r="BJ255" s="19" t="s">
        <v>81</v>
      </c>
      <c r="BK255" s="192">
        <f>ROUND(I255*H255,2)</f>
        <v>0</v>
      </c>
      <c r="BL255" s="19" t="s">
        <v>573</v>
      </c>
      <c r="BM255" s="191" t="s">
        <v>1625</v>
      </c>
    </row>
    <row r="256" s="2" customFormat="1">
      <c r="A256" s="38"/>
      <c r="B256" s="39"/>
      <c r="C256" s="38"/>
      <c r="D256" s="193" t="s">
        <v>173</v>
      </c>
      <c r="E256" s="38"/>
      <c r="F256" s="194" t="s">
        <v>1090</v>
      </c>
      <c r="G256" s="38"/>
      <c r="H256" s="38"/>
      <c r="I256" s="195"/>
      <c r="J256" s="38"/>
      <c r="K256" s="38"/>
      <c r="L256" s="39"/>
      <c r="M256" s="196"/>
      <c r="N256" s="197"/>
      <c r="O256" s="77"/>
      <c r="P256" s="77"/>
      <c r="Q256" s="77"/>
      <c r="R256" s="77"/>
      <c r="S256" s="77"/>
      <c r="T256" s="78"/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T256" s="19" t="s">
        <v>173</v>
      </c>
      <c r="AU256" s="19" t="s">
        <v>85</v>
      </c>
    </row>
    <row r="257" s="2" customFormat="1">
      <c r="A257" s="38"/>
      <c r="B257" s="179"/>
      <c r="C257" s="180" t="s">
        <v>501</v>
      </c>
      <c r="D257" s="180" t="s">
        <v>167</v>
      </c>
      <c r="E257" s="181" t="s">
        <v>1092</v>
      </c>
      <c r="F257" s="182" t="s">
        <v>1093</v>
      </c>
      <c r="G257" s="183" t="s">
        <v>201</v>
      </c>
      <c r="H257" s="184">
        <v>0.12</v>
      </c>
      <c r="I257" s="185"/>
      <c r="J257" s="186">
        <f>ROUND(I257*H257,2)</f>
        <v>0</v>
      </c>
      <c r="K257" s="182" t="s">
        <v>852</v>
      </c>
      <c r="L257" s="39"/>
      <c r="M257" s="187" t="s">
        <v>1</v>
      </c>
      <c r="N257" s="188" t="s">
        <v>41</v>
      </c>
      <c r="O257" s="77"/>
      <c r="P257" s="189">
        <f>O257*H257</f>
        <v>0</v>
      </c>
      <c r="Q257" s="189">
        <v>0</v>
      </c>
      <c r="R257" s="189">
        <f>Q257*H257</f>
        <v>0</v>
      </c>
      <c r="S257" s="189">
        <v>0</v>
      </c>
      <c r="T257" s="190">
        <f>S257*H257</f>
        <v>0</v>
      </c>
      <c r="U257" s="38"/>
      <c r="V257" s="38"/>
      <c r="W257" s="38"/>
      <c r="X257" s="38"/>
      <c r="Y257" s="38"/>
      <c r="Z257" s="38"/>
      <c r="AA257" s="38"/>
      <c r="AB257" s="38"/>
      <c r="AC257" s="38"/>
      <c r="AD257" s="38"/>
      <c r="AE257" s="38"/>
      <c r="AR257" s="191" t="s">
        <v>573</v>
      </c>
      <c r="AT257" s="191" t="s">
        <v>167</v>
      </c>
      <c r="AU257" s="191" t="s">
        <v>85</v>
      </c>
      <c r="AY257" s="19" t="s">
        <v>165</v>
      </c>
      <c r="BE257" s="192">
        <f>IF(N257="základní",J257,0)</f>
        <v>0</v>
      </c>
      <c r="BF257" s="192">
        <f>IF(N257="snížená",J257,0)</f>
        <v>0</v>
      </c>
      <c r="BG257" s="192">
        <f>IF(N257="zákl. přenesená",J257,0)</f>
        <v>0</v>
      </c>
      <c r="BH257" s="192">
        <f>IF(N257="sníž. přenesená",J257,0)</f>
        <v>0</v>
      </c>
      <c r="BI257" s="192">
        <f>IF(N257="nulová",J257,0)</f>
        <v>0</v>
      </c>
      <c r="BJ257" s="19" t="s">
        <v>81</v>
      </c>
      <c r="BK257" s="192">
        <f>ROUND(I257*H257,2)</f>
        <v>0</v>
      </c>
      <c r="BL257" s="19" t="s">
        <v>573</v>
      </c>
      <c r="BM257" s="191" t="s">
        <v>1626</v>
      </c>
    </row>
    <row r="258" s="2" customFormat="1">
      <c r="A258" s="38"/>
      <c r="B258" s="39"/>
      <c r="C258" s="38"/>
      <c r="D258" s="193" t="s">
        <v>173</v>
      </c>
      <c r="E258" s="38"/>
      <c r="F258" s="194" t="s">
        <v>1093</v>
      </c>
      <c r="G258" s="38"/>
      <c r="H258" s="38"/>
      <c r="I258" s="195"/>
      <c r="J258" s="38"/>
      <c r="K258" s="38"/>
      <c r="L258" s="39"/>
      <c r="M258" s="196"/>
      <c r="N258" s="197"/>
      <c r="O258" s="77"/>
      <c r="P258" s="77"/>
      <c r="Q258" s="77"/>
      <c r="R258" s="77"/>
      <c r="S258" s="77"/>
      <c r="T258" s="78"/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T258" s="19" t="s">
        <v>173</v>
      </c>
      <c r="AU258" s="19" t="s">
        <v>85</v>
      </c>
    </row>
    <row r="259" s="2" customFormat="1">
      <c r="A259" s="38"/>
      <c r="B259" s="179"/>
      <c r="C259" s="180" t="s">
        <v>507</v>
      </c>
      <c r="D259" s="180" t="s">
        <v>167</v>
      </c>
      <c r="E259" s="181" t="s">
        <v>1104</v>
      </c>
      <c r="F259" s="182" t="s">
        <v>1105</v>
      </c>
      <c r="G259" s="183" t="s">
        <v>378</v>
      </c>
      <c r="H259" s="184">
        <v>41</v>
      </c>
      <c r="I259" s="185"/>
      <c r="J259" s="186">
        <f>ROUND(I259*H259,2)</f>
        <v>0</v>
      </c>
      <c r="K259" s="182" t="s">
        <v>852</v>
      </c>
      <c r="L259" s="39"/>
      <c r="M259" s="187" t="s">
        <v>1</v>
      </c>
      <c r="N259" s="188" t="s">
        <v>41</v>
      </c>
      <c r="O259" s="77"/>
      <c r="P259" s="189">
        <f>O259*H259</f>
        <v>0</v>
      </c>
      <c r="Q259" s="189">
        <v>0</v>
      </c>
      <c r="R259" s="189">
        <f>Q259*H259</f>
        <v>0</v>
      </c>
      <c r="S259" s="189">
        <v>0.0011999999999999999</v>
      </c>
      <c r="T259" s="190">
        <f>S259*H259</f>
        <v>0.049199999999999994</v>
      </c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R259" s="191" t="s">
        <v>573</v>
      </c>
      <c r="AT259" s="191" t="s">
        <v>167</v>
      </c>
      <c r="AU259" s="191" t="s">
        <v>85</v>
      </c>
      <c r="AY259" s="19" t="s">
        <v>165</v>
      </c>
      <c r="BE259" s="192">
        <f>IF(N259="základní",J259,0)</f>
        <v>0</v>
      </c>
      <c r="BF259" s="192">
        <f>IF(N259="snížená",J259,0)</f>
        <v>0</v>
      </c>
      <c r="BG259" s="192">
        <f>IF(N259="zákl. přenesená",J259,0)</f>
        <v>0</v>
      </c>
      <c r="BH259" s="192">
        <f>IF(N259="sníž. přenesená",J259,0)</f>
        <v>0</v>
      </c>
      <c r="BI259" s="192">
        <f>IF(N259="nulová",J259,0)</f>
        <v>0</v>
      </c>
      <c r="BJ259" s="19" t="s">
        <v>81</v>
      </c>
      <c r="BK259" s="192">
        <f>ROUND(I259*H259,2)</f>
        <v>0</v>
      </c>
      <c r="BL259" s="19" t="s">
        <v>573</v>
      </c>
      <c r="BM259" s="191" t="s">
        <v>1627</v>
      </c>
    </row>
    <row r="260" s="2" customFormat="1">
      <c r="A260" s="38"/>
      <c r="B260" s="39"/>
      <c r="C260" s="38"/>
      <c r="D260" s="193" t="s">
        <v>173</v>
      </c>
      <c r="E260" s="38"/>
      <c r="F260" s="194" t="s">
        <v>1105</v>
      </c>
      <c r="G260" s="38"/>
      <c r="H260" s="38"/>
      <c r="I260" s="195"/>
      <c r="J260" s="38"/>
      <c r="K260" s="38"/>
      <c r="L260" s="39"/>
      <c r="M260" s="196"/>
      <c r="N260" s="197"/>
      <c r="O260" s="77"/>
      <c r="P260" s="77"/>
      <c r="Q260" s="77"/>
      <c r="R260" s="77"/>
      <c r="S260" s="77"/>
      <c r="T260" s="78"/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T260" s="19" t="s">
        <v>173</v>
      </c>
      <c r="AU260" s="19" t="s">
        <v>85</v>
      </c>
    </row>
    <row r="261" s="2" customFormat="1" ht="33" customHeight="1">
      <c r="A261" s="38"/>
      <c r="B261" s="179"/>
      <c r="C261" s="180" t="s">
        <v>512</v>
      </c>
      <c r="D261" s="180" t="s">
        <v>167</v>
      </c>
      <c r="E261" s="181" t="s">
        <v>1107</v>
      </c>
      <c r="F261" s="182" t="s">
        <v>1108</v>
      </c>
      <c r="G261" s="183" t="s">
        <v>305</v>
      </c>
      <c r="H261" s="184">
        <v>41</v>
      </c>
      <c r="I261" s="185"/>
      <c r="J261" s="186">
        <f>ROUND(I261*H261,2)</f>
        <v>0</v>
      </c>
      <c r="K261" s="182" t="s">
        <v>852</v>
      </c>
      <c r="L261" s="39"/>
      <c r="M261" s="187" t="s">
        <v>1</v>
      </c>
      <c r="N261" s="188" t="s">
        <v>41</v>
      </c>
      <c r="O261" s="77"/>
      <c r="P261" s="189">
        <f>O261*H261</f>
        <v>0</v>
      </c>
      <c r="Q261" s="189">
        <v>0</v>
      </c>
      <c r="R261" s="189">
        <f>Q261*H261</f>
        <v>0</v>
      </c>
      <c r="S261" s="189">
        <v>0.002</v>
      </c>
      <c r="T261" s="190">
        <f>S261*H261</f>
        <v>0.082000000000000003</v>
      </c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R261" s="191" t="s">
        <v>573</v>
      </c>
      <c r="AT261" s="191" t="s">
        <v>167</v>
      </c>
      <c r="AU261" s="191" t="s">
        <v>85</v>
      </c>
      <c r="AY261" s="19" t="s">
        <v>165</v>
      </c>
      <c r="BE261" s="192">
        <f>IF(N261="základní",J261,0)</f>
        <v>0</v>
      </c>
      <c r="BF261" s="192">
        <f>IF(N261="snížená",J261,0)</f>
        <v>0</v>
      </c>
      <c r="BG261" s="192">
        <f>IF(N261="zákl. přenesená",J261,0)</f>
        <v>0</v>
      </c>
      <c r="BH261" s="192">
        <f>IF(N261="sníž. přenesená",J261,0)</f>
        <v>0</v>
      </c>
      <c r="BI261" s="192">
        <f>IF(N261="nulová",J261,0)</f>
        <v>0</v>
      </c>
      <c r="BJ261" s="19" t="s">
        <v>81</v>
      </c>
      <c r="BK261" s="192">
        <f>ROUND(I261*H261,2)</f>
        <v>0</v>
      </c>
      <c r="BL261" s="19" t="s">
        <v>573</v>
      </c>
      <c r="BM261" s="191" t="s">
        <v>1628</v>
      </c>
    </row>
    <row r="262" s="2" customFormat="1">
      <c r="A262" s="38"/>
      <c r="B262" s="39"/>
      <c r="C262" s="38"/>
      <c r="D262" s="193" t="s">
        <v>173</v>
      </c>
      <c r="E262" s="38"/>
      <c r="F262" s="194" t="s">
        <v>1108</v>
      </c>
      <c r="G262" s="38"/>
      <c r="H262" s="38"/>
      <c r="I262" s="195"/>
      <c r="J262" s="38"/>
      <c r="K262" s="38"/>
      <c r="L262" s="39"/>
      <c r="M262" s="196"/>
      <c r="N262" s="197"/>
      <c r="O262" s="77"/>
      <c r="P262" s="77"/>
      <c r="Q262" s="77"/>
      <c r="R262" s="77"/>
      <c r="S262" s="77"/>
      <c r="T262" s="78"/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T262" s="19" t="s">
        <v>173</v>
      </c>
      <c r="AU262" s="19" t="s">
        <v>85</v>
      </c>
    </row>
    <row r="263" s="2" customFormat="1" ht="33" customHeight="1">
      <c r="A263" s="38"/>
      <c r="B263" s="179"/>
      <c r="C263" s="180" t="s">
        <v>517</v>
      </c>
      <c r="D263" s="180" t="s">
        <v>167</v>
      </c>
      <c r="E263" s="181" t="s">
        <v>1110</v>
      </c>
      <c r="F263" s="182" t="s">
        <v>1111</v>
      </c>
      <c r="G263" s="183" t="s">
        <v>305</v>
      </c>
      <c r="H263" s="184">
        <v>109</v>
      </c>
      <c r="I263" s="185"/>
      <c r="J263" s="186">
        <f>ROUND(I263*H263,2)</f>
        <v>0</v>
      </c>
      <c r="K263" s="182" t="s">
        <v>852</v>
      </c>
      <c r="L263" s="39"/>
      <c r="M263" s="187" t="s">
        <v>1</v>
      </c>
      <c r="N263" s="188" t="s">
        <v>41</v>
      </c>
      <c r="O263" s="77"/>
      <c r="P263" s="189">
        <f>O263*H263</f>
        <v>0</v>
      </c>
      <c r="Q263" s="189">
        <v>0</v>
      </c>
      <c r="R263" s="189">
        <f>Q263*H263</f>
        <v>0</v>
      </c>
      <c r="S263" s="189">
        <v>0.002</v>
      </c>
      <c r="T263" s="190">
        <f>S263*H263</f>
        <v>0.218</v>
      </c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R263" s="191" t="s">
        <v>573</v>
      </c>
      <c r="AT263" s="191" t="s">
        <v>167</v>
      </c>
      <c r="AU263" s="191" t="s">
        <v>85</v>
      </c>
      <c r="AY263" s="19" t="s">
        <v>165</v>
      </c>
      <c r="BE263" s="192">
        <f>IF(N263="základní",J263,0)</f>
        <v>0</v>
      </c>
      <c r="BF263" s="192">
        <f>IF(N263="snížená",J263,0)</f>
        <v>0</v>
      </c>
      <c r="BG263" s="192">
        <f>IF(N263="zákl. přenesená",J263,0)</f>
        <v>0</v>
      </c>
      <c r="BH263" s="192">
        <f>IF(N263="sníž. přenesená",J263,0)</f>
        <v>0</v>
      </c>
      <c r="BI263" s="192">
        <f>IF(N263="nulová",J263,0)</f>
        <v>0</v>
      </c>
      <c r="BJ263" s="19" t="s">
        <v>81</v>
      </c>
      <c r="BK263" s="192">
        <f>ROUND(I263*H263,2)</f>
        <v>0</v>
      </c>
      <c r="BL263" s="19" t="s">
        <v>573</v>
      </c>
      <c r="BM263" s="191" t="s">
        <v>1629</v>
      </c>
    </row>
    <row r="264" s="2" customFormat="1">
      <c r="A264" s="38"/>
      <c r="B264" s="39"/>
      <c r="C264" s="38"/>
      <c r="D264" s="193" t="s">
        <v>173</v>
      </c>
      <c r="E264" s="38"/>
      <c r="F264" s="194" t="s">
        <v>1111</v>
      </c>
      <c r="G264" s="38"/>
      <c r="H264" s="38"/>
      <c r="I264" s="195"/>
      <c r="J264" s="38"/>
      <c r="K264" s="38"/>
      <c r="L264" s="39"/>
      <c r="M264" s="196"/>
      <c r="N264" s="197"/>
      <c r="O264" s="77"/>
      <c r="P264" s="77"/>
      <c r="Q264" s="77"/>
      <c r="R264" s="77"/>
      <c r="S264" s="77"/>
      <c r="T264" s="78"/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T264" s="19" t="s">
        <v>173</v>
      </c>
      <c r="AU264" s="19" t="s">
        <v>85</v>
      </c>
    </row>
    <row r="265" s="2" customFormat="1" ht="33" customHeight="1">
      <c r="A265" s="38"/>
      <c r="B265" s="179"/>
      <c r="C265" s="180" t="s">
        <v>524</v>
      </c>
      <c r="D265" s="180" t="s">
        <v>167</v>
      </c>
      <c r="E265" s="181" t="s">
        <v>1113</v>
      </c>
      <c r="F265" s="182" t="s">
        <v>1114</v>
      </c>
      <c r="G265" s="183" t="s">
        <v>305</v>
      </c>
      <c r="H265" s="184">
        <v>20</v>
      </c>
      <c r="I265" s="185"/>
      <c r="J265" s="186">
        <f>ROUND(I265*H265,2)</f>
        <v>0</v>
      </c>
      <c r="K265" s="182" t="s">
        <v>852</v>
      </c>
      <c r="L265" s="39"/>
      <c r="M265" s="187" t="s">
        <v>1</v>
      </c>
      <c r="N265" s="188" t="s">
        <v>41</v>
      </c>
      <c r="O265" s="77"/>
      <c r="P265" s="189">
        <f>O265*H265</f>
        <v>0</v>
      </c>
      <c r="Q265" s="189">
        <v>0</v>
      </c>
      <c r="R265" s="189">
        <f>Q265*H265</f>
        <v>0</v>
      </c>
      <c r="S265" s="189">
        <v>0.0030000000000000001</v>
      </c>
      <c r="T265" s="190">
        <f>S265*H265</f>
        <v>0.059999999999999998</v>
      </c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  <c r="AR265" s="191" t="s">
        <v>573</v>
      </c>
      <c r="AT265" s="191" t="s">
        <v>167</v>
      </c>
      <c r="AU265" s="191" t="s">
        <v>85</v>
      </c>
      <c r="AY265" s="19" t="s">
        <v>165</v>
      </c>
      <c r="BE265" s="192">
        <f>IF(N265="základní",J265,0)</f>
        <v>0</v>
      </c>
      <c r="BF265" s="192">
        <f>IF(N265="snížená",J265,0)</f>
        <v>0</v>
      </c>
      <c r="BG265" s="192">
        <f>IF(N265="zákl. přenesená",J265,0)</f>
        <v>0</v>
      </c>
      <c r="BH265" s="192">
        <f>IF(N265="sníž. přenesená",J265,0)</f>
        <v>0</v>
      </c>
      <c r="BI265" s="192">
        <f>IF(N265="nulová",J265,0)</f>
        <v>0</v>
      </c>
      <c r="BJ265" s="19" t="s">
        <v>81</v>
      </c>
      <c r="BK265" s="192">
        <f>ROUND(I265*H265,2)</f>
        <v>0</v>
      </c>
      <c r="BL265" s="19" t="s">
        <v>573</v>
      </c>
      <c r="BM265" s="191" t="s">
        <v>1630</v>
      </c>
    </row>
    <row r="266" s="2" customFormat="1">
      <c r="A266" s="38"/>
      <c r="B266" s="39"/>
      <c r="C266" s="38"/>
      <c r="D266" s="193" t="s">
        <v>173</v>
      </c>
      <c r="E266" s="38"/>
      <c r="F266" s="194" t="s">
        <v>1114</v>
      </c>
      <c r="G266" s="38"/>
      <c r="H266" s="38"/>
      <c r="I266" s="195"/>
      <c r="J266" s="38"/>
      <c r="K266" s="38"/>
      <c r="L266" s="39"/>
      <c r="M266" s="196"/>
      <c r="N266" s="197"/>
      <c r="O266" s="77"/>
      <c r="P266" s="77"/>
      <c r="Q266" s="77"/>
      <c r="R266" s="77"/>
      <c r="S266" s="77"/>
      <c r="T266" s="78"/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T266" s="19" t="s">
        <v>173</v>
      </c>
      <c r="AU266" s="19" t="s">
        <v>85</v>
      </c>
    </row>
    <row r="267" s="2" customFormat="1" ht="33" customHeight="1">
      <c r="A267" s="38"/>
      <c r="B267" s="179"/>
      <c r="C267" s="180" t="s">
        <v>530</v>
      </c>
      <c r="D267" s="180" t="s">
        <v>167</v>
      </c>
      <c r="E267" s="181" t="s">
        <v>1116</v>
      </c>
      <c r="F267" s="182" t="s">
        <v>1117</v>
      </c>
      <c r="G267" s="183" t="s">
        <v>305</v>
      </c>
      <c r="H267" s="184">
        <v>5</v>
      </c>
      <c r="I267" s="185"/>
      <c r="J267" s="186">
        <f>ROUND(I267*H267,2)</f>
        <v>0</v>
      </c>
      <c r="K267" s="182" t="s">
        <v>852</v>
      </c>
      <c r="L267" s="39"/>
      <c r="M267" s="187" t="s">
        <v>1</v>
      </c>
      <c r="N267" s="188" t="s">
        <v>41</v>
      </c>
      <c r="O267" s="77"/>
      <c r="P267" s="189">
        <f>O267*H267</f>
        <v>0</v>
      </c>
      <c r="Q267" s="189">
        <v>0</v>
      </c>
      <c r="R267" s="189">
        <f>Q267*H267</f>
        <v>0</v>
      </c>
      <c r="S267" s="189">
        <v>0.0050000000000000001</v>
      </c>
      <c r="T267" s="190">
        <f>S267*H267</f>
        <v>0.025000000000000001</v>
      </c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  <c r="AR267" s="191" t="s">
        <v>573</v>
      </c>
      <c r="AT267" s="191" t="s">
        <v>167</v>
      </c>
      <c r="AU267" s="191" t="s">
        <v>85</v>
      </c>
      <c r="AY267" s="19" t="s">
        <v>165</v>
      </c>
      <c r="BE267" s="192">
        <f>IF(N267="základní",J267,0)</f>
        <v>0</v>
      </c>
      <c r="BF267" s="192">
        <f>IF(N267="snížená",J267,0)</f>
        <v>0</v>
      </c>
      <c r="BG267" s="192">
        <f>IF(N267="zákl. přenesená",J267,0)</f>
        <v>0</v>
      </c>
      <c r="BH267" s="192">
        <f>IF(N267="sníž. přenesená",J267,0)</f>
        <v>0</v>
      </c>
      <c r="BI267" s="192">
        <f>IF(N267="nulová",J267,0)</f>
        <v>0</v>
      </c>
      <c r="BJ267" s="19" t="s">
        <v>81</v>
      </c>
      <c r="BK267" s="192">
        <f>ROUND(I267*H267,2)</f>
        <v>0</v>
      </c>
      <c r="BL267" s="19" t="s">
        <v>573</v>
      </c>
      <c r="BM267" s="191" t="s">
        <v>1631</v>
      </c>
    </row>
    <row r="268" s="2" customFormat="1">
      <c r="A268" s="38"/>
      <c r="B268" s="39"/>
      <c r="C268" s="38"/>
      <c r="D268" s="193" t="s">
        <v>173</v>
      </c>
      <c r="E268" s="38"/>
      <c r="F268" s="194" t="s">
        <v>1117</v>
      </c>
      <c r="G268" s="38"/>
      <c r="H268" s="38"/>
      <c r="I268" s="195"/>
      <c r="J268" s="38"/>
      <c r="K268" s="38"/>
      <c r="L268" s="39"/>
      <c r="M268" s="196"/>
      <c r="N268" s="197"/>
      <c r="O268" s="77"/>
      <c r="P268" s="77"/>
      <c r="Q268" s="77"/>
      <c r="R268" s="77"/>
      <c r="S268" s="77"/>
      <c r="T268" s="78"/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  <c r="AT268" s="19" t="s">
        <v>173</v>
      </c>
      <c r="AU268" s="19" t="s">
        <v>85</v>
      </c>
    </row>
    <row r="269" s="2" customFormat="1" ht="33" customHeight="1">
      <c r="A269" s="38"/>
      <c r="B269" s="179"/>
      <c r="C269" s="180" t="s">
        <v>535</v>
      </c>
      <c r="D269" s="180" t="s">
        <v>167</v>
      </c>
      <c r="E269" s="181" t="s">
        <v>1366</v>
      </c>
      <c r="F269" s="182" t="s">
        <v>1367</v>
      </c>
      <c r="G269" s="183" t="s">
        <v>305</v>
      </c>
      <c r="H269" s="184">
        <v>12</v>
      </c>
      <c r="I269" s="185"/>
      <c r="J269" s="186">
        <f>ROUND(I269*H269,2)</f>
        <v>0</v>
      </c>
      <c r="K269" s="182" t="s">
        <v>852</v>
      </c>
      <c r="L269" s="39"/>
      <c r="M269" s="187" t="s">
        <v>1</v>
      </c>
      <c r="N269" s="188" t="s">
        <v>41</v>
      </c>
      <c r="O269" s="77"/>
      <c r="P269" s="189">
        <f>O269*H269</f>
        <v>0</v>
      </c>
      <c r="Q269" s="189">
        <v>0</v>
      </c>
      <c r="R269" s="189">
        <f>Q269*H269</f>
        <v>0</v>
      </c>
      <c r="S269" s="189">
        <v>0.0060000000000000001</v>
      </c>
      <c r="T269" s="190">
        <f>S269*H269</f>
        <v>0.072000000000000008</v>
      </c>
      <c r="U269" s="38"/>
      <c r="V269" s="38"/>
      <c r="W269" s="38"/>
      <c r="X269" s="38"/>
      <c r="Y269" s="38"/>
      <c r="Z269" s="38"/>
      <c r="AA269" s="38"/>
      <c r="AB269" s="38"/>
      <c r="AC269" s="38"/>
      <c r="AD269" s="38"/>
      <c r="AE269" s="38"/>
      <c r="AR269" s="191" t="s">
        <v>573</v>
      </c>
      <c r="AT269" s="191" t="s">
        <v>167</v>
      </c>
      <c r="AU269" s="191" t="s">
        <v>85</v>
      </c>
      <c r="AY269" s="19" t="s">
        <v>165</v>
      </c>
      <c r="BE269" s="192">
        <f>IF(N269="základní",J269,0)</f>
        <v>0</v>
      </c>
      <c r="BF269" s="192">
        <f>IF(N269="snížená",J269,0)</f>
        <v>0</v>
      </c>
      <c r="BG269" s="192">
        <f>IF(N269="zákl. přenesená",J269,0)</f>
        <v>0</v>
      </c>
      <c r="BH269" s="192">
        <f>IF(N269="sníž. přenesená",J269,0)</f>
        <v>0</v>
      </c>
      <c r="BI269" s="192">
        <f>IF(N269="nulová",J269,0)</f>
        <v>0</v>
      </c>
      <c r="BJ269" s="19" t="s">
        <v>81</v>
      </c>
      <c r="BK269" s="192">
        <f>ROUND(I269*H269,2)</f>
        <v>0</v>
      </c>
      <c r="BL269" s="19" t="s">
        <v>573</v>
      </c>
      <c r="BM269" s="191" t="s">
        <v>1632</v>
      </c>
    </row>
    <row r="270" s="2" customFormat="1">
      <c r="A270" s="38"/>
      <c r="B270" s="39"/>
      <c r="C270" s="38"/>
      <c r="D270" s="193" t="s">
        <v>173</v>
      </c>
      <c r="E270" s="38"/>
      <c r="F270" s="194" t="s">
        <v>1367</v>
      </c>
      <c r="G270" s="38"/>
      <c r="H270" s="38"/>
      <c r="I270" s="195"/>
      <c r="J270" s="38"/>
      <c r="K270" s="38"/>
      <c r="L270" s="39"/>
      <c r="M270" s="196"/>
      <c r="N270" s="197"/>
      <c r="O270" s="77"/>
      <c r="P270" s="77"/>
      <c r="Q270" s="77"/>
      <c r="R270" s="77"/>
      <c r="S270" s="77"/>
      <c r="T270" s="78"/>
      <c r="U270" s="38"/>
      <c r="V270" s="38"/>
      <c r="W270" s="38"/>
      <c r="X270" s="38"/>
      <c r="Y270" s="38"/>
      <c r="Z270" s="38"/>
      <c r="AA270" s="38"/>
      <c r="AB270" s="38"/>
      <c r="AC270" s="38"/>
      <c r="AD270" s="38"/>
      <c r="AE270" s="38"/>
      <c r="AT270" s="19" t="s">
        <v>173</v>
      </c>
      <c r="AU270" s="19" t="s">
        <v>85</v>
      </c>
    </row>
    <row r="271" s="2" customFormat="1">
      <c r="A271" s="38"/>
      <c r="B271" s="179"/>
      <c r="C271" s="180" t="s">
        <v>541</v>
      </c>
      <c r="D271" s="180" t="s">
        <v>167</v>
      </c>
      <c r="E271" s="181" t="s">
        <v>1122</v>
      </c>
      <c r="F271" s="182" t="s">
        <v>1123</v>
      </c>
      <c r="G271" s="183" t="s">
        <v>305</v>
      </c>
      <c r="H271" s="184">
        <v>41</v>
      </c>
      <c r="I271" s="185"/>
      <c r="J271" s="186">
        <f>ROUND(I271*H271,2)</f>
        <v>0</v>
      </c>
      <c r="K271" s="182" t="s">
        <v>852</v>
      </c>
      <c r="L271" s="39"/>
      <c r="M271" s="187" t="s">
        <v>1</v>
      </c>
      <c r="N271" s="188" t="s">
        <v>41</v>
      </c>
      <c r="O271" s="77"/>
      <c r="P271" s="189">
        <f>O271*H271</f>
        <v>0</v>
      </c>
      <c r="Q271" s="189">
        <v>0.00014999999999999999</v>
      </c>
      <c r="R271" s="189">
        <f>Q271*H271</f>
        <v>0.0061499999999999992</v>
      </c>
      <c r="S271" s="189">
        <v>0</v>
      </c>
      <c r="T271" s="190">
        <f>S271*H271</f>
        <v>0</v>
      </c>
      <c r="U271" s="38"/>
      <c r="V271" s="38"/>
      <c r="W271" s="38"/>
      <c r="X271" s="38"/>
      <c r="Y271" s="38"/>
      <c r="Z271" s="38"/>
      <c r="AA271" s="38"/>
      <c r="AB271" s="38"/>
      <c r="AC271" s="38"/>
      <c r="AD271" s="38"/>
      <c r="AE271" s="38"/>
      <c r="AR271" s="191" t="s">
        <v>573</v>
      </c>
      <c r="AT271" s="191" t="s">
        <v>167</v>
      </c>
      <c r="AU271" s="191" t="s">
        <v>85</v>
      </c>
      <c r="AY271" s="19" t="s">
        <v>165</v>
      </c>
      <c r="BE271" s="192">
        <f>IF(N271="základní",J271,0)</f>
        <v>0</v>
      </c>
      <c r="BF271" s="192">
        <f>IF(N271="snížená",J271,0)</f>
        <v>0</v>
      </c>
      <c r="BG271" s="192">
        <f>IF(N271="zákl. přenesená",J271,0)</f>
        <v>0</v>
      </c>
      <c r="BH271" s="192">
        <f>IF(N271="sníž. přenesená",J271,0)</f>
        <v>0</v>
      </c>
      <c r="BI271" s="192">
        <f>IF(N271="nulová",J271,0)</f>
        <v>0</v>
      </c>
      <c r="BJ271" s="19" t="s">
        <v>81</v>
      </c>
      <c r="BK271" s="192">
        <f>ROUND(I271*H271,2)</f>
        <v>0</v>
      </c>
      <c r="BL271" s="19" t="s">
        <v>573</v>
      </c>
      <c r="BM271" s="191" t="s">
        <v>1633</v>
      </c>
    </row>
    <row r="272" s="2" customFormat="1">
      <c r="A272" s="38"/>
      <c r="B272" s="39"/>
      <c r="C272" s="38"/>
      <c r="D272" s="193" t="s">
        <v>173</v>
      </c>
      <c r="E272" s="38"/>
      <c r="F272" s="194" t="s">
        <v>1123</v>
      </c>
      <c r="G272" s="38"/>
      <c r="H272" s="38"/>
      <c r="I272" s="195"/>
      <c r="J272" s="38"/>
      <c r="K272" s="38"/>
      <c r="L272" s="39"/>
      <c r="M272" s="196"/>
      <c r="N272" s="197"/>
      <c r="O272" s="77"/>
      <c r="P272" s="77"/>
      <c r="Q272" s="77"/>
      <c r="R272" s="77"/>
      <c r="S272" s="77"/>
      <c r="T272" s="78"/>
      <c r="U272" s="38"/>
      <c r="V272" s="38"/>
      <c r="W272" s="38"/>
      <c r="X272" s="38"/>
      <c r="Y272" s="38"/>
      <c r="Z272" s="38"/>
      <c r="AA272" s="38"/>
      <c r="AB272" s="38"/>
      <c r="AC272" s="38"/>
      <c r="AD272" s="38"/>
      <c r="AE272" s="38"/>
      <c r="AT272" s="19" t="s">
        <v>173</v>
      </c>
      <c r="AU272" s="19" t="s">
        <v>85</v>
      </c>
    </row>
    <row r="273" s="2" customFormat="1">
      <c r="A273" s="38"/>
      <c r="B273" s="179"/>
      <c r="C273" s="180" t="s">
        <v>545</v>
      </c>
      <c r="D273" s="180" t="s">
        <v>167</v>
      </c>
      <c r="E273" s="181" t="s">
        <v>1125</v>
      </c>
      <c r="F273" s="182" t="s">
        <v>1126</v>
      </c>
      <c r="G273" s="183" t="s">
        <v>305</v>
      </c>
      <c r="H273" s="184">
        <v>109</v>
      </c>
      <c r="I273" s="185"/>
      <c r="J273" s="186">
        <f>ROUND(I273*H273,2)</f>
        <v>0</v>
      </c>
      <c r="K273" s="182" t="s">
        <v>852</v>
      </c>
      <c r="L273" s="39"/>
      <c r="M273" s="187" t="s">
        <v>1</v>
      </c>
      <c r="N273" s="188" t="s">
        <v>41</v>
      </c>
      <c r="O273" s="77"/>
      <c r="P273" s="189">
        <f>O273*H273</f>
        <v>0</v>
      </c>
      <c r="Q273" s="189">
        <v>0.00014999999999999999</v>
      </c>
      <c r="R273" s="189">
        <f>Q273*H273</f>
        <v>0.01635</v>
      </c>
      <c r="S273" s="189">
        <v>0</v>
      </c>
      <c r="T273" s="190">
        <f>S273*H273</f>
        <v>0</v>
      </c>
      <c r="U273" s="38"/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  <c r="AR273" s="191" t="s">
        <v>573</v>
      </c>
      <c r="AT273" s="191" t="s">
        <v>167</v>
      </c>
      <c r="AU273" s="191" t="s">
        <v>85</v>
      </c>
      <c r="AY273" s="19" t="s">
        <v>165</v>
      </c>
      <c r="BE273" s="192">
        <f>IF(N273="základní",J273,0)</f>
        <v>0</v>
      </c>
      <c r="BF273" s="192">
        <f>IF(N273="snížená",J273,0)</f>
        <v>0</v>
      </c>
      <c r="BG273" s="192">
        <f>IF(N273="zákl. přenesená",J273,0)</f>
        <v>0</v>
      </c>
      <c r="BH273" s="192">
        <f>IF(N273="sníž. přenesená",J273,0)</f>
        <v>0</v>
      </c>
      <c r="BI273" s="192">
        <f>IF(N273="nulová",J273,0)</f>
        <v>0</v>
      </c>
      <c r="BJ273" s="19" t="s">
        <v>81</v>
      </c>
      <c r="BK273" s="192">
        <f>ROUND(I273*H273,2)</f>
        <v>0</v>
      </c>
      <c r="BL273" s="19" t="s">
        <v>573</v>
      </c>
      <c r="BM273" s="191" t="s">
        <v>1634</v>
      </c>
    </row>
    <row r="274" s="2" customFormat="1">
      <c r="A274" s="38"/>
      <c r="B274" s="39"/>
      <c r="C274" s="38"/>
      <c r="D274" s="193" t="s">
        <v>173</v>
      </c>
      <c r="E274" s="38"/>
      <c r="F274" s="194" t="s">
        <v>1126</v>
      </c>
      <c r="G274" s="38"/>
      <c r="H274" s="38"/>
      <c r="I274" s="195"/>
      <c r="J274" s="38"/>
      <c r="K274" s="38"/>
      <c r="L274" s="39"/>
      <c r="M274" s="196"/>
      <c r="N274" s="197"/>
      <c r="O274" s="77"/>
      <c r="P274" s="77"/>
      <c r="Q274" s="77"/>
      <c r="R274" s="77"/>
      <c r="S274" s="77"/>
      <c r="T274" s="78"/>
      <c r="U274" s="38"/>
      <c r="V274" s="38"/>
      <c r="W274" s="38"/>
      <c r="X274" s="38"/>
      <c r="Y274" s="38"/>
      <c r="Z274" s="38"/>
      <c r="AA274" s="38"/>
      <c r="AB274" s="38"/>
      <c r="AC274" s="38"/>
      <c r="AD274" s="38"/>
      <c r="AE274" s="38"/>
      <c r="AT274" s="19" t="s">
        <v>173</v>
      </c>
      <c r="AU274" s="19" t="s">
        <v>85</v>
      </c>
    </row>
    <row r="275" s="2" customFormat="1">
      <c r="A275" s="38"/>
      <c r="B275" s="179"/>
      <c r="C275" s="180" t="s">
        <v>552</v>
      </c>
      <c r="D275" s="180" t="s">
        <v>167</v>
      </c>
      <c r="E275" s="181" t="s">
        <v>1128</v>
      </c>
      <c r="F275" s="182" t="s">
        <v>1129</v>
      </c>
      <c r="G275" s="183" t="s">
        <v>305</v>
      </c>
      <c r="H275" s="184">
        <v>20</v>
      </c>
      <c r="I275" s="185"/>
      <c r="J275" s="186">
        <f>ROUND(I275*H275,2)</f>
        <v>0</v>
      </c>
      <c r="K275" s="182" t="s">
        <v>852</v>
      </c>
      <c r="L275" s="39"/>
      <c r="M275" s="187" t="s">
        <v>1</v>
      </c>
      <c r="N275" s="188" t="s">
        <v>41</v>
      </c>
      <c r="O275" s="77"/>
      <c r="P275" s="189">
        <f>O275*H275</f>
        <v>0</v>
      </c>
      <c r="Q275" s="189">
        <v>0.00025999999999999998</v>
      </c>
      <c r="R275" s="189">
        <f>Q275*H275</f>
        <v>0.0051999999999999998</v>
      </c>
      <c r="S275" s="189">
        <v>0</v>
      </c>
      <c r="T275" s="190">
        <f>S275*H275</f>
        <v>0</v>
      </c>
      <c r="U275" s="38"/>
      <c r="V275" s="38"/>
      <c r="W275" s="38"/>
      <c r="X275" s="38"/>
      <c r="Y275" s="38"/>
      <c r="Z275" s="38"/>
      <c r="AA275" s="38"/>
      <c r="AB275" s="38"/>
      <c r="AC275" s="38"/>
      <c r="AD275" s="38"/>
      <c r="AE275" s="38"/>
      <c r="AR275" s="191" t="s">
        <v>573</v>
      </c>
      <c r="AT275" s="191" t="s">
        <v>167</v>
      </c>
      <c r="AU275" s="191" t="s">
        <v>85</v>
      </c>
      <c r="AY275" s="19" t="s">
        <v>165</v>
      </c>
      <c r="BE275" s="192">
        <f>IF(N275="základní",J275,0)</f>
        <v>0</v>
      </c>
      <c r="BF275" s="192">
        <f>IF(N275="snížená",J275,0)</f>
        <v>0</v>
      </c>
      <c r="BG275" s="192">
        <f>IF(N275="zákl. přenesená",J275,0)</f>
        <v>0</v>
      </c>
      <c r="BH275" s="192">
        <f>IF(N275="sníž. přenesená",J275,0)</f>
        <v>0</v>
      </c>
      <c r="BI275" s="192">
        <f>IF(N275="nulová",J275,0)</f>
        <v>0</v>
      </c>
      <c r="BJ275" s="19" t="s">
        <v>81</v>
      </c>
      <c r="BK275" s="192">
        <f>ROUND(I275*H275,2)</f>
        <v>0</v>
      </c>
      <c r="BL275" s="19" t="s">
        <v>573</v>
      </c>
      <c r="BM275" s="191" t="s">
        <v>1635</v>
      </c>
    </row>
    <row r="276" s="2" customFormat="1">
      <c r="A276" s="38"/>
      <c r="B276" s="39"/>
      <c r="C276" s="38"/>
      <c r="D276" s="193" t="s">
        <v>173</v>
      </c>
      <c r="E276" s="38"/>
      <c r="F276" s="194" t="s">
        <v>1129</v>
      </c>
      <c r="G276" s="38"/>
      <c r="H276" s="38"/>
      <c r="I276" s="195"/>
      <c r="J276" s="38"/>
      <c r="K276" s="38"/>
      <c r="L276" s="39"/>
      <c r="M276" s="196"/>
      <c r="N276" s="197"/>
      <c r="O276" s="77"/>
      <c r="P276" s="77"/>
      <c r="Q276" s="77"/>
      <c r="R276" s="77"/>
      <c r="S276" s="77"/>
      <c r="T276" s="78"/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  <c r="AT276" s="19" t="s">
        <v>173</v>
      </c>
      <c r="AU276" s="19" t="s">
        <v>85</v>
      </c>
    </row>
    <row r="277" s="2" customFormat="1">
      <c r="A277" s="38"/>
      <c r="B277" s="179"/>
      <c r="C277" s="180" t="s">
        <v>557</v>
      </c>
      <c r="D277" s="180" t="s">
        <v>167</v>
      </c>
      <c r="E277" s="181" t="s">
        <v>1131</v>
      </c>
      <c r="F277" s="182" t="s">
        <v>1132</v>
      </c>
      <c r="G277" s="183" t="s">
        <v>305</v>
      </c>
      <c r="H277" s="184">
        <v>5</v>
      </c>
      <c r="I277" s="185"/>
      <c r="J277" s="186">
        <f>ROUND(I277*H277,2)</f>
        <v>0</v>
      </c>
      <c r="K277" s="182" t="s">
        <v>852</v>
      </c>
      <c r="L277" s="39"/>
      <c r="M277" s="187" t="s">
        <v>1</v>
      </c>
      <c r="N277" s="188" t="s">
        <v>41</v>
      </c>
      <c r="O277" s="77"/>
      <c r="P277" s="189">
        <f>O277*H277</f>
        <v>0</v>
      </c>
      <c r="Q277" s="189">
        <v>0.00042000000000000002</v>
      </c>
      <c r="R277" s="189">
        <f>Q277*H277</f>
        <v>0.0021000000000000003</v>
      </c>
      <c r="S277" s="189">
        <v>0</v>
      </c>
      <c r="T277" s="190">
        <f>S277*H277</f>
        <v>0</v>
      </c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R277" s="191" t="s">
        <v>573</v>
      </c>
      <c r="AT277" s="191" t="s">
        <v>167</v>
      </c>
      <c r="AU277" s="191" t="s">
        <v>85</v>
      </c>
      <c r="AY277" s="19" t="s">
        <v>165</v>
      </c>
      <c r="BE277" s="192">
        <f>IF(N277="základní",J277,0)</f>
        <v>0</v>
      </c>
      <c r="BF277" s="192">
        <f>IF(N277="snížená",J277,0)</f>
        <v>0</v>
      </c>
      <c r="BG277" s="192">
        <f>IF(N277="zákl. přenesená",J277,0)</f>
        <v>0</v>
      </c>
      <c r="BH277" s="192">
        <f>IF(N277="sníž. přenesená",J277,0)</f>
        <v>0</v>
      </c>
      <c r="BI277" s="192">
        <f>IF(N277="nulová",J277,0)</f>
        <v>0</v>
      </c>
      <c r="BJ277" s="19" t="s">
        <v>81</v>
      </c>
      <c r="BK277" s="192">
        <f>ROUND(I277*H277,2)</f>
        <v>0</v>
      </c>
      <c r="BL277" s="19" t="s">
        <v>573</v>
      </c>
      <c r="BM277" s="191" t="s">
        <v>1636</v>
      </c>
    </row>
    <row r="278" s="2" customFormat="1">
      <c r="A278" s="38"/>
      <c r="B278" s="39"/>
      <c r="C278" s="38"/>
      <c r="D278" s="193" t="s">
        <v>173</v>
      </c>
      <c r="E278" s="38"/>
      <c r="F278" s="194" t="s">
        <v>1132</v>
      </c>
      <c r="G278" s="38"/>
      <c r="H278" s="38"/>
      <c r="I278" s="195"/>
      <c r="J278" s="38"/>
      <c r="K278" s="38"/>
      <c r="L278" s="39"/>
      <c r="M278" s="196"/>
      <c r="N278" s="197"/>
      <c r="O278" s="77"/>
      <c r="P278" s="77"/>
      <c r="Q278" s="77"/>
      <c r="R278" s="77"/>
      <c r="S278" s="77"/>
      <c r="T278" s="78"/>
      <c r="U278" s="38"/>
      <c r="V278" s="38"/>
      <c r="W278" s="38"/>
      <c r="X278" s="38"/>
      <c r="Y278" s="38"/>
      <c r="Z278" s="38"/>
      <c r="AA278" s="38"/>
      <c r="AB278" s="38"/>
      <c r="AC278" s="38"/>
      <c r="AD278" s="38"/>
      <c r="AE278" s="38"/>
      <c r="AT278" s="19" t="s">
        <v>173</v>
      </c>
      <c r="AU278" s="19" t="s">
        <v>85</v>
      </c>
    </row>
    <row r="279" s="2" customFormat="1" ht="33" customHeight="1">
      <c r="A279" s="38"/>
      <c r="B279" s="179"/>
      <c r="C279" s="180" t="s">
        <v>562</v>
      </c>
      <c r="D279" s="180" t="s">
        <v>167</v>
      </c>
      <c r="E279" s="181" t="s">
        <v>1369</v>
      </c>
      <c r="F279" s="182" t="s">
        <v>1370</v>
      </c>
      <c r="G279" s="183" t="s">
        <v>305</v>
      </c>
      <c r="H279" s="184">
        <v>12</v>
      </c>
      <c r="I279" s="185"/>
      <c r="J279" s="186">
        <f>ROUND(I279*H279,2)</f>
        <v>0</v>
      </c>
      <c r="K279" s="182" t="s">
        <v>852</v>
      </c>
      <c r="L279" s="39"/>
      <c r="M279" s="187" t="s">
        <v>1</v>
      </c>
      <c r="N279" s="188" t="s">
        <v>41</v>
      </c>
      <c r="O279" s="77"/>
      <c r="P279" s="189">
        <f>O279*H279</f>
        <v>0</v>
      </c>
      <c r="Q279" s="189">
        <v>0.00059999999999999995</v>
      </c>
      <c r="R279" s="189">
        <f>Q279*H279</f>
        <v>0.0071999999999999998</v>
      </c>
      <c r="S279" s="189">
        <v>0</v>
      </c>
      <c r="T279" s="190">
        <f>S279*H279</f>
        <v>0</v>
      </c>
      <c r="U279" s="38"/>
      <c r="V279" s="38"/>
      <c r="W279" s="38"/>
      <c r="X279" s="38"/>
      <c r="Y279" s="38"/>
      <c r="Z279" s="38"/>
      <c r="AA279" s="38"/>
      <c r="AB279" s="38"/>
      <c r="AC279" s="38"/>
      <c r="AD279" s="38"/>
      <c r="AE279" s="38"/>
      <c r="AR279" s="191" t="s">
        <v>573</v>
      </c>
      <c r="AT279" s="191" t="s">
        <v>167</v>
      </c>
      <c r="AU279" s="191" t="s">
        <v>85</v>
      </c>
      <c r="AY279" s="19" t="s">
        <v>165</v>
      </c>
      <c r="BE279" s="192">
        <f>IF(N279="základní",J279,0)</f>
        <v>0</v>
      </c>
      <c r="BF279" s="192">
        <f>IF(N279="snížená",J279,0)</f>
        <v>0</v>
      </c>
      <c r="BG279" s="192">
        <f>IF(N279="zákl. přenesená",J279,0)</f>
        <v>0</v>
      </c>
      <c r="BH279" s="192">
        <f>IF(N279="sníž. přenesená",J279,0)</f>
        <v>0</v>
      </c>
      <c r="BI279" s="192">
        <f>IF(N279="nulová",J279,0)</f>
        <v>0</v>
      </c>
      <c r="BJ279" s="19" t="s">
        <v>81</v>
      </c>
      <c r="BK279" s="192">
        <f>ROUND(I279*H279,2)</f>
        <v>0</v>
      </c>
      <c r="BL279" s="19" t="s">
        <v>573</v>
      </c>
      <c r="BM279" s="191" t="s">
        <v>1637</v>
      </c>
    </row>
    <row r="280" s="2" customFormat="1">
      <c r="A280" s="38"/>
      <c r="B280" s="39"/>
      <c r="C280" s="38"/>
      <c r="D280" s="193" t="s">
        <v>173</v>
      </c>
      <c r="E280" s="38"/>
      <c r="F280" s="194" t="s">
        <v>1370</v>
      </c>
      <c r="G280" s="38"/>
      <c r="H280" s="38"/>
      <c r="I280" s="195"/>
      <c r="J280" s="38"/>
      <c r="K280" s="38"/>
      <c r="L280" s="39"/>
      <c r="M280" s="240"/>
      <c r="N280" s="241"/>
      <c r="O280" s="242"/>
      <c r="P280" s="242"/>
      <c r="Q280" s="242"/>
      <c r="R280" s="242"/>
      <c r="S280" s="242"/>
      <c r="T280" s="243"/>
      <c r="U280" s="38"/>
      <c r="V280" s="38"/>
      <c r="W280" s="38"/>
      <c r="X280" s="38"/>
      <c r="Y280" s="38"/>
      <c r="Z280" s="38"/>
      <c r="AA280" s="38"/>
      <c r="AB280" s="38"/>
      <c r="AC280" s="38"/>
      <c r="AD280" s="38"/>
      <c r="AE280" s="38"/>
      <c r="AT280" s="19" t="s">
        <v>173</v>
      </c>
      <c r="AU280" s="19" t="s">
        <v>85</v>
      </c>
    </row>
    <row r="281" s="2" customFormat="1" ht="6.96" customHeight="1">
      <c r="A281" s="38"/>
      <c r="B281" s="60"/>
      <c r="C281" s="61"/>
      <c r="D281" s="61"/>
      <c r="E281" s="61"/>
      <c r="F281" s="61"/>
      <c r="G281" s="61"/>
      <c r="H281" s="61"/>
      <c r="I281" s="61"/>
      <c r="J281" s="61"/>
      <c r="K281" s="61"/>
      <c r="L281" s="39"/>
      <c r="M281" s="38"/>
      <c r="O281" s="38"/>
      <c r="P281" s="38"/>
      <c r="Q281" s="38"/>
      <c r="R281" s="38"/>
      <c r="S281" s="38"/>
      <c r="T281" s="38"/>
      <c r="U281" s="38"/>
      <c r="V281" s="38"/>
      <c r="W281" s="38"/>
      <c r="X281" s="38"/>
      <c r="Y281" s="38"/>
      <c r="Z281" s="38"/>
      <c r="AA281" s="38"/>
      <c r="AB281" s="38"/>
      <c r="AC281" s="38"/>
      <c r="AD281" s="38"/>
      <c r="AE281" s="38"/>
    </row>
  </sheetData>
  <autoFilter ref="C125:K280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4:H114"/>
    <mergeCell ref="E116:H116"/>
    <mergeCell ref="E118:H11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9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110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85</v>
      </c>
    </row>
    <row r="4" s="1" customFormat="1" ht="24.96" customHeight="1">
      <c r="B4" s="22"/>
      <c r="D4" s="23" t="s">
        <v>123</v>
      </c>
      <c r="L4" s="22"/>
      <c r="M4" s="128" t="s">
        <v>10</v>
      </c>
      <c r="AT4" s="19" t="s">
        <v>3</v>
      </c>
    </row>
    <row r="5" s="1" customFormat="1" ht="6.96" customHeight="1">
      <c r="B5" s="22"/>
      <c r="L5" s="22"/>
    </row>
    <row r="6" s="1" customFormat="1" ht="12" customHeight="1">
      <c r="B6" s="22"/>
      <c r="D6" s="32" t="s">
        <v>16</v>
      </c>
      <c r="L6" s="22"/>
    </row>
    <row r="7" s="1" customFormat="1" ht="16.5" customHeight="1">
      <c r="B7" s="22"/>
      <c r="E7" s="129" t="str">
        <f>'Rekapitulace stavby'!K6</f>
        <v>Kulturní dům Těšetice</v>
      </c>
      <c r="F7" s="32"/>
      <c r="G7" s="32"/>
      <c r="H7" s="32"/>
      <c r="L7" s="22"/>
    </row>
    <row r="8" s="1" customFormat="1" ht="12" customHeight="1">
      <c r="B8" s="22"/>
      <c r="D8" s="32" t="s">
        <v>124</v>
      </c>
      <c r="L8" s="22"/>
    </row>
    <row r="9" s="2" customFormat="1" ht="16.5" customHeight="1">
      <c r="A9" s="38"/>
      <c r="B9" s="39"/>
      <c r="C9" s="38"/>
      <c r="D9" s="38"/>
      <c r="E9" s="129" t="s">
        <v>841</v>
      </c>
      <c r="F9" s="38"/>
      <c r="G9" s="38"/>
      <c r="H9" s="38"/>
      <c r="I9" s="38"/>
      <c r="J9" s="38"/>
      <c r="K9" s="38"/>
      <c r="L9" s="55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39"/>
      <c r="C10" s="38"/>
      <c r="D10" s="32" t="s">
        <v>842</v>
      </c>
      <c r="E10" s="38"/>
      <c r="F10" s="38"/>
      <c r="G10" s="38"/>
      <c r="H10" s="38"/>
      <c r="I10" s="38"/>
      <c r="J10" s="38"/>
      <c r="K10" s="38"/>
      <c r="L10" s="55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6.5" customHeight="1">
      <c r="A11" s="38"/>
      <c r="B11" s="39"/>
      <c r="C11" s="38"/>
      <c r="D11" s="38"/>
      <c r="E11" s="67" t="s">
        <v>1638</v>
      </c>
      <c r="F11" s="38"/>
      <c r="G11" s="38"/>
      <c r="H11" s="38"/>
      <c r="I11" s="38"/>
      <c r="J11" s="38"/>
      <c r="K11" s="38"/>
      <c r="L11" s="55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>
      <c r="A12" s="38"/>
      <c r="B12" s="39"/>
      <c r="C12" s="38"/>
      <c r="D12" s="38"/>
      <c r="E12" s="38"/>
      <c r="F12" s="38"/>
      <c r="G12" s="38"/>
      <c r="H12" s="38"/>
      <c r="I12" s="38"/>
      <c r="J12" s="38"/>
      <c r="K12" s="38"/>
      <c r="L12" s="55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39"/>
      <c r="C13" s="38"/>
      <c r="D13" s="32" t="s">
        <v>18</v>
      </c>
      <c r="E13" s="38"/>
      <c r="F13" s="27" t="s">
        <v>1</v>
      </c>
      <c r="G13" s="38"/>
      <c r="H13" s="38"/>
      <c r="I13" s="32" t="s">
        <v>19</v>
      </c>
      <c r="J13" s="27" t="s">
        <v>1</v>
      </c>
      <c r="K13" s="38"/>
      <c r="L13" s="55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39"/>
      <c r="C14" s="38"/>
      <c r="D14" s="32" t="s">
        <v>20</v>
      </c>
      <c r="E14" s="38"/>
      <c r="F14" s="27" t="s">
        <v>21</v>
      </c>
      <c r="G14" s="38"/>
      <c r="H14" s="38"/>
      <c r="I14" s="32" t="s">
        <v>22</v>
      </c>
      <c r="J14" s="69" t="str">
        <f>'Rekapitulace stavby'!AN8</f>
        <v>10. 3. 2020</v>
      </c>
      <c r="K14" s="38"/>
      <c r="L14" s="55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39"/>
      <c r="C15" s="38"/>
      <c r="D15" s="38"/>
      <c r="E15" s="38"/>
      <c r="F15" s="38"/>
      <c r="G15" s="38"/>
      <c r="H15" s="38"/>
      <c r="I15" s="38"/>
      <c r="J15" s="38"/>
      <c r="K15" s="38"/>
      <c r="L15" s="55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39"/>
      <c r="C16" s="38"/>
      <c r="D16" s="32" t="s">
        <v>24</v>
      </c>
      <c r="E16" s="38"/>
      <c r="F16" s="38"/>
      <c r="G16" s="38"/>
      <c r="H16" s="38"/>
      <c r="I16" s="32" t="s">
        <v>25</v>
      </c>
      <c r="J16" s="27" t="s">
        <v>1</v>
      </c>
      <c r="K16" s="38"/>
      <c r="L16" s="55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39"/>
      <c r="C17" s="38"/>
      <c r="D17" s="38"/>
      <c r="E17" s="27" t="s">
        <v>26</v>
      </c>
      <c r="F17" s="38"/>
      <c r="G17" s="38"/>
      <c r="H17" s="38"/>
      <c r="I17" s="32" t="s">
        <v>27</v>
      </c>
      <c r="J17" s="27" t="s">
        <v>1</v>
      </c>
      <c r="K17" s="38"/>
      <c r="L17" s="55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39"/>
      <c r="C18" s="38"/>
      <c r="D18" s="38"/>
      <c r="E18" s="38"/>
      <c r="F18" s="38"/>
      <c r="G18" s="38"/>
      <c r="H18" s="38"/>
      <c r="I18" s="38"/>
      <c r="J18" s="38"/>
      <c r="K18" s="38"/>
      <c r="L18" s="55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39"/>
      <c r="C19" s="38"/>
      <c r="D19" s="32" t="s">
        <v>28</v>
      </c>
      <c r="E19" s="38"/>
      <c r="F19" s="38"/>
      <c r="G19" s="38"/>
      <c r="H19" s="38"/>
      <c r="I19" s="32" t="s">
        <v>25</v>
      </c>
      <c r="J19" s="33" t="str">
        <f>'Rekapitulace stavby'!AN13</f>
        <v>Vyplň údaj</v>
      </c>
      <c r="K19" s="38"/>
      <c r="L19" s="55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39"/>
      <c r="C20" s="38"/>
      <c r="D20" s="38"/>
      <c r="E20" s="33" t="str">
        <f>'Rekapitulace stavby'!E14</f>
        <v>Vyplň údaj</v>
      </c>
      <c r="F20" s="27"/>
      <c r="G20" s="27"/>
      <c r="H20" s="27"/>
      <c r="I20" s="32" t="s">
        <v>27</v>
      </c>
      <c r="J20" s="33" t="str">
        <f>'Rekapitulace stavby'!AN14</f>
        <v>Vyplň údaj</v>
      </c>
      <c r="K20" s="38"/>
      <c r="L20" s="55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39"/>
      <c r="C21" s="38"/>
      <c r="D21" s="38"/>
      <c r="E21" s="38"/>
      <c r="F21" s="38"/>
      <c r="G21" s="38"/>
      <c r="H21" s="38"/>
      <c r="I21" s="38"/>
      <c r="J21" s="38"/>
      <c r="K21" s="38"/>
      <c r="L21" s="55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39"/>
      <c r="C22" s="38"/>
      <c r="D22" s="32" t="s">
        <v>30</v>
      </c>
      <c r="E22" s="38"/>
      <c r="F22" s="38"/>
      <c r="G22" s="38"/>
      <c r="H22" s="38"/>
      <c r="I22" s="32" t="s">
        <v>25</v>
      </c>
      <c r="J22" s="27" t="s">
        <v>1</v>
      </c>
      <c r="K22" s="38"/>
      <c r="L22" s="55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39"/>
      <c r="C23" s="38"/>
      <c r="D23" s="38"/>
      <c r="E23" s="27" t="s">
        <v>31</v>
      </c>
      <c r="F23" s="38"/>
      <c r="G23" s="38"/>
      <c r="H23" s="38"/>
      <c r="I23" s="32" t="s">
        <v>27</v>
      </c>
      <c r="J23" s="27" t="s">
        <v>1</v>
      </c>
      <c r="K23" s="38"/>
      <c r="L23" s="55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39"/>
      <c r="C24" s="38"/>
      <c r="D24" s="38"/>
      <c r="E24" s="38"/>
      <c r="F24" s="38"/>
      <c r="G24" s="38"/>
      <c r="H24" s="38"/>
      <c r="I24" s="38"/>
      <c r="J24" s="38"/>
      <c r="K24" s="38"/>
      <c r="L24" s="55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39"/>
      <c r="C25" s="38"/>
      <c r="D25" s="32" t="s">
        <v>33</v>
      </c>
      <c r="E25" s="38"/>
      <c r="F25" s="38"/>
      <c r="G25" s="38"/>
      <c r="H25" s="38"/>
      <c r="I25" s="32" t="s">
        <v>25</v>
      </c>
      <c r="J25" s="27" t="s">
        <v>1</v>
      </c>
      <c r="K25" s="38"/>
      <c r="L25" s="55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39"/>
      <c r="C26" s="38"/>
      <c r="D26" s="38"/>
      <c r="E26" s="27" t="s">
        <v>34</v>
      </c>
      <c r="F26" s="38"/>
      <c r="G26" s="38"/>
      <c r="H26" s="38"/>
      <c r="I26" s="32" t="s">
        <v>27</v>
      </c>
      <c r="J26" s="27" t="s">
        <v>1</v>
      </c>
      <c r="K26" s="38"/>
      <c r="L26" s="55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39"/>
      <c r="C27" s="38"/>
      <c r="D27" s="38"/>
      <c r="E27" s="38"/>
      <c r="F27" s="38"/>
      <c r="G27" s="38"/>
      <c r="H27" s="38"/>
      <c r="I27" s="38"/>
      <c r="J27" s="38"/>
      <c r="K27" s="38"/>
      <c r="L27" s="55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39"/>
      <c r="C28" s="38"/>
      <c r="D28" s="32" t="s">
        <v>35</v>
      </c>
      <c r="E28" s="38"/>
      <c r="F28" s="38"/>
      <c r="G28" s="38"/>
      <c r="H28" s="38"/>
      <c r="I28" s="38"/>
      <c r="J28" s="38"/>
      <c r="K28" s="38"/>
      <c r="L28" s="55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30"/>
      <c r="B29" s="131"/>
      <c r="C29" s="130"/>
      <c r="D29" s="130"/>
      <c r="E29" s="36" t="s">
        <v>1</v>
      </c>
      <c r="F29" s="36"/>
      <c r="G29" s="36"/>
      <c r="H29" s="36"/>
      <c r="I29" s="130"/>
      <c r="J29" s="130"/>
      <c r="K29" s="130"/>
      <c r="L29" s="132"/>
      <c r="S29" s="130"/>
      <c r="T29" s="130"/>
      <c r="U29" s="130"/>
      <c r="V29" s="130"/>
      <c r="W29" s="130"/>
      <c r="X29" s="130"/>
      <c r="Y29" s="130"/>
      <c r="Z29" s="130"/>
      <c r="AA29" s="130"/>
      <c r="AB29" s="130"/>
      <c r="AC29" s="130"/>
      <c r="AD29" s="130"/>
      <c r="AE29" s="130"/>
    </row>
    <row r="30" s="2" customFormat="1" ht="6.96" customHeight="1">
      <c r="A30" s="38"/>
      <c r="B30" s="39"/>
      <c r="C30" s="38"/>
      <c r="D30" s="38"/>
      <c r="E30" s="38"/>
      <c r="F30" s="38"/>
      <c r="G30" s="38"/>
      <c r="H30" s="38"/>
      <c r="I30" s="38"/>
      <c r="J30" s="38"/>
      <c r="K30" s="38"/>
      <c r="L30" s="55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39"/>
      <c r="C31" s="38"/>
      <c r="D31" s="90"/>
      <c r="E31" s="90"/>
      <c r="F31" s="90"/>
      <c r="G31" s="90"/>
      <c r="H31" s="90"/>
      <c r="I31" s="90"/>
      <c r="J31" s="90"/>
      <c r="K31" s="90"/>
      <c r="L31" s="55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39"/>
      <c r="C32" s="38"/>
      <c r="D32" s="133" t="s">
        <v>36</v>
      </c>
      <c r="E32" s="38"/>
      <c r="F32" s="38"/>
      <c r="G32" s="38"/>
      <c r="H32" s="38"/>
      <c r="I32" s="38"/>
      <c r="J32" s="96">
        <f>ROUND(J126, 2)</f>
        <v>0</v>
      </c>
      <c r="K32" s="38"/>
      <c r="L32" s="55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39"/>
      <c r="C33" s="38"/>
      <c r="D33" s="90"/>
      <c r="E33" s="90"/>
      <c r="F33" s="90"/>
      <c r="G33" s="90"/>
      <c r="H33" s="90"/>
      <c r="I33" s="90"/>
      <c r="J33" s="90"/>
      <c r="K33" s="90"/>
      <c r="L33" s="55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39"/>
      <c r="C34" s="38"/>
      <c r="D34" s="38"/>
      <c r="E34" s="38"/>
      <c r="F34" s="43" t="s">
        <v>38</v>
      </c>
      <c r="G34" s="38"/>
      <c r="H34" s="38"/>
      <c r="I34" s="43" t="s">
        <v>37</v>
      </c>
      <c r="J34" s="43" t="s">
        <v>39</v>
      </c>
      <c r="K34" s="38"/>
      <c r="L34" s="55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39"/>
      <c r="C35" s="38"/>
      <c r="D35" s="134" t="s">
        <v>40</v>
      </c>
      <c r="E35" s="32" t="s">
        <v>41</v>
      </c>
      <c r="F35" s="135">
        <f>ROUND((SUM(BE126:BE264)),  2)</f>
        <v>0</v>
      </c>
      <c r="G35" s="38"/>
      <c r="H35" s="38"/>
      <c r="I35" s="136">
        <v>0.20999999999999999</v>
      </c>
      <c r="J35" s="135">
        <f>ROUND(((SUM(BE126:BE264))*I35),  2)</f>
        <v>0</v>
      </c>
      <c r="K35" s="38"/>
      <c r="L35" s="55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39"/>
      <c r="C36" s="38"/>
      <c r="D36" s="38"/>
      <c r="E36" s="32" t="s">
        <v>42</v>
      </c>
      <c r="F36" s="135">
        <f>ROUND((SUM(BF126:BF264)),  2)</f>
        <v>0</v>
      </c>
      <c r="G36" s="38"/>
      <c r="H36" s="38"/>
      <c r="I36" s="136">
        <v>0.14999999999999999</v>
      </c>
      <c r="J36" s="135">
        <f>ROUND(((SUM(BF126:BF264))*I36),  2)</f>
        <v>0</v>
      </c>
      <c r="K36" s="38"/>
      <c r="L36" s="55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39"/>
      <c r="C37" s="38"/>
      <c r="D37" s="38"/>
      <c r="E37" s="32" t="s">
        <v>43</v>
      </c>
      <c r="F37" s="135">
        <f>ROUND((SUM(BG126:BG264)),  2)</f>
        <v>0</v>
      </c>
      <c r="G37" s="38"/>
      <c r="H37" s="38"/>
      <c r="I37" s="136">
        <v>0.20999999999999999</v>
      </c>
      <c r="J37" s="135">
        <f>0</f>
        <v>0</v>
      </c>
      <c r="K37" s="38"/>
      <c r="L37" s="55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39"/>
      <c r="C38" s="38"/>
      <c r="D38" s="38"/>
      <c r="E38" s="32" t="s">
        <v>44</v>
      </c>
      <c r="F38" s="135">
        <f>ROUND((SUM(BH126:BH264)),  2)</f>
        <v>0</v>
      </c>
      <c r="G38" s="38"/>
      <c r="H38" s="38"/>
      <c r="I38" s="136">
        <v>0.14999999999999999</v>
      </c>
      <c r="J38" s="135">
        <f>0</f>
        <v>0</v>
      </c>
      <c r="K38" s="38"/>
      <c r="L38" s="55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39"/>
      <c r="C39" s="38"/>
      <c r="D39" s="38"/>
      <c r="E39" s="32" t="s">
        <v>45</v>
      </c>
      <c r="F39" s="135">
        <f>ROUND((SUM(BI126:BI264)),  2)</f>
        <v>0</v>
      </c>
      <c r="G39" s="38"/>
      <c r="H39" s="38"/>
      <c r="I39" s="136">
        <v>0</v>
      </c>
      <c r="J39" s="135">
        <f>0</f>
        <v>0</v>
      </c>
      <c r="K39" s="38"/>
      <c r="L39" s="55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39"/>
      <c r="C40" s="38"/>
      <c r="D40" s="38"/>
      <c r="E40" s="38"/>
      <c r="F40" s="38"/>
      <c r="G40" s="38"/>
      <c r="H40" s="38"/>
      <c r="I40" s="38"/>
      <c r="J40" s="38"/>
      <c r="K40" s="38"/>
      <c r="L40" s="55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39"/>
      <c r="C41" s="137"/>
      <c r="D41" s="138" t="s">
        <v>46</v>
      </c>
      <c r="E41" s="81"/>
      <c r="F41" s="81"/>
      <c r="G41" s="139" t="s">
        <v>47</v>
      </c>
      <c r="H41" s="140" t="s">
        <v>48</v>
      </c>
      <c r="I41" s="81"/>
      <c r="J41" s="141">
        <f>SUM(J32:J39)</f>
        <v>0</v>
      </c>
      <c r="K41" s="142"/>
      <c r="L41" s="55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39"/>
      <c r="C42" s="38"/>
      <c r="D42" s="38"/>
      <c r="E42" s="38"/>
      <c r="F42" s="38"/>
      <c r="G42" s="38"/>
      <c r="H42" s="38"/>
      <c r="I42" s="38"/>
      <c r="J42" s="38"/>
      <c r="K42" s="38"/>
      <c r="L42" s="55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1" customFormat="1" ht="14.4" customHeight="1">
      <c r="B43" s="22"/>
      <c r="L43" s="22"/>
    </row>
    <row r="44" s="1" customFormat="1" ht="14.4" customHeight="1">
      <c r="B44" s="22"/>
      <c r="L44" s="22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55"/>
      <c r="D50" s="56" t="s">
        <v>49</v>
      </c>
      <c r="E50" s="57"/>
      <c r="F50" s="57"/>
      <c r="G50" s="56" t="s">
        <v>50</v>
      </c>
      <c r="H50" s="57"/>
      <c r="I50" s="57"/>
      <c r="J50" s="57"/>
      <c r="K50" s="57"/>
      <c r="L50" s="55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58" t="s">
        <v>51</v>
      </c>
      <c r="E61" s="41"/>
      <c r="F61" s="143" t="s">
        <v>52</v>
      </c>
      <c r="G61" s="58" t="s">
        <v>51</v>
      </c>
      <c r="H61" s="41"/>
      <c r="I61" s="41"/>
      <c r="J61" s="144" t="s">
        <v>52</v>
      </c>
      <c r="K61" s="41"/>
      <c r="L61" s="55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56" t="s">
        <v>53</v>
      </c>
      <c r="E65" s="59"/>
      <c r="F65" s="59"/>
      <c r="G65" s="56" t="s">
        <v>54</v>
      </c>
      <c r="H65" s="59"/>
      <c r="I65" s="59"/>
      <c r="J65" s="59"/>
      <c r="K65" s="59"/>
      <c r="L65" s="55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58" t="s">
        <v>51</v>
      </c>
      <c r="E76" s="41"/>
      <c r="F76" s="143" t="s">
        <v>52</v>
      </c>
      <c r="G76" s="58" t="s">
        <v>51</v>
      </c>
      <c r="H76" s="41"/>
      <c r="I76" s="41"/>
      <c r="J76" s="144" t="s">
        <v>52</v>
      </c>
      <c r="K76" s="41"/>
      <c r="L76" s="55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0"/>
      <c r="C77" s="61"/>
      <c r="D77" s="61"/>
      <c r="E77" s="61"/>
      <c r="F77" s="61"/>
      <c r="G77" s="61"/>
      <c r="H77" s="61"/>
      <c r="I77" s="61"/>
      <c r="J77" s="61"/>
      <c r="K77" s="61"/>
      <c r="L77" s="55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2"/>
      <c r="C81" s="63"/>
      <c r="D81" s="63"/>
      <c r="E81" s="63"/>
      <c r="F81" s="63"/>
      <c r="G81" s="63"/>
      <c r="H81" s="63"/>
      <c r="I81" s="63"/>
      <c r="J81" s="63"/>
      <c r="K81" s="63"/>
      <c r="L81" s="55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126</v>
      </c>
      <c r="D82" s="38"/>
      <c r="E82" s="38"/>
      <c r="F82" s="38"/>
      <c r="G82" s="38"/>
      <c r="H82" s="38"/>
      <c r="I82" s="38"/>
      <c r="J82" s="38"/>
      <c r="K82" s="38"/>
      <c r="L82" s="55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55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38"/>
      <c r="E84" s="38"/>
      <c r="F84" s="38"/>
      <c r="G84" s="38"/>
      <c r="H84" s="38"/>
      <c r="I84" s="38"/>
      <c r="J84" s="38"/>
      <c r="K84" s="38"/>
      <c r="L84" s="55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29" t="str">
        <f>E7</f>
        <v>Kulturní dům Těšetice</v>
      </c>
      <c r="F85" s="32"/>
      <c r="G85" s="32"/>
      <c r="H85" s="32"/>
      <c r="I85" s="38"/>
      <c r="J85" s="38"/>
      <c r="K85" s="38"/>
      <c r="L85" s="55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2"/>
      <c r="C86" s="32" t="s">
        <v>124</v>
      </c>
      <c r="L86" s="22"/>
    </row>
    <row r="87" s="2" customFormat="1" ht="16.5" customHeight="1">
      <c r="A87" s="38"/>
      <c r="B87" s="39"/>
      <c r="C87" s="38"/>
      <c r="D87" s="38"/>
      <c r="E87" s="129" t="s">
        <v>841</v>
      </c>
      <c r="F87" s="38"/>
      <c r="G87" s="38"/>
      <c r="H87" s="38"/>
      <c r="I87" s="38"/>
      <c r="J87" s="38"/>
      <c r="K87" s="38"/>
      <c r="L87" s="55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12" customHeight="1">
      <c r="A88" s="38"/>
      <c r="B88" s="39"/>
      <c r="C88" s="32" t="s">
        <v>842</v>
      </c>
      <c r="D88" s="38"/>
      <c r="E88" s="38"/>
      <c r="F88" s="38"/>
      <c r="G88" s="38"/>
      <c r="H88" s="38"/>
      <c r="I88" s="38"/>
      <c r="J88" s="38"/>
      <c r="K88" s="38"/>
      <c r="L88" s="55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6.5" customHeight="1">
      <c r="A89" s="38"/>
      <c r="B89" s="39"/>
      <c r="C89" s="38"/>
      <c r="D89" s="38"/>
      <c r="E89" s="67" t="str">
        <f>E11</f>
        <v>SE8 - KD Těšetice - 1.p.p-propadliště</v>
      </c>
      <c r="F89" s="38"/>
      <c r="G89" s="38"/>
      <c r="H89" s="38"/>
      <c r="I89" s="38"/>
      <c r="J89" s="38"/>
      <c r="K89" s="38"/>
      <c r="L89" s="55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38"/>
      <c r="D90" s="38"/>
      <c r="E90" s="38"/>
      <c r="F90" s="38"/>
      <c r="G90" s="38"/>
      <c r="H90" s="38"/>
      <c r="I90" s="38"/>
      <c r="J90" s="38"/>
      <c r="K90" s="38"/>
      <c r="L90" s="55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2" customHeight="1">
      <c r="A91" s="38"/>
      <c r="B91" s="39"/>
      <c r="C91" s="32" t="s">
        <v>20</v>
      </c>
      <c r="D91" s="38"/>
      <c r="E91" s="38"/>
      <c r="F91" s="27" t="str">
        <f>F14</f>
        <v>Těšetice</v>
      </c>
      <c r="G91" s="38"/>
      <c r="H91" s="38"/>
      <c r="I91" s="32" t="s">
        <v>22</v>
      </c>
      <c r="J91" s="69" t="str">
        <f>IF(J14="","",J14)</f>
        <v>10. 3. 2020</v>
      </c>
      <c r="K91" s="38"/>
      <c r="L91" s="55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38"/>
      <c r="D92" s="38"/>
      <c r="E92" s="38"/>
      <c r="F92" s="38"/>
      <c r="G92" s="38"/>
      <c r="H92" s="38"/>
      <c r="I92" s="38"/>
      <c r="J92" s="38"/>
      <c r="K92" s="38"/>
      <c r="L92" s="55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5.15" customHeight="1">
      <c r="A93" s="38"/>
      <c r="B93" s="39"/>
      <c r="C93" s="32" t="s">
        <v>24</v>
      </c>
      <c r="D93" s="38"/>
      <c r="E93" s="38"/>
      <c r="F93" s="27" t="str">
        <f>E17</f>
        <v>Obec Těšetice</v>
      </c>
      <c r="G93" s="38"/>
      <c r="H93" s="38"/>
      <c r="I93" s="32" t="s">
        <v>30</v>
      </c>
      <c r="J93" s="36" t="str">
        <f>E23</f>
        <v>Radek Hrbáček</v>
      </c>
      <c r="K93" s="38"/>
      <c r="L93" s="55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15.15" customHeight="1">
      <c r="A94" s="38"/>
      <c r="B94" s="39"/>
      <c r="C94" s="32" t="s">
        <v>28</v>
      </c>
      <c r="D94" s="38"/>
      <c r="E94" s="38"/>
      <c r="F94" s="27" t="str">
        <f>IF(E20="","",E20)</f>
        <v>Vyplň údaj</v>
      </c>
      <c r="G94" s="38"/>
      <c r="H94" s="38"/>
      <c r="I94" s="32" t="s">
        <v>33</v>
      </c>
      <c r="J94" s="36" t="str">
        <f>E26</f>
        <v>Zdeněk Závodník</v>
      </c>
      <c r="K94" s="38"/>
      <c r="L94" s="55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38"/>
      <c r="D95" s="38"/>
      <c r="E95" s="38"/>
      <c r="F95" s="38"/>
      <c r="G95" s="38"/>
      <c r="H95" s="38"/>
      <c r="I95" s="38"/>
      <c r="J95" s="38"/>
      <c r="K95" s="38"/>
      <c r="L95" s="55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9.28" customHeight="1">
      <c r="A96" s="38"/>
      <c r="B96" s="39"/>
      <c r="C96" s="145" t="s">
        <v>127</v>
      </c>
      <c r="D96" s="137"/>
      <c r="E96" s="137"/>
      <c r="F96" s="137"/>
      <c r="G96" s="137"/>
      <c r="H96" s="137"/>
      <c r="I96" s="137"/>
      <c r="J96" s="146" t="s">
        <v>128</v>
      </c>
      <c r="K96" s="137"/>
      <c r="L96" s="55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38"/>
      <c r="D97" s="38"/>
      <c r="E97" s="38"/>
      <c r="F97" s="38"/>
      <c r="G97" s="38"/>
      <c r="H97" s="38"/>
      <c r="I97" s="38"/>
      <c r="J97" s="38"/>
      <c r="K97" s="38"/>
      <c r="L97" s="55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2.8" customHeight="1">
      <c r="A98" s="38"/>
      <c r="B98" s="39"/>
      <c r="C98" s="147" t="s">
        <v>129</v>
      </c>
      <c r="D98" s="38"/>
      <c r="E98" s="38"/>
      <c r="F98" s="38"/>
      <c r="G98" s="38"/>
      <c r="H98" s="38"/>
      <c r="I98" s="38"/>
      <c r="J98" s="96">
        <f>J126</f>
        <v>0</v>
      </c>
      <c r="K98" s="38"/>
      <c r="L98" s="55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U98" s="19" t="s">
        <v>130</v>
      </c>
    </row>
    <row r="99" s="9" customFormat="1" ht="24.96" customHeight="1">
      <c r="A99" s="9"/>
      <c r="B99" s="148"/>
      <c r="C99" s="9"/>
      <c r="D99" s="149" t="s">
        <v>140</v>
      </c>
      <c r="E99" s="150"/>
      <c r="F99" s="150"/>
      <c r="G99" s="150"/>
      <c r="H99" s="150"/>
      <c r="I99" s="150"/>
      <c r="J99" s="151">
        <f>J127</f>
        <v>0</v>
      </c>
      <c r="K99" s="9"/>
      <c r="L99" s="14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52"/>
      <c r="C100" s="10"/>
      <c r="D100" s="153" t="s">
        <v>844</v>
      </c>
      <c r="E100" s="154"/>
      <c r="F100" s="154"/>
      <c r="G100" s="154"/>
      <c r="H100" s="154"/>
      <c r="I100" s="154"/>
      <c r="J100" s="155">
        <f>J128</f>
        <v>0</v>
      </c>
      <c r="K100" s="10"/>
      <c r="L100" s="15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52"/>
      <c r="C101" s="10"/>
      <c r="D101" s="153" t="s">
        <v>845</v>
      </c>
      <c r="E101" s="154"/>
      <c r="F101" s="154"/>
      <c r="G101" s="154"/>
      <c r="H101" s="154"/>
      <c r="I101" s="154"/>
      <c r="J101" s="155">
        <f>J131</f>
        <v>0</v>
      </c>
      <c r="K101" s="10"/>
      <c r="L101" s="15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52"/>
      <c r="C102" s="10"/>
      <c r="D102" s="153" t="s">
        <v>846</v>
      </c>
      <c r="E102" s="154"/>
      <c r="F102" s="154"/>
      <c r="G102" s="154"/>
      <c r="H102" s="154"/>
      <c r="I102" s="154"/>
      <c r="J102" s="155">
        <f>J224</f>
        <v>0</v>
      </c>
      <c r="K102" s="10"/>
      <c r="L102" s="15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48"/>
      <c r="C103" s="9"/>
      <c r="D103" s="149" t="s">
        <v>847</v>
      </c>
      <c r="E103" s="150"/>
      <c r="F103" s="150"/>
      <c r="G103" s="150"/>
      <c r="H103" s="150"/>
      <c r="I103" s="150"/>
      <c r="J103" s="151">
        <f>J234</f>
        <v>0</v>
      </c>
      <c r="K103" s="9"/>
      <c r="L103" s="14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10" customFormat="1" ht="19.92" customHeight="1">
      <c r="A104" s="10"/>
      <c r="B104" s="152"/>
      <c r="C104" s="10"/>
      <c r="D104" s="153" t="s">
        <v>848</v>
      </c>
      <c r="E104" s="154"/>
      <c r="F104" s="154"/>
      <c r="G104" s="154"/>
      <c r="H104" s="154"/>
      <c r="I104" s="154"/>
      <c r="J104" s="155">
        <f>J235</f>
        <v>0</v>
      </c>
      <c r="K104" s="10"/>
      <c r="L104" s="15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2" customFormat="1" ht="21.84" customHeight="1">
      <c r="A105" s="38"/>
      <c r="B105" s="39"/>
      <c r="C105" s="38"/>
      <c r="D105" s="38"/>
      <c r="E105" s="38"/>
      <c r="F105" s="38"/>
      <c r="G105" s="38"/>
      <c r="H105" s="38"/>
      <c r="I105" s="38"/>
      <c r="J105" s="38"/>
      <c r="K105" s="38"/>
      <c r="L105" s="55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</row>
    <row r="106" s="2" customFormat="1" ht="6.96" customHeight="1">
      <c r="A106" s="38"/>
      <c r="B106" s="60"/>
      <c r="C106" s="61"/>
      <c r="D106" s="61"/>
      <c r="E106" s="61"/>
      <c r="F106" s="61"/>
      <c r="G106" s="61"/>
      <c r="H106" s="61"/>
      <c r="I106" s="61"/>
      <c r="J106" s="61"/>
      <c r="K106" s="61"/>
      <c r="L106" s="55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10" s="2" customFormat="1" ht="6.96" customHeight="1">
      <c r="A110" s="38"/>
      <c r="B110" s="62"/>
      <c r="C110" s="63"/>
      <c r="D110" s="63"/>
      <c r="E110" s="63"/>
      <c r="F110" s="63"/>
      <c r="G110" s="63"/>
      <c r="H110" s="63"/>
      <c r="I110" s="63"/>
      <c r="J110" s="63"/>
      <c r="K110" s="63"/>
      <c r="L110" s="55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24.96" customHeight="1">
      <c r="A111" s="38"/>
      <c r="B111" s="39"/>
      <c r="C111" s="23" t="s">
        <v>150</v>
      </c>
      <c r="D111" s="38"/>
      <c r="E111" s="38"/>
      <c r="F111" s="38"/>
      <c r="G111" s="38"/>
      <c r="H111" s="38"/>
      <c r="I111" s="38"/>
      <c r="J111" s="38"/>
      <c r="K111" s="38"/>
      <c r="L111" s="55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6.96" customHeight="1">
      <c r="A112" s="38"/>
      <c r="B112" s="39"/>
      <c r="C112" s="38"/>
      <c r="D112" s="38"/>
      <c r="E112" s="38"/>
      <c r="F112" s="38"/>
      <c r="G112" s="38"/>
      <c r="H112" s="38"/>
      <c r="I112" s="38"/>
      <c r="J112" s="38"/>
      <c r="K112" s="38"/>
      <c r="L112" s="55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2" customHeight="1">
      <c r="A113" s="38"/>
      <c r="B113" s="39"/>
      <c r="C113" s="32" t="s">
        <v>16</v>
      </c>
      <c r="D113" s="38"/>
      <c r="E113" s="38"/>
      <c r="F113" s="38"/>
      <c r="G113" s="38"/>
      <c r="H113" s="38"/>
      <c r="I113" s="38"/>
      <c r="J113" s="38"/>
      <c r="K113" s="38"/>
      <c r="L113" s="55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6.5" customHeight="1">
      <c r="A114" s="38"/>
      <c r="B114" s="39"/>
      <c r="C114" s="38"/>
      <c r="D114" s="38"/>
      <c r="E114" s="129" t="str">
        <f>E7</f>
        <v>Kulturní dům Těšetice</v>
      </c>
      <c r="F114" s="32"/>
      <c r="G114" s="32"/>
      <c r="H114" s="32"/>
      <c r="I114" s="38"/>
      <c r="J114" s="38"/>
      <c r="K114" s="38"/>
      <c r="L114" s="55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1" customFormat="1" ht="12" customHeight="1">
      <c r="B115" s="22"/>
      <c r="C115" s="32" t="s">
        <v>124</v>
      </c>
      <c r="L115" s="22"/>
    </row>
    <row r="116" s="2" customFormat="1" ht="16.5" customHeight="1">
      <c r="A116" s="38"/>
      <c r="B116" s="39"/>
      <c r="C116" s="38"/>
      <c r="D116" s="38"/>
      <c r="E116" s="129" t="s">
        <v>841</v>
      </c>
      <c r="F116" s="38"/>
      <c r="G116" s="38"/>
      <c r="H116" s="38"/>
      <c r="I116" s="38"/>
      <c r="J116" s="38"/>
      <c r="K116" s="38"/>
      <c r="L116" s="55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12" customHeight="1">
      <c r="A117" s="38"/>
      <c r="B117" s="39"/>
      <c r="C117" s="32" t="s">
        <v>842</v>
      </c>
      <c r="D117" s="38"/>
      <c r="E117" s="38"/>
      <c r="F117" s="38"/>
      <c r="G117" s="38"/>
      <c r="H117" s="38"/>
      <c r="I117" s="38"/>
      <c r="J117" s="38"/>
      <c r="K117" s="38"/>
      <c r="L117" s="55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6.5" customHeight="1">
      <c r="A118" s="38"/>
      <c r="B118" s="39"/>
      <c r="C118" s="38"/>
      <c r="D118" s="38"/>
      <c r="E118" s="67" t="str">
        <f>E11</f>
        <v>SE8 - KD Těšetice - 1.p.p-propadliště</v>
      </c>
      <c r="F118" s="38"/>
      <c r="G118" s="38"/>
      <c r="H118" s="38"/>
      <c r="I118" s="38"/>
      <c r="J118" s="38"/>
      <c r="K118" s="38"/>
      <c r="L118" s="55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6.96" customHeight="1">
      <c r="A119" s="38"/>
      <c r="B119" s="39"/>
      <c r="C119" s="38"/>
      <c r="D119" s="38"/>
      <c r="E119" s="38"/>
      <c r="F119" s="38"/>
      <c r="G119" s="38"/>
      <c r="H119" s="38"/>
      <c r="I119" s="38"/>
      <c r="J119" s="38"/>
      <c r="K119" s="38"/>
      <c r="L119" s="55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2" customHeight="1">
      <c r="A120" s="38"/>
      <c r="B120" s="39"/>
      <c r="C120" s="32" t="s">
        <v>20</v>
      </c>
      <c r="D120" s="38"/>
      <c r="E120" s="38"/>
      <c r="F120" s="27" t="str">
        <f>F14</f>
        <v>Těšetice</v>
      </c>
      <c r="G120" s="38"/>
      <c r="H120" s="38"/>
      <c r="I120" s="32" t="s">
        <v>22</v>
      </c>
      <c r="J120" s="69" t="str">
        <f>IF(J14="","",J14)</f>
        <v>10. 3. 2020</v>
      </c>
      <c r="K120" s="38"/>
      <c r="L120" s="55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6.96" customHeight="1">
      <c r="A121" s="38"/>
      <c r="B121" s="39"/>
      <c r="C121" s="38"/>
      <c r="D121" s="38"/>
      <c r="E121" s="38"/>
      <c r="F121" s="38"/>
      <c r="G121" s="38"/>
      <c r="H121" s="38"/>
      <c r="I121" s="38"/>
      <c r="J121" s="38"/>
      <c r="K121" s="38"/>
      <c r="L121" s="55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15.15" customHeight="1">
      <c r="A122" s="38"/>
      <c r="B122" s="39"/>
      <c r="C122" s="32" t="s">
        <v>24</v>
      </c>
      <c r="D122" s="38"/>
      <c r="E122" s="38"/>
      <c r="F122" s="27" t="str">
        <f>E17</f>
        <v>Obec Těšetice</v>
      </c>
      <c r="G122" s="38"/>
      <c r="H122" s="38"/>
      <c r="I122" s="32" t="s">
        <v>30</v>
      </c>
      <c r="J122" s="36" t="str">
        <f>E23</f>
        <v>Radek Hrbáček</v>
      </c>
      <c r="K122" s="38"/>
      <c r="L122" s="55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15.15" customHeight="1">
      <c r="A123" s="38"/>
      <c r="B123" s="39"/>
      <c r="C123" s="32" t="s">
        <v>28</v>
      </c>
      <c r="D123" s="38"/>
      <c r="E123" s="38"/>
      <c r="F123" s="27" t="str">
        <f>IF(E20="","",E20)</f>
        <v>Vyplň údaj</v>
      </c>
      <c r="G123" s="38"/>
      <c r="H123" s="38"/>
      <c r="I123" s="32" t="s">
        <v>33</v>
      </c>
      <c r="J123" s="36" t="str">
        <f>E26</f>
        <v>Zdeněk Závodník</v>
      </c>
      <c r="K123" s="38"/>
      <c r="L123" s="55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10.32" customHeight="1">
      <c r="A124" s="38"/>
      <c r="B124" s="39"/>
      <c r="C124" s="38"/>
      <c r="D124" s="38"/>
      <c r="E124" s="38"/>
      <c r="F124" s="38"/>
      <c r="G124" s="38"/>
      <c r="H124" s="38"/>
      <c r="I124" s="38"/>
      <c r="J124" s="38"/>
      <c r="K124" s="38"/>
      <c r="L124" s="55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11" customFormat="1" ht="29.28" customHeight="1">
      <c r="A125" s="156"/>
      <c r="B125" s="157"/>
      <c r="C125" s="158" t="s">
        <v>151</v>
      </c>
      <c r="D125" s="159" t="s">
        <v>61</v>
      </c>
      <c r="E125" s="159" t="s">
        <v>57</v>
      </c>
      <c r="F125" s="159" t="s">
        <v>58</v>
      </c>
      <c r="G125" s="159" t="s">
        <v>152</v>
      </c>
      <c r="H125" s="159" t="s">
        <v>153</v>
      </c>
      <c r="I125" s="159" t="s">
        <v>154</v>
      </c>
      <c r="J125" s="159" t="s">
        <v>128</v>
      </c>
      <c r="K125" s="160" t="s">
        <v>155</v>
      </c>
      <c r="L125" s="161"/>
      <c r="M125" s="86" t="s">
        <v>1</v>
      </c>
      <c r="N125" s="87" t="s">
        <v>40</v>
      </c>
      <c r="O125" s="87" t="s">
        <v>156</v>
      </c>
      <c r="P125" s="87" t="s">
        <v>157</v>
      </c>
      <c r="Q125" s="87" t="s">
        <v>158</v>
      </c>
      <c r="R125" s="87" t="s">
        <v>159</v>
      </c>
      <c r="S125" s="87" t="s">
        <v>160</v>
      </c>
      <c r="T125" s="88" t="s">
        <v>161</v>
      </c>
      <c r="U125" s="156"/>
      <c r="V125" s="156"/>
      <c r="W125" s="156"/>
      <c r="X125" s="156"/>
      <c r="Y125" s="156"/>
      <c r="Z125" s="156"/>
      <c r="AA125" s="156"/>
      <c r="AB125" s="156"/>
      <c r="AC125" s="156"/>
      <c r="AD125" s="156"/>
      <c r="AE125" s="156"/>
    </row>
    <row r="126" s="2" customFormat="1" ht="22.8" customHeight="1">
      <c r="A126" s="38"/>
      <c r="B126" s="39"/>
      <c r="C126" s="93" t="s">
        <v>162</v>
      </c>
      <c r="D126" s="38"/>
      <c r="E126" s="38"/>
      <c r="F126" s="38"/>
      <c r="G126" s="38"/>
      <c r="H126" s="38"/>
      <c r="I126" s="38"/>
      <c r="J126" s="162">
        <f>BK126</f>
        <v>0</v>
      </c>
      <c r="K126" s="38"/>
      <c r="L126" s="39"/>
      <c r="M126" s="89"/>
      <c r="N126" s="73"/>
      <c r="O126" s="90"/>
      <c r="P126" s="163">
        <f>P127+P234</f>
        <v>0</v>
      </c>
      <c r="Q126" s="90"/>
      <c r="R126" s="163">
        <f>R127+R234</f>
        <v>0.13214800000000002</v>
      </c>
      <c r="S126" s="90"/>
      <c r="T126" s="164">
        <f>T127+T234</f>
        <v>0.29072799999999999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T126" s="19" t="s">
        <v>75</v>
      </c>
      <c r="AU126" s="19" t="s">
        <v>130</v>
      </c>
      <c r="BK126" s="165">
        <f>BK127+BK234</f>
        <v>0</v>
      </c>
    </row>
    <row r="127" s="12" customFormat="1" ht="25.92" customHeight="1">
      <c r="A127" s="12"/>
      <c r="B127" s="166"/>
      <c r="C127" s="12"/>
      <c r="D127" s="167" t="s">
        <v>75</v>
      </c>
      <c r="E127" s="168" t="s">
        <v>485</v>
      </c>
      <c r="F127" s="168" t="s">
        <v>486</v>
      </c>
      <c r="G127" s="12"/>
      <c r="H127" s="12"/>
      <c r="I127" s="169"/>
      <c r="J127" s="170">
        <f>BK127</f>
        <v>0</v>
      </c>
      <c r="K127" s="12"/>
      <c r="L127" s="166"/>
      <c r="M127" s="171"/>
      <c r="N127" s="172"/>
      <c r="O127" s="172"/>
      <c r="P127" s="173">
        <f>P128+P131+P224</f>
        <v>0</v>
      </c>
      <c r="Q127" s="172"/>
      <c r="R127" s="173">
        <f>R128+R131+R224</f>
        <v>0.090958000000000011</v>
      </c>
      <c r="S127" s="172"/>
      <c r="T127" s="174">
        <f>T128+T131+T224</f>
        <v>0.0071280000000000007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167" t="s">
        <v>85</v>
      </c>
      <c r="AT127" s="175" t="s">
        <v>75</v>
      </c>
      <c r="AU127" s="175" t="s">
        <v>76</v>
      </c>
      <c r="AY127" s="167" t="s">
        <v>165</v>
      </c>
      <c r="BK127" s="176">
        <f>BK128+BK131+BK224</f>
        <v>0</v>
      </c>
    </row>
    <row r="128" s="12" customFormat="1" ht="22.8" customHeight="1">
      <c r="A128" s="12"/>
      <c r="B128" s="166"/>
      <c r="C128" s="12"/>
      <c r="D128" s="167" t="s">
        <v>75</v>
      </c>
      <c r="E128" s="177" t="s">
        <v>665</v>
      </c>
      <c r="F128" s="177" t="s">
        <v>849</v>
      </c>
      <c r="G128" s="12"/>
      <c r="H128" s="12"/>
      <c r="I128" s="169"/>
      <c r="J128" s="178">
        <f>BK128</f>
        <v>0</v>
      </c>
      <c r="K128" s="12"/>
      <c r="L128" s="166"/>
      <c r="M128" s="171"/>
      <c r="N128" s="172"/>
      <c r="O128" s="172"/>
      <c r="P128" s="173">
        <f>SUM(P129:P130)</f>
        <v>0</v>
      </c>
      <c r="Q128" s="172"/>
      <c r="R128" s="173">
        <f>SUM(R129:R130)</f>
        <v>0</v>
      </c>
      <c r="S128" s="172"/>
      <c r="T128" s="174">
        <f>SUM(T129:T130)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167" t="s">
        <v>85</v>
      </c>
      <c r="AT128" s="175" t="s">
        <v>75</v>
      </c>
      <c r="AU128" s="175" t="s">
        <v>81</v>
      </c>
      <c r="AY128" s="167" t="s">
        <v>165</v>
      </c>
      <c r="BK128" s="176">
        <f>SUM(BK129:BK130)</f>
        <v>0</v>
      </c>
    </row>
    <row r="129" s="2" customFormat="1" ht="44.25" customHeight="1">
      <c r="A129" s="38"/>
      <c r="B129" s="179"/>
      <c r="C129" s="180" t="s">
        <v>81</v>
      </c>
      <c r="D129" s="180" t="s">
        <v>167</v>
      </c>
      <c r="E129" s="181" t="s">
        <v>850</v>
      </c>
      <c r="F129" s="182" t="s">
        <v>851</v>
      </c>
      <c r="G129" s="183" t="s">
        <v>201</v>
      </c>
      <c r="H129" s="184">
        <v>0.13200000000000001</v>
      </c>
      <c r="I129" s="185"/>
      <c r="J129" s="186">
        <f>ROUND(I129*H129,2)</f>
        <v>0</v>
      </c>
      <c r="K129" s="182" t="s">
        <v>852</v>
      </c>
      <c r="L129" s="39"/>
      <c r="M129" s="187" t="s">
        <v>1</v>
      </c>
      <c r="N129" s="188" t="s">
        <v>41</v>
      </c>
      <c r="O129" s="77"/>
      <c r="P129" s="189">
        <f>O129*H129</f>
        <v>0</v>
      </c>
      <c r="Q129" s="189">
        <v>0</v>
      </c>
      <c r="R129" s="189">
        <f>Q129*H129</f>
        <v>0</v>
      </c>
      <c r="S129" s="189">
        <v>0</v>
      </c>
      <c r="T129" s="190">
        <f>S129*H129</f>
        <v>0</v>
      </c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R129" s="191" t="s">
        <v>273</v>
      </c>
      <c r="AT129" s="191" t="s">
        <v>167</v>
      </c>
      <c r="AU129" s="191" t="s">
        <v>85</v>
      </c>
      <c r="AY129" s="19" t="s">
        <v>165</v>
      </c>
      <c r="BE129" s="192">
        <f>IF(N129="základní",J129,0)</f>
        <v>0</v>
      </c>
      <c r="BF129" s="192">
        <f>IF(N129="snížená",J129,0)</f>
        <v>0</v>
      </c>
      <c r="BG129" s="192">
        <f>IF(N129="zákl. přenesená",J129,0)</f>
        <v>0</v>
      </c>
      <c r="BH129" s="192">
        <f>IF(N129="sníž. přenesená",J129,0)</f>
        <v>0</v>
      </c>
      <c r="BI129" s="192">
        <f>IF(N129="nulová",J129,0)</f>
        <v>0</v>
      </c>
      <c r="BJ129" s="19" t="s">
        <v>81</v>
      </c>
      <c r="BK129" s="192">
        <f>ROUND(I129*H129,2)</f>
        <v>0</v>
      </c>
      <c r="BL129" s="19" t="s">
        <v>273</v>
      </c>
      <c r="BM129" s="191" t="s">
        <v>1639</v>
      </c>
    </row>
    <row r="130" s="2" customFormat="1">
      <c r="A130" s="38"/>
      <c r="B130" s="39"/>
      <c r="C130" s="38"/>
      <c r="D130" s="193" t="s">
        <v>173</v>
      </c>
      <c r="E130" s="38"/>
      <c r="F130" s="194" t="s">
        <v>851</v>
      </c>
      <c r="G130" s="38"/>
      <c r="H130" s="38"/>
      <c r="I130" s="195"/>
      <c r="J130" s="38"/>
      <c r="K130" s="38"/>
      <c r="L130" s="39"/>
      <c r="M130" s="196"/>
      <c r="N130" s="197"/>
      <c r="O130" s="77"/>
      <c r="P130" s="77"/>
      <c r="Q130" s="77"/>
      <c r="R130" s="77"/>
      <c r="S130" s="77"/>
      <c r="T130" s="7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T130" s="19" t="s">
        <v>173</v>
      </c>
      <c r="AU130" s="19" t="s">
        <v>85</v>
      </c>
    </row>
    <row r="131" s="12" customFormat="1" ht="22.8" customHeight="1">
      <c r="A131" s="12"/>
      <c r="B131" s="166"/>
      <c r="C131" s="12"/>
      <c r="D131" s="167" t="s">
        <v>75</v>
      </c>
      <c r="E131" s="177" t="s">
        <v>854</v>
      </c>
      <c r="F131" s="177" t="s">
        <v>855</v>
      </c>
      <c r="G131" s="12"/>
      <c r="H131" s="12"/>
      <c r="I131" s="169"/>
      <c r="J131" s="178">
        <f>BK131</f>
        <v>0</v>
      </c>
      <c r="K131" s="12"/>
      <c r="L131" s="166"/>
      <c r="M131" s="171"/>
      <c r="N131" s="172"/>
      <c r="O131" s="172"/>
      <c r="P131" s="173">
        <f>SUM(P132:P223)</f>
        <v>0</v>
      </c>
      <c r="Q131" s="172"/>
      <c r="R131" s="173">
        <f>SUM(R132:R223)</f>
        <v>0.090958000000000011</v>
      </c>
      <c r="S131" s="172"/>
      <c r="T131" s="174">
        <f>SUM(T132:T223)</f>
        <v>0</v>
      </c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R131" s="167" t="s">
        <v>85</v>
      </c>
      <c r="AT131" s="175" t="s">
        <v>75</v>
      </c>
      <c r="AU131" s="175" t="s">
        <v>81</v>
      </c>
      <c r="AY131" s="167" t="s">
        <v>165</v>
      </c>
      <c r="BK131" s="176">
        <f>SUM(BK132:BK223)</f>
        <v>0</v>
      </c>
    </row>
    <row r="132" s="2" customFormat="1">
      <c r="A132" s="38"/>
      <c r="B132" s="179"/>
      <c r="C132" s="180" t="s">
        <v>85</v>
      </c>
      <c r="D132" s="180" t="s">
        <v>167</v>
      </c>
      <c r="E132" s="181" t="s">
        <v>1374</v>
      </c>
      <c r="F132" s="182" t="s">
        <v>1375</v>
      </c>
      <c r="G132" s="183" t="s">
        <v>305</v>
      </c>
      <c r="H132" s="184">
        <v>7</v>
      </c>
      <c r="I132" s="185"/>
      <c r="J132" s="186">
        <f>ROUND(I132*H132,2)</f>
        <v>0</v>
      </c>
      <c r="K132" s="182" t="s">
        <v>852</v>
      </c>
      <c r="L132" s="39"/>
      <c r="M132" s="187" t="s">
        <v>1</v>
      </c>
      <c r="N132" s="188" t="s">
        <v>41</v>
      </c>
      <c r="O132" s="77"/>
      <c r="P132" s="189">
        <f>O132*H132</f>
        <v>0</v>
      </c>
      <c r="Q132" s="189">
        <v>0</v>
      </c>
      <c r="R132" s="189">
        <f>Q132*H132</f>
        <v>0</v>
      </c>
      <c r="S132" s="189">
        <v>0</v>
      </c>
      <c r="T132" s="190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191" t="s">
        <v>273</v>
      </c>
      <c r="AT132" s="191" t="s">
        <v>167</v>
      </c>
      <c r="AU132" s="191" t="s">
        <v>85</v>
      </c>
      <c r="AY132" s="19" t="s">
        <v>165</v>
      </c>
      <c r="BE132" s="192">
        <f>IF(N132="základní",J132,0)</f>
        <v>0</v>
      </c>
      <c r="BF132" s="192">
        <f>IF(N132="snížená",J132,0)</f>
        <v>0</v>
      </c>
      <c r="BG132" s="192">
        <f>IF(N132="zákl. přenesená",J132,0)</f>
        <v>0</v>
      </c>
      <c r="BH132" s="192">
        <f>IF(N132="sníž. přenesená",J132,0)</f>
        <v>0</v>
      </c>
      <c r="BI132" s="192">
        <f>IF(N132="nulová",J132,0)</f>
        <v>0</v>
      </c>
      <c r="BJ132" s="19" t="s">
        <v>81</v>
      </c>
      <c r="BK132" s="192">
        <f>ROUND(I132*H132,2)</f>
        <v>0</v>
      </c>
      <c r="BL132" s="19" t="s">
        <v>273</v>
      </c>
      <c r="BM132" s="191" t="s">
        <v>1640</v>
      </c>
    </row>
    <row r="133" s="2" customFormat="1">
      <c r="A133" s="38"/>
      <c r="B133" s="39"/>
      <c r="C133" s="38"/>
      <c r="D133" s="193" t="s">
        <v>173</v>
      </c>
      <c r="E133" s="38"/>
      <c r="F133" s="194" t="s">
        <v>1375</v>
      </c>
      <c r="G133" s="38"/>
      <c r="H133" s="38"/>
      <c r="I133" s="195"/>
      <c r="J133" s="38"/>
      <c r="K133" s="38"/>
      <c r="L133" s="39"/>
      <c r="M133" s="196"/>
      <c r="N133" s="197"/>
      <c r="O133" s="77"/>
      <c r="P133" s="77"/>
      <c r="Q133" s="77"/>
      <c r="R133" s="77"/>
      <c r="S133" s="77"/>
      <c r="T133" s="7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T133" s="19" t="s">
        <v>173</v>
      </c>
      <c r="AU133" s="19" t="s">
        <v>85</v>
      </c>
    </row>
    <row r="134" s="2" customFormat="1" ht="16.5" customHeight="1">
      <c r="A134" s="38"/>
      <c r="B134" s="179"/>
      <c r="C134" s="229" t="s">
        <v>86</v>
      </c>
      <c r="D134" s="229" t="s">
        <v>221</v>
      </c>
      <c r="E134" s="230" t="s">
        <v>1377</v>
      </c>
      <c r="F134" s="231" t="s">
        <v>1378</v>
      </c>
      <c r="G134" s="232" t="s">
        <v>305</v>
      </c>
      <c r="H134" s="233">
        <v>7</v>
      </c>
      <c r="I134" s="234"/>
      <c r="J134" s="235">
        <f>ROUND(I134*H134,2)</f>
        <v>0</v>
      </c>
      <c r="K134" s="231" t="s">
        <v>852</v>
      </c>
      <c r="L134" s="236"/>
      <c r="M134" s="237" t="s">
        <v>1</v>
      </c>
      <c r="N134" s="238" t="s">
        <v>41</v>
      </c>
      <c r="O134" s="77"/>
      <c r="P134" s="189">
        <f>O134*H134</f>
        <v>0</v>
      </c>
      <c r="Q134" s="189">
        <v>0.00038999999999999999</v>
      </c>
      <c r="R134" s="189">
        <f>Q134*H134</f>
        <v>0.0027299999999999998</v>
      </c>
      <c r="S134" s="189">
        <v>0</v>
      </c>
      <c r="T134" s="190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191" t="s">
        <v>272</v>
      </c>
      <c r="AT134" s="191" t="s">
        <v>221</v>
      </c>
      <c r="AU134" s="191" t="s">
        <v>85</v>
      </c>
      <c r="AY134" s="19" t="s">
        <v>165</v>
      </c>
      <c r="BE134" s="192">
        <f>IF(N134="základní",J134,0)</f>
        <v>0</v>
      </c>
      <c r="BF134" s="192">
        <f>IF(N134="snížená",J134,0)</f>
        <v>0</v>
      </c>
      <c r="BG134" s="192">
        <f>IF(N134="zákl. přenesená",J134,0)</f>
        <v>0</v>
      </c>
      <c r="BH134" s="192">
        <f>IF(N134="sníž. přenesená",J134,0)</f>
        <v>0</v>
      </c>
      <c r="BI134" s="192">
        <f>IF(N134="nulová",J134,0)</f>
        <v>0</v>
      </c>
      <c r="BJ134" s="19" t="s">
        <v>81</v>
      </c>
      <c r="BK134" s="192">
        <f>ROUND(I134*H134,2)</f>
        <v>0</v>
      </c>
      <c r="BL134" s="19" t="s">
        <v>273</v>
      </c>
      <c r="BM134" s="191" t="s">
        <v>1641</v>
      </c>
    </row>
    <row r="135" s="2" customFormat="1">
      <c r="A135" s="38"/>
      <c r="B135" s="39"/>
      <c r="C135" s="38"/>
      <c r="D135" s="193" t="s">
        <v>173</v>
      </c>
      <c r="E135" s="38"/>
      <c r="F135" s="194" t="s">
        <v>1378</v>
      </c>
      <c r="G135" s="38"/>
      <c r="H135" s="38"/>
      <c r="I135" s="195"/>
      <c r="J135" s="38"/>
      <c r="K135" s="38"/>
      <c r="L135" s="39"/>
      <c r="M135" s="196"/>
      <c r="N135" s="197"/>
      <c r="O135" s="77"/>
      <c r="P135" s="77"/>
      <c r="Q135" s="77"/>
      <c r="R135" s="77"/>
      <c r="S135" s="77"/>
      <c r="T135" s="7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T135" s="19" t="s">
        <v>173</v>
      </c>
      <c r="AU135" s="19" t="s">
        <v>85</v>
      </c>
    </row>
    <row r="136" s="2" customFormat="1" ht="44.25" customHeight="1">
      <c r="A136" s="38"/>
      <c r="B136" s="179"/>
      <c r="C136" s="180" t="s">
        <v>114</v>
      </c>
      <c r="D136" s="180" t="s">
        <v>167</v>
      </c>
      <c r="E136" s="181" t="s">
        <v>856</v>
      </c>
      <c r="F136" s="182" t="s">
        <v>857</v>
      </c>
      <c r="G136" s="183" t="s">
        <v>378</v>
      </c>
      <c r="H136" s="184">
        <v>12</v>
      </c>
      <c r="I136" s="185"/>
      <c r="J136" s="186">
        <f>ROUND(I136*H136,2)</f>
        <v>0</v>
      </c>
      <c r="K136" s="182" t="s">
        <v>852</v>
      </c>
      <c r="L136" s="39"/>
      <c r="M136" s="187" t="s">
        <v>1</v>
      </c>
      <c r="N136" s="188" t="s">
        <v>41</v>
      </c>
      <c r="O136" s="77"/>
      <c r="P136" s="189">
        <f>O136*H136</f>
        <v>0</v>
      </c>
      <c r="Q136" s="189">
        <v>0</v>
      </c>
      <c r="R136" s="189">
        <f>Q136*H136</f>
        <v>0</v>
      </c>
      <c r="S136" s="189">
        <v>0</v>
      </c>
      <c r="T136" s="190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191" t="s">
        <v>273</v>
      </c>
      <c r="AT136" s="191" t="s">
        <v>167</v>
      </c>
      <c r="AU136" s="191" t="s">
        <v>85</v>
      </c>
      <c r="AY136" s="19" t="s">
        <v>165</v>
      </c>
      <c r="BE136" s="192">
        <f>IF(N136="základní",J136,0)</f>
        <v>0</v>
      </c>
      <c r="BF136" s="192">
        <f>IF(N136="snížená",J136,0)</f>
        <v>0</v>
      </c>
      <c r="BG136" s="192">
        <f>IF(N136="zákl. přenesená",J136,0)</f>
        <v>0</v>
      </c>
      <c r="BH136" s="192">
        <f>IF(N136="sníž. přenesená",J136,0)</f>
        <v>0</v>
      </c>
      <c r="BI136" s="192">
        <f>IF(N136="nulová",J136,0)</f>
        <v>0</v>
      </c>
      <c r="BJ136" s="19" t="s">
        <v>81</v>
      </c>
      <c r="BK136" s="192">
        <f>ROUND(I136*H136,2)</f>
        <v>0</v>
      </c>
      <c r="BL136" s="19" t="s">
        <v>273</v>
      </c>
      <c r="BM136" s="191" t="s">
        <v>1642</v>
      </c>
    </row>
    <row r="137" s="2" customFormat="1">
      <c r="A137" s="38"/>
      <c r="B137" s="39"/>
      <c r="C137" s="38"/>
      <c r="D137" s="193" t="s">
        <v>173</v>
      </c>
      <c r="E137" s="38"/>
      <c r="F137" s="194" t="s">
        <v>857</v>
      </c>
      <c r="G137" s="38"/>
      <c r="H137" s="38"/>
      <c r="I137" s="195"/>
      <c r="J137" s="38"/>
      <c r="K137" s="38"/>
      <c r="L137" s="39"/>
      <c r="M137" s="196"/>
      <c r="N137" s="197"/>
      <c r="O137" s="77"/>
      <c r="P137" s="77"/>
      <c r="Q137" s="77"/>
      <c r="R137" s="77"/>
      <c r="S137" s="77"/>
      <c r="T137" s="7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T137" s="19" t="s">
        <v>173</v>
      </c>
      <c r="AU137" s="19" t="s">
        <v>85</v>
      </c>
    </row>
    <row r="138" s="2" customFormat="1">
      <c r="A138" s="38"/>
      <c r="B138" s="179"/>
      <c r="C138" s="229" t="s">
        <v>198</v>
      </c>
      <c r="D138" s="229" t="s">
        <v>221</v>
      </c>
      <c r="E138" s="230" t="s">
        <v>859</v>
      </c>
      <c r="F138" s="231" t="s">
        <v>860</v>
      </c>
      <c r="G138" s="232" t="s">
        <v>378</v>
      </c>
      <c r="H138" s="233">
        <v>12</v>
      </c>
      <c r="I138" s="234"/>
      <c r="J138" s="235">
        <f>ROUND(I138*H138,2)</f>
        <v>0</v>
      </c>
      <c r="K138" s="231" t="s">
        <v>852</v>
      </c>
      <c r="L138" s="236"/>
      <c r="M138" s="237" t="s">
        <v>1</v>
      </c>
      <c r="N138" s="238" t="s">
        <v>41</v>
      </c>
      <c r="O138" s="77"/>
      <c r="P138" s="189">
        <f>O138*H138</f>
        <v>0</v>
      </c>
      <c r="Q138" s="189">
        <v>5.0000000000000002E-05</v>
      </c>
      <c r="R138" s="189">
        <f>Q138*H138</f>
        <v>0.00060000000000000006</v>
      </c>
      <c r="S138" s="189">
        <v>0</v>
      </c>
      <c r="T138" s="190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191" t="s">
        <v>272</v>
      </c>
      <c r="AT138" s="191" t="s">
        <v>221</v>
      </c>
      <c r="AU138" s="191" t="s">
        <v>85</v>
      </c>
      <c r="AY138" s="19" t="s">
        <v>165</v>
      </c>
      <c r="BE138" s="192">
        <f>IF(N138="základní",J138,0)</f>
        <v>0</v>
      </c>
      <c r="BF138" s="192">
        <f>IF(N138="snížená",J138,0)</f>
        <v>0</v>
      </c>
      <c r="BG138" s="192">
        <f>IF(N138="zákl. přenesená",J138,0)</f>
        <v>0</v>
      </c>
      <c r="BH138" s="192">
        <f>IF(N138="sníž. přenesená",J138,0)</f>
        <v>0</v>
      </c>
      <c r="BI138" s="192">
        <f>IF(N138="nulová",J138,0)</f>
        <v>0</v>
      </c>
      <c r="BJ138" s="19" t="s">
        <v>81</v>
      </c>
      <c r="BK138" s="192">
        <f>ROUND(I138*H138,2)</f>
        <v>0</v>
      </c>
      <c r="BL138" s="19" t="s">
        <v>273</v>
      </c>
      <c r="BM138" s="191" t="s">
        <v>1643</v>
      </c>
    </row>
    <row r="139" s="2" customFormat="1">
      <c r="A139" s="38"/>
      <c r="B139" s="39"/>
      <c r="C139" s="38"/>
      <c r="D139" s="193" t="s">
        <v>173</v>
      </c>
      <c r="E139" s="38"/>
      <c r="F139" s="194" t="s">
        <v>860</v>
      </c>
      <c r="G139" s="38"/>
      <c r="H139" s="38"/>
      <c r="I139" s="195"/>
      <c r="J139" s="38"/>
      <c r="K139" s="38"/>
      <c r="L139" s="39"/>
      <c r="M139" s="196"/>
      <c r="N139" s="197"/>
      <c r="O139" s="77"/>
      <c r="P139" s="77"/>
      <c r="Q139" s="77"/>
      <c r="R139" s="77"/>
      <c r="S139" s="77"/>
      <c r="T139" s="7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T139" s="19" t="s">
        <v>173</v>
      </c>
      <c r="AU139" s="19" t="s">
        <v>85</v>
      </c>
    </row>
    <row r="140" s="2" customFormat="1">
      <c r="A140" s="38"/>
      <c r="B140" s="179"/>
      <c r="C140" s="180" t="s">
        <v>117</v>
      </c>
      <c r="D140" s="180" t="s">
        <v>167</v>
      </c>
      <c r="E140" s="181" t="s">
        <v>862</v>
      </c>
      <c r="F140" s="182" t="s">
        <v>863</v>
      </c>
      <c r="G140" s="183" t="s">
        <v>378</v>
      </c>
      <c r="H140" s="184">
        <v>11</v>
      </c>
      <c r="I140" s="185"/>
      <c r="J140" s="186">
        <f>ROUND(I140*H140,2)</f>
        <v>0</v>
      </c>
      <c r="K140" s="182" t="s">
        <v>852</v>
      </c>
      <c r="L140" s="39"/>
      <c r="M140" s="187" t="s">
        <v>1</v>
      </c>
      <c r="N140" s="188" t="s">
        <v>41</v>
      </c>
      <c r="O140" s="77"/>
      <c r="P140" s="189">
        <f>O140*H140</f>
        <v>0</v>
      </c>
      <c r="Q140" s="189">
        <v>0</v>
      </c>
      <c r="R140" s="189">
        <f>Q140*H140</f>
        <v>0</v>
      </c>
      <c r="S140" s="189">
        <v>0</v>
      </c>
      <c r="T140" s="190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191" t="s">
        <v>273</v>
      </c>
      <c r="AT140" s="191" t="s">
        <v>167</v>
      </c>
      <c r="AU140" s="191" t="s">
        <v>85</v>
      </c>
      <c r="AY140" s="19" t="s">
        <v>165</v>
      </c>
      <c r="BE140" s="192">
        <f>IF(N140="základní",J140,0)</f>
        <v>0</v>
      </c>
      <c r="BF140" s="192">
        <f>IF(N140="snížená",J140,0)</f>
        <v>0</v>
      </c>
      <c r="BG140" s="192">
        <f>IF(N140="zákl. přenesená",J140,0)</f>
        <v>0</v>
      </c>
      <c r="BH140" s="192">
        <f>IF(N140="sníž. přenesená",J140,0)</f>
        <v>0</v>
      </c>
      <c r="BI140" s="192">
        <f>IF(N140="nulová",J140,0)</f>
        <v>0</v>
      </c>
      <c r="BJ140" s="19" t="s">
        <v>81</v>
      </c>
      <c r="BK140" s="192">
        <f>ROUND(I140*H140,2)</f>
        <v>0</v>
      </c>
      <c r="BL140" s="19" t="s">
        <v>273</v>
      </c>
      <c r="BM140" s="191" t="s">
        <v>1644</v>
      </c>
    </row>
    <row r="141" s="2" customFormat="1">
      <c r="A141" s="38"/>
      <c r="B141" s="39"/>
      <c r="C141" s="38"/>
      <c r="D141" s="193" t="s">
        <v>173</v>
      </c>
      <c r="E141" s="38"/>
      <c r="F141" s="194" t="s">
        <v>863</v>
      </c>
      <c r="G141" s="38"/>
      <c r="H141" s="38"/>
      <c r="I141" s="195"/>
      <c r="J141" s="38"/>
      <c r="K141" s="38"/>
      <c r="L141" s="39"/>
      <c r="M141" s="196"/>
      <c r="N141" s="197"/>
      <c r="O141" s="77"/>
      <c r="P141" s="77"/>
      <c r="Q141" s="77"/>
      <c r="R141" s="77"/>
      <c r="S141" s="77"/>
      <c r="T141" s="7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T141" s="19" t="s">
        <v>173</v>
      </c>
      <c r="AU141" s="19" t="s">
        <v>85</v>
      </c>
    </row>
    <row r="142" s="2" customFormat="1">
      <c r="A142" s="38"/>
      <c r="B142" s="179"/>
      <c r="C142" s="229" t="s">
        <v>120</v>
      </c>
      <c r="D142" s="229" t="s">
        <v>221</v>
      </c>
      <c r="E142" s="230" t="s">
        <v>1157</v>
      </c>
      <c r="F142" s="231" t="s">
        <v>1158</v>
      </c>
      <c r="G142" s="232" t="s">
        <v>378</v>
      </c>
      <c r="H142" s="233">
        <v>11</v>
      </c>
      <c r="I142" s="234"/>
      <c r="J142" s="235">
        <f>ROUND(I142*H142,2)</f>
        <v>0</v>
      </c>
      <c r="K142" s="231" t="s">
        <v>852</v>
      </c>
      <c r="L142" s="236"/>
      <c r="M142" s="237" t="s">
        <v>1</v>
      </c>
      <c r="N142" s="238" t="s">
        <v>41</v>
      </c>
      <c r="O142" s="77"/>
      <c r="P142" s="189">
        <f>O142*H142</f>
        <v>0</v>
      </c>
      <c r="Q142" s="189">
        <v>9.0000000000000006E-05</v>
      </c>
      <c r="R142" s="189">
        <f>Q142*H142</f>
        <v>0.00098999999999999999</v>
      </c>
      <c r="S142" s="189">
        <v>0</v>
      </c>
      <c r="T142" s="190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191" t="s">
        <v>272</v>
      </c>
      <c r="AT142" s="191" t="s">
        <v>221</v>
      </c>
      <c r="AU142" s="191" t="s">
        <v>85</v>
      </c>
      <c r="AY142" s="19" t="s">
        <v>165</v>
      </c>
      <c r="BE142" s="192">
        <f>IF(N142="základní",J142,0)</f>
        <v>0</v>
      </c>
      <c r="BF142" s="192">
        <f>IF(N142="snížená",J142,0)</f>
        <v>0</v>
      </c>
      <c r="BG142" s="192">
        <f>IF(N142="zákl. přenesená",J142,0)</f>
        <v>0</v>
      </c>
      <c r="BH142" s="192">
        <f>IF(N142="sníž. přenesená",J142,0)</f>
        <v>0</v>
      </c>
      <c r="BI142" s="192">
        <f>IF(N142="nulová",J142,0)</f>
        <v>0</v>
      </c>
      <c r="BJ142" s="19" t="s">
        <v>81</v>
      </c>
      <c r="BK142" s="192">
        <f>ROUND(I142*H142,2)</f>
        <v>0</v>
      </c>
      <c r="BL142" s="19" t="s">
        <v>273</v>
      </c>
      <c r="BM142" s="191" t="s">
        <v>1645</v>
      </c>
    </row>
    <row r="143" s="2" customFormat="1">
      <c r="A143" s="38"/>
      <c r="B143" s="39"/>
      <c r="C143" s="38"/>
      <c r="D143" s="193" t="s">
        <v>173</v>
      </c>
      <c r="E143" s="38"/>
      <c r="F143" s="194" t="s">
        <v>1158</v>
      </c>
      <c r="G143" s="38"/>
      <c r="H143" s="38"/>
      <c r="I143" s="195"/>
      <c r="J143" s="38"/>
      <c r="K143" s="38"/>
      <c r="L143" s="39"/>
      <c r="M143" s="196"/>
      <c r="N143" s="197"/>
      <c r="O143" s="77"/>
      <c r="P143" s="77"/>
      <c r="Q143" s="77"/>
      <c r="R143" s="77"/>
      <c r="S143" s="77"/>
      <c r="T143" s="7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T143" s="19" t="s">
        <v>173</v>
      </c>
      <c r="AU143" s="19" t="s">
        <v>85</v>
      </c>
    </row>
    <row r="144" s="2" customFormat="1">
      <c r="A144" s="38"/>
      <c r="B144" s="179"/>
      <c r="C144" s="180" t="s">
        <v>220</v>
      </c>
      <c r="D144" s="180" t="s">
        <v>167</v>
      </c>
      <c r="E144" s="181" t="s">
        <v>871</v>
      </c>
      <c r="F144" s="182" t="s">
        <v>872</v>
      </c>
      <c r="G144" s="183" t="s">
        <v>305</v>
      </c>
      <c r="H144" s="184">
        <v>143</v>
      </c>
      <c r="I144" s="185"/>
      <c r="J144" s="186">
        <f>ROUND(I144*H144,2)</f>
        <v>0</v>
      </c>
      <c r="K144" s="182" t="s">
        <v>852</v>
      </c>
      <c r="L144" s="39"/>
      <c r="M144" s="187" t="s">
        <v>1</v>
      </c>
      <c r="N144" s="188" t="s">
        <v>41</v>
      </c>
      <c r="O144" s="77"/>
      <c r="P144" s="189">
        <f>O144*H144</f>
        <v>0</v>
      </c>
      <c r="Q144" s="189">
        <v>0</v>
      </c>
      <c r="R144" s="189">
        <f>Q144*H144</f>
        <v>0</v>
      </c>
      <c r="S144" s="189">
        <v>0</v>
      </c>
      <c r="T144" s="190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191" t="s">
        <v>273</v>
      </c>
      <c r="AT144" s="191" t="s">
        <v>167</v>
      </c>
      <c r="AU144" s="191" t="s">
        <v>85</v>
      </c>
      <c r="AY144" s="19" t="s">
        <v>165</v>
      </c>
      <c r="BE144" s="192">
        <f>IF(N144="základní",J144,0)</f>
        <v>0</v>
      </c>
      <c r="BF144" s="192">
        <f>IF(N144="snížená",J144,0)</f>
        <v>0</v>
      </c>
      <c r="BG144" s="192">
        <f>IF(N144="zákl. přenesená",J144,0)</f>
        <v>0</v>
      </c>
      <c r="BH144" s="192">
        <f>IF(N144="sníž. přenesená",J144,0)</f>
        <v>0</v>
      </c>
      <c r="BI144" s="192">
        <f>IF(N144="nulová",J144,0)</f>
        <v>0</v>
      </c>
      <c r="BJ144" s="19" t="s">
        <v>81</v>
      </c>
      <c r="BK144" s="192">
        <f>ROUND(I144*H144,2)</f>
        <v>0</v>
      </c>
      <c r="BL144" s="19" t="s">
        <v>273</v>
      </c>
      <c r="BM144" s="191" t="s">
        <v>1646</v>
      </c>
    </row>
    <row r="145" s="2" customFormat="1">
      <c r="A145" s="38"/>
      <c r="B145" s="39"/>
      <c r="C145" s="38"/>
      <c r="D145" s="193" t="s">
        <v>173</v>
      </c>
      <c r="E145" s="38"/>
      <c r="F145" s="194" t="s">
        <v>872</v>
      </c>
      <c r="G145" s="38"/>
      <c r="H145" s="38"/>
      <c r="I145" s="195"/>
      <c r="J145" s="38"/>
      <c r="K145" s="38"/>
      <c r="L145" s="39"/>
      <c r="M145" s="196"/>
      <c r="N145" s="197"/>
      <c r="O145" s="77"/>
      <c r="P145" s="77"/>
      <c r="Q145" s="77"/>
      <c r="R145" s="77"/>
      <c r="S145" s="77"/>
      <c r="T145" s="7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T145" s="19" t="s">
        <v>173</v>
      </c>
      <c r="AU145" s="19" t="s">
        <v>85</v>
      </c>
    </row>
    <row r="146" s="2" customFormat="1">
      <c r="A146" s="38"/>
      <c r="B146" s="179"/>
      <c r="C146" s="229" t="s">
        <v>226</v>
      </c>
      <c r="D146" s="229" t="s">
        <v>221</v>
      </c>
      <c r="E146" s="230" t="s">
        <v>874</v>
      </c>
      <c r="F146" s="231" t="s">
        <v>875</v>
      </c>
      <c r="G146" s="232" t="s">
        <v>305</v>
      </c>
      <c r="H146" s="233">
        <v>171.59999999999999</v>
      </c>
      <c r="I146" s="234"/>
      <c r="J146" s="235">
        <f>ROUND(I146*H146,2)</f>
        <v>0</v>
      </c>
      <c r="K146" s="231" t="s">
        <v>852</v>
      </c>
      <c r="L146" s="236"/>
      <c r="M146" s="237" t="s">
        <v>1</v>
      </c>
      <c r="N146" s="238" t="s">
        <v>41</v>
      </c>
      <c r="O146" s="77"/>
      <c r="P146" s="189">
        <f>O146*H146</f>
        <v>0</v>
      </c>
      <c r="Q146" s="189">
        <v>0.00012</v>
      </c>
      <c r="R146" s="189">
        <f>Q146*H146</f>
        <v>0.020591999999999999</v>
      </c>
      <c r="S146" s="189">
        <v>0</v>
      </c>
      <c r="T146" s="190">
        <f>S146*H146</f>
        <v>0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191" t="s">
        <v>272</v>
      </c>
      <c r="AT146" s="191" t="s">
        <v>221</v>
      </c>
      <c r="AU146" s="191" t="s">
        <v>85</v>
      </c>
      <c r="AY146" s="19" t="s">
        <v>165</v>
      </c>
      <c r="BE146" s="192">
        <f>IF(N146="základní",J146,0)</f>
        <v>0</v>
      </c>
      <c r="BF146" s="192">
        <f>IF(N146="snížená",J146,0)</f>
        <v>0</v>
      </c>
      <c r="BG146" s="192">
        <f>IF(N146="zákl. přenesená",J146,0)</f>
        <v>0</v>
      </c>
      <c r="BH146" s="192">
        <f>IF(N146="sníž. přenesená",J146,0)</f>
        <v>0</v>
      </c>
      <c r="BI146" s="192">
        <f>IF(N146="nulová",J146,0)</f>
        <v>0</v>
      </c>
      <c r="BJ146" s="19" t="s">
        <v>81</v>
      </c>
      <c r="BK146" s="192">
        <f>ROUND(I146*H146,2)</f>
        <v>0</v>
      </c>
      <c r="BL146" s="19" t="s">
        <v>273</v>
      </c>
      <c r="BM146" s="191" t="s">
        <v>1647</v>
      </c>
    </row>
    <row r="147" s="2" customFormat="1">
      <c r="A147" s="38"/>
      <c r="B147" s="39"/>
      <c r="C147" s="38"/>
      <c r="D147" s="193" t="s">
        <v>173</v>
      </c>
      <c r="E147" s="38"/>
      <c r="F147" s="194" t="s">
        <v>875</v>
      </c>
      <c r="G147" s="38"/>
      <c r="H147" s="38"/>
      <c r="I147" s="195"/>
      <c r="J147" s="38"/>
      <c r="K147" s="38"/>
      <c r="L147" s="39"/>
      <c r="M147" s="196"/>
      <c r="N147" s="197"/>
      <c r="O147" s="77"/>
      <c r="P147" s="77"/>
      <c r="Q147" s="77"/>
      <c r="R147" s="77"/>
      <c r="S147" s="77"/>
      <c r="T147" s="7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T147" s="19" t="s">
        <v>173</v>
      </c>
      <c r="AU147" s="19" t="s">
        <v>85</v>
      </c>
    </row>
    <row r="148" s="2" customFormat="1">
      <c r="A148" s="38"/>
      <c r="B148" s="179"/>
      <c r="C148" s="180" t="s">
        <v>233</v>
      </c>
      <c r="D148" s="180" t="s">
        <v>167</v>
      </c>
      <c r="E148" s="181" t="s">
        <v>880</v>
      </c>
      <c r="F148" s="182" t="s">
        <v>881</v>
      </c>
      <c r="G148" s="183" t="s">
        <v>305</v>
      </c>
      <c r="H148" s="184">
        <v>145</v>
      </c>
      <c r="I148" s="185"/>
      <c r="J148" s="186">
        <f>ROUND(I148*H148,2)</f>
        <v>0</v>
      </c>
      <c r="K148" s="182" t="s">
        <v>852</v>
      </c>
      <c r="L148" s="39"/>
      <c r="M148" s="187" t="s">
        <v>1</v>
      </c>
      <c r="N148" s="188" t="s">
        <v>41</v>
      </c>
      <c r="O148" s="77"/>
      <c r="P148" s="189">
        <f>O148*H148</f>
        <v>0</v>
      </c>
      <c r="Q148" s="189">
        <v>0</v>
      </c>
      <c r="R148" s="189">
        <f>Q148*H148</f>
        <v>0</v>
      </c>
      <c r="S148" s="189">
        <v>0</v>
      </c>
      <c r="T148" s="190">
        <f>S148*H148</f>
        <v>0</v>
      </c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R148" s="191" t="s">
        <v>273</v>
      </c>
      <c r="AT148" s="191" t="s">
        <v>167</v>
      </c>
      <c r="AU148" s="191" t="s">
        <v>85</v>
      </c>
      <c r="AY148" s="19" t="s">
        <v>165</v>
      </c>
      <c r="BE148" s="192">
        <f>IF(N148="základní",J148,0)</f>
        <v>0</v>
      </c>
      <c r="BF148" s="192">
        <f>IF(N148="snížená",J148,0)</f>
        <v>0</v>
      </c>
      <c r="BG148" s="192">
        <f>IF(N148="zákl. přenesená",J148,0)</f>
        <v>0</v>
      </c>
      <c r="BH148" s="192">
        <f>IF(N148="sníž. přenesená",J148,0)</f>
        <v>0</v>
      </c>
      <c r="BI148" s="192">
        <f>IF(N148="nulová",J148,0)</f>
        <v>0</v>
      </c>
      <c r="BJ148" s="19" t="s">
        <v>81</v>
      </c>
      <c r="BK148" s="192">
        <f>ROUND(I148*H148,2)</f>
        <v>0</v>
      </c>
      <c r="BL148" s="19" t="s">
        <v>273</v>
      </c>
      <c r="BM148" s="191" t="s">
        <v>1648</v>
      </c>
    </row>
    <row r="149" s="2" customFormat="1">
      <c r="A149" s="38"/>
      <c r="B149" s="39"/>
      <c r="C149" s="38"/>
      <c r="D149" s="193" t="s">
        <v>173</v>
      </c>
      <c r="E149" s="38"/>
      <c r="F149" s="194" t="s">
        <v>881</v>
      </c>
      <c r="G149" s="38"/>
      <c r="H149" s="38"/>
      <c r="I149" s="195"/>
      <c r="J149" s="38"/>
      <c r="K149" s="38"/>
      <c r="L149" s="39"/>
      <c r="M149" s="196"/>
      <c r="N149" s="197"/>
      <c r="O149" s="77"/>
      <c r="P149" s="77"/>
      <c r="Q149" s="77"/>
      <c r="R149" s="77"/>
      <c r="S149" s="77"/>
      <c r="T149" s="78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T149" s="19" t="s">
        <v>173</v>
      </c>
      <c r="AU149" s="19" t="s">
        <v>85</v>
      </c>
    </row>
    <row r="150" s="2" customFormat="1">
      <c r="A150" s="38"/>
      <c r="B150" s="179"/>
      <c r="C150" s="229" t="s">
        <v>240</v>
      </c>
      <c r="D150" s="229" t="s">
        <v>221</v>
      </c>
      <c r="E150" s="230" t="s">
        <v>883</v>
      </c>
      <c r="F150" s="231" t="s">
        <v>884</v>
      </c>
      <c r="G150" s="232" t="s">
        <v>305</v>
      </c>
      <c r="H150" s="233">
        <v>174</v>
      </c>
      <c r="I150" s="234"/>
      <c r="J150" s="235">
        <f>ROUND(I150*H150,2)</f>
        <v>0</v>
      </c>
      <c r="K150" s="231" t="s">
        <v>852</v>
      </c>
      <c r="L150" s="236"/>
      <c r="M150" s="237" t="s">
        <v>1</v>
      </c>
      <c r="N150" s="238" t="s">
        <v>41</v>
      </c>
      <c r="O150" s="77"/>
      <c r="P150" s="189">
        <f>O150*H150</f>
        <v>0</v>
      </c>
      <c r="Q150" s="189">
        <v>0.00017000000000000001</v>
      </c>
      <c r="R150" s="189">
        <f>Q150*H150</f>
        <v>0.029580000000000002</v>
      </c>
      <c r="S150" s="189">
        <v>0</v>
      </c>
      <c r="T150" s="190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191" t="s">
        <v>272</v>
      </c>
      <c r="AT150" s="191" t="s">
        <v>221</v>
      </c>
      <c r="AU150" s="191" t="s">
        <v>85</v>
      </c>
      <c r="AY150" s="19" t="s">
        <v>165</v>
      </c>
      <c r="BE150" s="192">
        <f>IF(N150="základní",J150,0)</f>
        <v>0</v>
      </c>
      <c r="BF150" s="192">
        <f>IF(N150="snížená",J150,0)</f>
        <v>0</v>
      </c>
      <c r="BG150" s="192">
        <f>IF(N150="zákl. přenesená",J150,0)</f>
        <v>0</v>
      </c>
      <c r="BH150" s="192">
        <f>IF(N150="sníž. přenesená",J150,0)</f>
        <v>0</v>
      </c>
      <c r="BI150" s="192">
        <f>IF(N150="nulová",J150,0)</f>
        <v>0</v>
      </c>
      <c r="BJ150" s="19" t="s">
        <v>81</v>
      </c>
      <c r="BK150" s="192">
        <f>ROUND(I150*H150,2)</f>
        <v>0</v>
      </c>
      <c r="BL150" s="19" t="s">
        <v>273</v>
      </c>
      <c r="BM150" s="191" t="s">
        <v>1649</v>
      </c>
    </row>
    <row r="151" s="2" customFormat="1">
      <c r="A151" s="38"/>
      <c r="B151" s="39"/>
      <c r="C151" s="38"/>
      <c r="D151" s="193" t="s">
        <v>173</v>
      </c>
      <c r="E151" s="38"/>
      <c r="F151" s="194" t="s">
        <v>884</v>
      </c>
      <c r="G151" s="38"/>
      <c r="H151" s="38"/>
      <c r="I151" s="195"/>
      <c r="J151" s="38"/>
      <c r="K151" s="38"/>
      <c r="L151" s="39"/>
      <c r="M151" s="196"/>
      <c r="N151" s="197"/>
      <c r="O151" s="77"/>
      <c r="P151" s="77"/>
      <c r="Q151" s="77"/>
      <c r="R151" s="77"/>
      <c r="S151" s="77"/>
      <c r="T151" s="78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T151" s="19" t="s">
        <v>173</v>
      </c>
      <c r="AU151" s="19" t="s">
        <v>85</v>
      </c>
    </row>
    <row r="152" s="2" customFormat="1">
      <c r="A152" s="38"/>
      <c r="B152" s="179"/>
      <c r="C152" s="180" t="s">
        <v>247</v>
      </c>
      <c r="D152" s="180" t="s">
        <v>167</v>
      </c>
      <c r="E152" s="181" t="s">
        <v>886</v>
      </c>
      <c r="F152" s="182" t="s">
        <v>887</v>
      </c>
      <c r="G152" s="183" t="s">
        <v>305</v>
      </c>
      <c r="H152" s="184">
        <v>15</v>
      </c>
      <c r="I152" s="185"/>
      <c r="J152" s="186">
        <f>ROUND(I152*H152,2)</f>
        <v>0</v>
      </c>
      <c r="K152" s="182" t="s">
        <v>852</v>
      </c>
      <c r="L152" s="39"/>
      <c r="M152" s="187" t="s">
        <v>1</v>
      </c>
      <c r="N152" s="188" t="s">
        <v>41</v>
      </c>
      <c r="O152" s="77"/>
      <c r="P152" s="189">
        <f>O152*H152</f>
        <v>0</v>
      </c>
      <c r="Q152" s="189">
        <v>0</v>
      </c>
      <c r="R152" s="189">
        <f>Q152*H152</f>
        <v>0</v>
      </c>
      <c r="S152" s="189">
        <v>0</v>
      </c>
      <c r="T152" s="190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191" t="s">
        <v>273</v>
      </c>
      <c r="AT152" s="191" t="s">
        <v>167</v>
      </c>
      <c r="AU152" s="191" t="s">
        <v>85</v>
      </c>
      <c r="AY152" s="19" t="s">
        <v>165</v>
      </c>
      <c r="BE152" s="192">
        <f>IF(N152="základní",J152,0)</f>
        <v>0</v>
      </c>
      <c r="BF152" s="192">
        <f>IF(N152="snížená",J152,0)</f>
        <v>0</v>
      </c>
      <c r="BG152" s="192">
        <f>IF(N152="zákl. přenesená",J152,0)</f>
        <v>0</v>
      </c>
      <c r="BH152" s="192">
        <f>IF(N152="sníž. přenesená",J152,0)</f>
        <v>0</v>
      </c>
      <c r="BI152" s="192">
        <f>IF(N152="nulová",J152,0)</f>
        <v>0</v>
      </c>
      <c r="BJ152" s="19" t="s">
        <v>81</v>
      </c>
      <c r="BK152" s="192">
        <f>ROUND(I152*H152,2)</f>
        <v>0</v>
      </c>
      <c r="BL152" s="19" t="s">
        <v>273</v>
      </c>
      <c r="BM152" s="191" t="s">
        <v>1650</v>
      </c>
    </row>
    <row r="153" s="2" customFormat="1">
      <c r="A153" s="38"/>
      <c r="B153" s="39"/>
      <c r="C153" s="38"/>
      <c r="D153" s="193" t="s">
        <v>173</v>
      </c>
      <c r="E153" s="38"/>
      <c r="F153" s="194" t="s">
        <v>887</v>
      </c>
      <c r="G153" s="38"/>
      <c r="H153" s="38"/>
      <c r="I153" s="195"/>
      <c r="J153" s="38"/>
      <c r="K153" s="38"/>
      <c r="L153" s="39"/>
      <c r="M153" s="196"/>
      <c r="N153" s="197"/>
      <c r="O153" s="77"/>
      <c r="P153" s="77"/>
      <c r="Q153" s="77"/>
      <c r="R153" s="77"/>
      <c r="S153" s="77"/>
      <c r="T153" s="78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T153" s="19" t="s">
        <v>173</v>
      </c>
      <c r="AU153" s="19" t="s">
        <v>85</v>
      </c>
    </row>
    <row r="154" s="2" customFormat="1">
      <c r="A154" s="38"/>
      <c r="B154" s="179"/>
      <c r="C154" s="229" t="s">
        <v>253</v>
      </c>
      <c r="D154" s="229" t="s">
        <v>221</v>
      </c>
      <c r="E154" s="230" t="s">
        <v>889</v>
      </c>
      <c r="F154" s="231" t="s">
        <v>890</v>
      </c>
      <c r="G154" s="232" t="s">
        <v>305</v>
      </c>
      <c r="H154" s="233">
        <v>14.4</v>
      </c>
      <c r="I154" s="234"/>
      <c r="J154" s="235">
        <f>ROUND(I154*H154,2)</f>
        <v>0</v>
      </c>
      <c r="K154" s="231" t="s">
        <v>852</v>
      </c>
      <c r="L154" s="236"/>
      <c r="M154" s="237" t="s">
        <v>1</v>
      </c>
      <c r="N154" s="238" t="s">
        <v>41</v>
      </c>
      <c r="O154" s="77"/>
      <c r="P154" s="189">
        <f>O154*H154</f>
        <v>0</v>
      </c>
      <c r="Q154" s="189">
        <v>0.00013999999999999999</v>
      </c>
      <c r="R154" s="189">
        <f>Q154*H154</f>
        <v>0.002016</v>
      </c>
      <c r="S154" s="189">
        <v>0</v>
      </c>
      <c r="T154" s="190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191" t="s">
        <v>272</v>
      </c>
      <c r="AT154" s="191" t="s">
        <v>221</v>
      </c>
      <c r="AU154" s="191" t="s">
        <v>85</v>
      </c>
      <c r="AY154" s="19" t="s">
        <v>165</v>
      </c>
      <c r="BE154" s="192">
        <f>IF(N154="základní",J154,0)</f>
        <v>0</v>
      </c>
      <c r="BF154" s="192">
        <f>IF(N154="snížená",J154,0)</f>
        <v>0</v>
      </c>
      <c r="BG154" s="192">
        <f>IF(N154="zákl. přenesená",J154,0)</f>
        <v>0</v>
      </c>
      <c r="BH154" s="192">
        <f>IF(N154="sníž. přenesená",J154,0)</f>
        <v>0</v>
      </c>
      <c r="BI154" s="192">
        <f>IF(N154="nulová",J154,0)</f>
        <v>0</v>
      </c>
      <c r="BJ154" s="19" t="s">
        <v>81</v>
      </c>
      <c r="BK154" s="192">
        <f>ROUND(I154*H154,2)</f>
        <v>0</v>
      </c>
      <c r="BL154" s="19" t="s">
        <v>273</v>
      </c>
      <c r="BM154" s="191" t="s">
        <v>1651</v>
      </c>
    </row>
    <row r="155" s="2" customFormat="1">
      <c r="A155" s="38"/>
      <c r="B155" s="39"/>
      <c r="C155" s="38"/>
      <c r="D155" s="193" t="s">
        <v>173</v>
      </c>
      <c r="E155" s="38"/>
      <c r="F155" s="194" t="s">
        <v>890</v>
      </c>
      <c r="G155" s="38"/>
      <c r="H155" s="38"/>
      <c r="I155" s="195"/>
      <c r="J155" s="38"/>
      <c r="K155" s="38"/>
      <c r="L155" s="39"/>
      <c r="M155" s="196"/>
      <c r="N155" s="197"/>
      <c r="O155" s="77"/>
      <c r="P155" s="77"/>
      <c r="Q155" s="77"/>
      <c r="R155" s="77"/>
      <c r="S155" s="77"/>
      <c r="T155" s="7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T155" s="19" t="s">
        <v>173</v>
      </c>
      <c r="AU155" s="19" t="s">
        <v>85</v>
      </c>
    </row>
    <row r="156" s="2" customFormat="1">
      <c r="A156" s="38"/>
      <c r="B156" s="179"/>
      <c r="C156" s="180" t="s">
        <v>261</v>
      </c>
      <c r="D156" s="180" t="s">
        <v>167</v>
      </c>
      <c r="E156" s="181" t="s">
        <v>892</v>
      </c>
      <c r="F156" s="182" t="s">
        <v>893</v>
      </c>
      <c r="G156" s="183" t="s">
        <v>305</v>
      </c>
      <c r="H156" s="184">
        <v>9</v>
      </c>
      <c r="I156" s="185"/>
      <c r="J156" s="186">
        <f>ROUND(I156*H156,2)</f>
        <v>0</v>
      </c>
      <c r="K156" s="182" t="s">
        <v>852</v>
      </c>
      <c r="L156" s="39"/>
      <c r="M156" s="187" t="s">
        <v>1</v>
      </c>
      <c r="N156" s="188" t="s">
        <v>41</v>
      </c>
      <c r="O156" s="77"/>
      <c r="P156" s="189">
        <f>O156*H156</f>
        <v>0</v>
      </c>
      <c r="Q156" s="189">
        <v>0</v>
      </c>
      <c r="R156" s="189">
        <f>Q156*H156</f>
        <v>0</v>
      </c>
      <c r="S156" s="189">
        <v>0</v>
      </c>
      <c r="T156" s="190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191" t="s">
        <v>273</v>
      </c>
      <c r="AT156" s="191" t="s">
        <v>167</v>
      </c>
      <c r="AU156" s="191" t="s">
        <v>85</v>
      </c>
      <c r="AY156" s="19" t="s">
        <v>165</v>
      </c>
      <c r="BE156" s="192">
        <f>IF(N156="základní",J156,0)</f>
        <v>0</v>
      </c>
      <c r="BF156" s="192">
        <f>IF(N156="snížená",J156,0)</f>
        <v>0</v>
      </c>
      <c r="BG156" s="192">
        <f>IF(N156="zákl. přenesená",J156,0)</f>
        <v>0</v>
      </c>
      <c r="BH156" s="192">
        <f>IF(N156="sníž. přenesená",J156,0)</f>
        <v>0</v>
      </c>
      <c r="BI156" s="192">
        <f>IF(N156="nulová",J156,0)</f>
        <v>0</v>
      </c>
      <c r="BJ156" s="19" t="s">
        <v>81</v>
      </c>
      <c r="BK156" s="192">
        <f>ROUND(I156*H156,2)</f>
        <v>0</v>
      </c>
      <c r="BL156" s="19" t="s">
        <v>273</v>
      </c>
      <c r="BM156" s="191" t="s">
        <v>1652</v>
      </c>
    </row>
    <row r="157" s="2" customFormat="1">
      <c r="A157" s="38"/>
      <c r="B157" s="39"/>
      <c r="C157" s="38"/>
      <c r="D157" s="193" t="s">
        <v>173</v>
      </c>
      <c r="E157" s="38"/>
      <c r="F157" s="194" t="s">
        <v>893</v>
      </c>
      <c r="G157" s="38"/>
      <c r="H157" s="38"/>
      <c r="I157" s="195"/>
      <c r="J157" s="38"/>
      <c r="K157" s="38"/>
      <c r="L157" s="39"/>
      <c r="M157" s="196"/>
      <c r="N157" s="197"/>
      <c r="O157" s="77"/>
      <c r="P157" s="77"/>
      <c r="Q157" s="77"/>
      <c r="R157" s="77"/>
      <c r="S157" s="77"/>
      <c r="T157" s="78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T157" s="19" t="s">
        <v>173</v>
      </c>
      <c r="AU157" s="19" t="s">
        <v>85</v>
      </c>
    </row>
    <row r="158" s="2" customFormat="1">
      <c r="A158" s="38"/>
      <c r="B158" s="179"/>
      <c r="C158" s="229" t="s">
        <v>8</v>
      </c>
      <c r="D158" s="229" t="s">
        <v>221</v>
      </c>
      <c r="E158" s="230" t="s">
        <v>1292</v>
      </c>
      <c r="F158" s="231" t="s">
        <v>1293</v>
      </c>
      <c r="G158" s="232" t="s">
        <v>305</v>
      </c>
      <c r="H158" s="233">
        <v>10.800000000000001</v>
      </c>
      <c r="I158" s="234"/>
      <c r="J158" s="235">
        <f>ROUND(I158*H158,2)</f>
        <v>0</v>
      </c>
      <c r="K158" s="231" t="s">
        <v>852</v>
      </c>
      <c r="L158" s="236"/>
      <c r="M158" s="237" t="s">
        <v>1</v>
      </c>
      <c r="N158" s="238" t="s">
        <v>41</v>
      </c>
      <c r="O158" s="77"/>
      <c r="P158" s="189">
        <f>O158*H158</f>
        <v>0</v>
      </c>
      <c r="Q158" s="189">
        <v>0.00025000000000000001</v>
      </c>
      <c r="R158" s="189">
        <f>Q158*H158</f>
        <v>0.0027000000000000001</v>
      </c>
      <c r="S158" s="189">
        <v>0</v>
      </c>
      <c r="T158" s="190">
        <f>S158*H158</f>
        <v>0</v>
      </c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R158" s="191" t="s">
        <v>272</v>
      </c>
      <c r="AT158" s="191" t="s">
        <v>221</v>
      </c>
      <c r="AU158" s="191" t="s">
        <v>85</v>
      </c>
      <c r="AY158" s="19" t="s">
        <v>165</v>
      </c>
      <c r="BE158" s="192">
        <f>IF(N158="základní",J158,0)</f>
        <v>0</v>
      </c>
      <c r="BF158" s="192">
        <f>IF(N158="snížená",J158,0)</f>
        <v>0</v>
      </c>
      <c r="BG158" s="192">
        <f>IF(N158="zákl. přenesená",J158,0)</f>
        <v>0</v>
      </c>
      <c r="BH158" s="192">
        <f>IF(N158="sníž. přenesená",J158,0)</f>
        <v>0</v>
      </c>
      <c r="BI158" s="192">
        <f>IF(N158="nulová",J158,0)</f>
        <v>0</v>
      </c>
      <c r="BJ158" s="19" t="s">
        <v>81</v>
      </c>
      <c r="BK158" s="192">
        <f>ROUND(I158*H158,2)</f>
        <v>0</v>
      </c>
      <c r="BL158" s="19" t="s">
        <v>273</v>
      </c>
      <c r="BM158" s="191" t="s">
        <v>1653</v>
      </c>
    </row>
    <row r="159" s="2" customFormat="1">
      <c r="A159" s="38"/>
      <c r="B159" s="39"/>
      <c r="C159" s="38"/>
      <c r="D159" s="193" t="s">
        <v>173</v>
      </c>
      <c r="E159" s="38"/>
      <c r="F159" s="194" t="s">
        <v>1293</v>
      </c>
      <c r="G159" s="38"/>
      <c r="H159" s="38"/>
      <c r="I159" s="195"/>
      <c r="J159" s="38"/>
      <c r="K159" s="38"/>
      <c r="L159" s="39"/>
      <c r="M159" s="196"/>
      <c r="N159" s="197"/>
      <c r="O159" s="77"/>
      <c r="P159" s="77"/>
      <c r="Q159" s="77"/>
      <c r="R159" s="77"/>
      <c r="S159" s="77"/>
      <c r="T159" s="78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T159" s="19" t="s">
        <v>173</v>
      </c>
      <c r="AU159" s="19" t="s">
        <v>85</v>
      </c>
    </row>
    <row r="160" s="2" customFormat="1" ht="33" customHeight="1">
      <c r="A160" s="38"/>
      <c r="B160" s="179"/>
      <c r="C160" s="180" t="s">
        <v>273</v>
      </c>
      <c r="D160" s="180" t="s">
        <v>167</v>
      </c>
      <c r="E160" s="181" t="s">
        <v>924</v>
      </c>
      <c r="F160" s="182" t="s">
        <v>925</v>
      </c>
      <c r="G160" s="183" t="s">
        <v>378</v>
      </c>
      <c r="H160" s="184">
        <v>41</v>
      </c>
      <c r="I160" s="185"/>
      <c r="J160" s="186">
        <f>ROUND(I160*H160,2)</f>
        <v>0</v>
      </c>
      <c r="K160" s="182" t="s">
        <v>852</v>
      </c>
      <c r="L160" s="39"/>
      <c r="M160" s="187" t="s">
        <v>1</v>
      </c>
      <c r="N160" s="188" t="s">
        <v>41</v>
      </c>
      <c r="O160" s="77"/>
      <c r="P160" s="189">
        <f>O160*H160</f>
        <v>0</v>
      </c>
      <c r="Q160" s="189">
        <v>0</v>
      </c>
      <c r="R160" s="189">
        <f>Q160*H160</f>
        <v>0</v>
      </c>
      <c r="S160" s="189">
        <v>0</v>
      </c>
      <c r="T160" s="190">
        <f>S160*H160</f>
        <v>0</v>
      </c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R160" s="191" t="s">
        <v>273</v>
      </c>
      <c r="AT160" s="191" t="s">
        <v>167</v>
      </c>
      <c r="AU160" s="191" t="s">
        <v>85</v>
      </c>
      <c r="AY160" s="19" t="s">
        <v>165</v>
      </c>
      <c r="BE160" s="192">
        <f>IF(N160="základní",J160,0)</f>
        <v>0</v>
      </c>
      <c r="BF160" s="192">
        <f>IF(N160="snížená",J160,0)</f>
        <v>0</v>
      </c>
      <c r="BG160" s="192">
        <f>IF(N160="zákl. přenesená",J160,0)</f>
        <v>0</v>
      </c>
      <c r="BH160" s="192">
        <f>IF(N160="sníž. přenesená",J160,0)</f>
        <v>0</v>
      </c>
      <c r="BI160" s="192">
        <f>IF(N160="nulová",J160,0)</f>
        <v>0</v>
      </c>
      <c r="BJ160" s="19" t="s">
        <v>81</v>
      </c>
      <c r="BK160" s="192">
        <f>ROUND(I160*H160,2)</f>
        <v>0</v>
      </c>
      <c r="BL160" s="19" t="s">
        <v>273</v>
      </c>
      <c r="BM160" s="191" t="s">
        <v>1654</v>
      </c>
    </row>
    <row r="161" s="2" customFormat="1">
      <c r="A161" s="38"/>
      <c r="B161" s="39"/>
      <c r="C161" s="38"/>
      <c r="D161" s="193" t="s">
        <v>173</v>
      </c>
      <c r="E161" s="38"/>
      <c r="F161" s="194" t="s">
        <v>925</v>
      </c>
      <c r="G161" s="38"/>
      <c r="H161" s="38"/>
      <c r="I161" s="195"/>
      <c r="J161" s="38"/>
      <c r="K161" s="38"/>
      <c r="L161" s="39"/>
      <c r="M161" s="196"/>
      <c r="N161" s="197"/>
      <c r="O161" s="77"/>
      <c r="P161" s="77"/>
      <c r="Q161" s="77"/>
      <c r="R161" s="77"/>
      <c r="S161" s="77"/>
      <c r="T161" s="78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T161" s="19" t="s">
        <v>173</v>
      </c>
      <c r="AU161" s="19" t="s">
        <v>85</v>
      </c>
    </row>
    <row r="162" s="2" customFormat="1" ht="33" customHeight="1">
      <c r="A162" s="38"/>
      <c r="B162" s="179"/>
      <c r="C162" s="180" t="s">
        <v>284</v>
      </c>
      <c r="D162" s="180" t="s">
        <v>167</v>
      </c>
      <c r="E162" s="181" t="s">
        <v>927</v>
      </c>
      <c r="F162" s="182" t="s">
        <v>928</v>
      </c>
      <c r="G162" s="183" t="s">
        <v>378</v>
      </c>
      <c r="H162" s="184">
        <v>1</v>
      </c>
      <c r="I162" s="185"/>
      <c r="J162" s="186">
        <f>ROUND(I162*H162,2)</f>
        <v>0</v>
      </c>
      <c r="K162" s="182" t="s">
        <v>852</v>
      </c>
      <c r="L162" s="39"/>
      <c r="M162" s="187" t="s">
        <v>1</v>
      </c>
      <c r="N162" s="188" t="s">
        <v>41</v>
      </c>
      <c r="O162" s="77"/>
      <c r="P162" s="189">
        <f>O162*H162</f>
        <v>0</v>
      </c>
      <c r="Q162" s="189">
        <v>0</v>
      </c>
      <c r="R162" s="189">
        <f>Q162*H162</f>
        <v>0</v>
      </c>
      <c r="S162" s="189">
        <v>0</v>
      </c>
      <c r="T162" s="190">
        <f>S162*H162</f>
        <v>0</v>
      </c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R162" s="191" t="s">
        <v>273</v>
      </c>
      <c r="AT162" s="191" t="s">
        <v>167</v>
      </c>
      <c r="AU162" s="191" t="s">
        <v>85</v>
      </c>
      <c r="AY162" s="19" t="s">
        <v>165</v>
      </c>
      <c r="BE162" s="192">
        <f>IF(N162="základní",J162,0)</f>
        <v>0</v>
      </c>
      <c r="BF162" s="192">
        <f>IF(N162="snížená",J162,0)</f>
        <v>0</v>
      </c>
      <c r="BG162" s="192">
        <f>IF(N162="zákl. přenesená",J162,0)</f>
        <v>0</v>
      </c>
      <c r="BH162" s="192">
        <f>IF(N162="sníž. přenesená",J162,0)</f>
        <v>0</v>
      </c>
      <c r="BI162" s="192">
        <f>IF(N162="nulová",J162,0)</f>
        <v>0</v>
      </c>
      <c r="BJ162" s="19" t="s">
        <v>81</v>
      </c>
      <c r="BK162" s="192">
        <f>ROUND(I162*H162,2)</f>
        <v>0</v>
      </c>
      <c r="BL162" s="19" t="s">
        <v>273</v>
      </c>
      <c r="BM162" s="191" t="s">
        <v>1655</v>
      </c>
    </row>
    <row r="163" s="2" customFormat="1">
      <c r="A163" s="38"/>
      <c r="B163" s="39"/>
      <c r="C163" s="38"/>
      <c r="D163" s="193" t="s">
        <v>173</v>
      </c>
      <c r="E163" s="38"/>
      <c r="F163" s="194" t="s">
        <v>928</v>
      </c>
      <c r="G163" s="38"/>
      <c r="H163" s="38"/>
      <c r="I163" s="195"/>
      <c r="J163" s="38"/>
      <c r="K163" s="38"/>
      <c r="L163" s="39"/>
      <c r="M163" s="196"/>
      <c r="N163" s="197"/>
      <c r="O163" s="77"/>
      <c r="P163" s="77"/>
      <c r="Q163" s="77"/>
      <c r="R163" s="77"/>
      <c r="S163" s="77"/>
      <c r="T163" s="78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T163" s="19" t="s">
        <v>173</v>
      </c>
      <c r="AU163" s="19" t="s">
        <v>85</v>
      </c>
    </row>
    <row r="164" s="2" customFormat="1">
      <c r="A164" s="38"/>
      <c r="B164" s="179"/>
      <c r="C164" s="180" t="s">
        <v>289</v>
      </c>
      <c r="D164" s="180" t="s">
        <v>167</v>
      </c>
      <c r="E164" s="181" t="s">
        <v>1408</v>
      </c>
      <c r="F164" s="182" t="s">
        <v>1409</v>
      </c>
      <c r="G164" s="183" t="s">
        <v>378</v>
      </c>
      <c r="H164" s="184">
        <v>12</v>
      </c>
      <c r="I164" s="185"/>
      <c r="J164" s="186">
        <f>ROUND(I164*H164,2)</f>
        <v>0</v>
      </c>
      <c r="K164" s="182" t="s">
        <v>852</v>
      </c>
      <c r="L164" s="39"/>
      <c r="M164" s="187" t="s">
        <v>1</v>
      </c>
      <c r="N164" s="188" t="s">
        <v>41</v>
      </c>
      <c r="O164" s="77"/>
      <c r="P164" s="189">
        <f>O164*H164</f>
        <v>0</v>
      </c>
      <c r="Q164" s="189">
        <v>0</v>
      </c>
      <c r="R164" s="189">
        <f>Q164*H164</f>
        <v>0</v>
      </c>
      <c r="S164" s="189">
        <v>0</v>
      </c>
      <c r="T164" s="190">
        <f>S164*H164</f>
        <v>0</v>
      </c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R164" s="191" t="s">
        <v>273</v>
      </c>
      <c r="AT164" s="191" t="s">
        <v>167</v>
      </c>
      <c r="AU164" s="191" t="s">
        <v>85</v>
      </c>
      <c r="AY164" s="19" t="s">
        <v>165</v>
      </c>
      <c r="BE164" s="192">
        <f>IF(N164="základní",J164,0)</f>
        <v>0</v>
      </c>
      <c r="BF164" s="192">
        <f>IF(N164="snížená",J164,0)</f>
        <v>0</v>
      </c>
      <c r="BG164" s="192">
        <f>IF(N164="zákl. přenesená",J164,0)</f>
        <v>0</v>
      </c>
      <c r="BH164" s="192">
        <f>IF(N164="sníž. přenesená",J164,0)</f>
        <v>0</v>
      </c>
      <c r="BI164" s="192">
        <f>IF(N164="nulová",J164,0)</f>
        <v>0</v>
      </c>
      <c r="BJ164" s="19" t="s">
        <v>81</v>
      </c>
      <c r="BK164" s="192">
        <f>ROUND(I164*H164,2)</f>
        <v>0</v>
      </c>
      <c r="BL164" s="19" t="s">
        <v>273</v>
      </c>
      <c r="BM164" s="191" t="s">
        <v>1656</v>
      </c>
    </row>
    <row r="165" s="2" customFormat="1">
      <c r="A165" s="38"/>
      <c r="B165" s="39"/>
      <c r="C165" s="38"/>
      <c r="D165" s="193" t="s">
        <v>173</v>
      </c>
      <c r="E165" s="38"/>
      <c r="F165" s="194" t="s">
        <v>1409</v>
      </c>
      <c r="G165" s="38"/>
      <c r="H165" s="38"/>
      <c r="I165" s="195"/>
      <c r="J165" s="38"/>
      <c r="K165" s="38"/>
      <c r="L165" s="39"/>
      <c r="M165" s="196"/>
      <c r="N165" s="197"/>
      <c r="O165" s="77"/>
      <c r="P165" s="77"/>
      <c r="Q165" s="77"/>
      <c r="R165" s="77"/>
      <c r="S165" s="77"/>
      <c r="T165" s="78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T165" s="19" t="s">
        <v>173</v>
      </c>
      <c r="AU165" s="19" t="s">
        <v>85</v>
      </c>
    </row>
    <row r="166" s="2" customFormat="1" ht="33" customHeight="1">
      <c r="A166" s="38"/>
      <c r="B166" s="179"/>
      <c r="C166" s="180" t="s">
        <v>302</v>
      </c>
      <c r="D166" s="180" t="s">
        <v>167</v>
      </c>
      <c r="E166" s="181" t="s">
        <v>933</v>
      </c>
      <c r="F166" s="182" t="s">
        <v>934</v>
      </c>
      <c r="G166" s="183" t="s">
        <v>378</v>
      </c>
      <c r="H166" s="184">
        <v>1</v>
      </c>
      <c r="I166" s="185"/>
      <c r="J166" s="186">
        <f>ROUND(I166*H166,2)</f>
        <v>0</v>
      </c>
      <c r="K166" s="182" t="s">
        <v>852</v>
      </c>
      <c r="L166" s="39"/>
      <c r="M166" s="187" t="s">
        <v>1</v>
      </c>
      <c r="N166" s="188" t="s">
        <v>41</v>
      </c>
      <c r="O166" s="77"/>
      <c r="P166" s="189">
        <f>O166*H166</f>
        <v>0</v>
      </c>
      <c r="Q166" s="189">
        <v>0</v>
      </c>
      <c r="R166" s="189">
        <f>Q166*H166</f>
        <v>0</v>
      </c>
      <c r="S166" s="189">
        <v>0</v>
      </c>
      <c r="T166" s="190">
        <f>S166*H166</f>
        <v>0</v>
      </c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R166" s="191" t="s">
        <v>273</v>
      </c>
      <c r="AT166" s="191" t="s">
        <v>167</v>
      </c>
      <c r="AU166" s="191" t="s">
        <v>85</v>
      </c>
      <c r="AY166" s="19" t="s">
        <v>165</v>
      </c>
      <c r="BE166" s="192">
        <f>IF(N166="základní",J166,0)</f>
        <v>0</v>
      </c>
      <c r="BF166" s="192">
        <f>IF(N166="snížená",J166,0)</f>
        <v>0</v>
      </c>
      <c r="BG166" s="192">
        <f>IF(N166="zákl. přenesená",J166,0)</f>
        <v>0</v>
      </c>
      <c r="BH166" s="192">
        <f>IF(N166="sníž. přenesená",J166,0)</f>
        <v>0</v>
      </c>
      <c r="BI166" s="192">
        <f>IF(N166="nulová",J166,0)</f>
        <v>0</v>
      </c>
      <c r="BJ166" s="19" t="s">
        <v>81</v>
      </c>
      <c r="BK166" s="192">
        <f>ROUND(I166*H166,2)</f>
        <v>0</v>
      </c>
      <c r="BL166" s="19" t="s">
        <v>273</v>
      </c>
      <c r="BM166" s="191" t="s">
        <v>1657</v>
      </c>
    </row>
    <row r="167" s="2" customFormat="1">
      <c r="A167" s="38"/>
      <c r="B167" s="39"/>
      <c r="C167" s="38"/>
      <c r="D167" s="193" t="s">
        <v>173</v>
      </c>
      <c r="E167" s="38"/>
      <c r="F167" s="194" t="s">
        <v>934</v>
      </c>
      <c r="G167" s="38"/>
      <c r="H167" s="38"/>
      <c r="I167" s="195"/>
      <c r="J167" s="38"/>
      <c r="K167" s="38"/>
      <c r="L167" s="39"/>
      <c r="M167" s="196"/>
      <c r="N167" s="197"/>
      <c r="O167" s="77"/>
      <c r="P167" s="77"/>
      <c r="Q167" s="77"/>
      <c r="R167" s="77"/>
      <c r="S167" s="77"/>
      <c r="T167" s="78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T167" s="19" t="s">
        <v>173</v>
      </c>
      <c r="AU167" s="19" t="s">
        <v>85</v>
      </c>
    </row>
    <row r="168" s="2" customFormat="1">
      <c r="A168" s="38"/>
      <c r="B168" s="179"/>
      <c r="C168" s="180" t="s">
        <v>307</v>
      </c>
      <c r="D168" s="180" t="s">
        <v>167</v>
      </c>
      <c r="E168" s="181" t="s">
        <v>936</v>
      </c>
      <c r="F168" s="182" t="s">
        <v>937</v>
      </c>
      <c r="G168" s="183" t="s">
        <v>378</v>
      </c>
      <c r="H168" s="184">
        <v>1</v>
      </c>
      <c r="I168" s="185"/>
      <c r="J168" s="186">
        <f>ROUND(I168*H168,2)</f>
        <v>0</v>
      </c>
      <c r="K168" s="182" t="s">
        <v>852</v>
      </c>
      <c r="L168" s="39"/>
      <c r="M168" s="187" t="s">
        <v>1</v>
      </c>
      <c r="N168" s="188" t="s">
        <v>41</v>
      </c>
      <c r="O168" s="77"/>
      <c r="P168" s="189">
        <f>O168*H168</f>
        <v>0</v>
      </c>
      <c r="Q168" s="189">
        <v>0</v>
      </c>
      <c r="R168" s="189">
        <f>Q168*H168</f>
        <v>0</v>
      </c>
      <c r="S168" s="189">
        <v>0</v>
      </c>
      <c r="T168" s="190">
        <f>S168*H168</f>
        <v>0</v>
      </c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R168" s="191" t="s">
        <v>273</v>
      </c>
      <c r="AT168" s="191" t="s">
        <v>167</v>
      </c>
      <c r="AU168" s="191" t="s">
        <v>85</v>
      </c>
      <c r="AY168" s="19" t="s">
        <v>165</v>
      </c>
      <c r="BE168" s="192">
        <f>IF(N168="základní",J168,0)</f>
        <v>0</v>
      </c>
      <c r="BF168" s="192">
        <f>IF(N168="snížená",J168,0)</f>
        <v>0</v>
      </c>
      <c r="BG168" s="192">
        <f>IF(N168="zákl. přenesená",J168,0)</f>
        <v>0</v>
      </c>
      <c r="BH168" s="192">
        <f>IF(N168="sníž. přenesená",J168,0)</f>
        <v>0</v>
      </c>
      <c r="BI168" s="192">
        <f>IF(N168="nulová",J168,0)</f>
        <v>0</v>
      </c>
      <c r="BJ168" s="19" t="s">
        <v>81</v>
      </c>
      <c r="BK168" s="192">
        <f>ROUND(I168*H168,2)</f>
        <v>0</v>
      </c>
      <c r="BL168" s="19" t="s">
        <v>273</v>
      </c>
      <c r="BM168" s="191" t="s">
        <v>1658</v>
      </c>
    </row>
    <row r="169" s="2" customFormat="1">
      <c r="A169" s="38"/>
      <c r="B169" s="39"/>
      <c r="C169" s="38"/>
      <c r="D169" s="193" t="s">
        <v>173</v>
      </c>
      <c r="E169" s="38"/>
      <c r="F169" s="194" t="s">
        <v>937</v>
      </c>
      <c r="G169" s="38"/>
      <c r="H169" s="38"/>
      <c r="I169" s="195"/>
      <c r="J169" s="38"/>
      <c r="K169" s="38"/>
      <c r="L169" s="39"/>
      <c r="M169" s="196"/>
      <c r="N169" s="197"/>
      <c r="O169" s="77"/>
      <c r="P169" s="77"/>
      <c r="Q169" s="77"/>
      <c r="R169" s="77"/>
      <c r="S169" s="77"/>
      <c r="T169" s="78"/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T169" s="19" t="s">
        <v>173</v>
      </c>
      <c r="AU169" s="19" t="s">
        <v>85</v>
      </c>
    </row>
    <row r="170" s="2" customFormat="1" ht="33" customHeight="1">
      <c r="A170" s="38"/>
      <c r="B170" s="179"/>
      <c r="C170" s="180" t="s">
        <v>7</v>
      </c>
      <c r="D170" s="180" t="s">
        <v>167</v>
      </c>
      <c r="E170" s="181" t="s">
        <v>942</v>
      </c>
      <c r="F170" s="182" t="s">
        <v>943</v>
      </c>
      <c r="G170" s="183" t="s">
        <v>378</v>
      </c>
      <c r="H170" s="184">
        <v>1</v>
      </c>
      <c r="I170" s="185"/>
      <c r="J170" s="186">
        <f>ROUND(I170*H170,2)</f>
        <v>0</v>
      </c>
      <c r="K170" s="182" t="s">
        <v>852</v>
      </c>
      <c r="L170" s="39"/>
      <c r="M170" s="187" t="s">
        <v>1</v>
      </c>
      <c r="N170" s="188" t="s">
        <v>41</v>
      </c>
      <c r="O170" s="77"/>
      <c r="P170" s="189">
        <f>O170*H170</f>
        <v>0</v>
      </c>
      <c r="Q170" s="189">
        <v>0</v>
      </c>
      <c r="R170" s="189">
        <f>Q170*H170</f>
        <v>0</v>
      </c>
      <c r="S170" s="189">
        <v>0</v>
      </c>
      <c r="T170" s="190">
        <f>S170*H170</f>
        <v>0</v>
      </c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R170" s="191" t="s">
        <v>273</v>
      </c>
      <c r="AT170" s="191" t="s">
        <v>167</v>
      </c>
      <c r="AU170" s="191" t="s">
        <v>85</v>
      </c>
      <c r="AY170" s="19" t="s">
        <v>165</v>
      </c>
      <c r="BE170" s="192">
        <f>IF(N170="základní",J170,0)</f>
        <v>0</v>
      </c>
      <c r="BF170" s="192">
        <f>IF(N170="snížená",J170,0)</f>
        <v>0</v>
      </c>
      <c r="BG170" s="192">
        <f>IF(N170="zákl. přenesená",J170,0)</f>
        <v>0</v>
      </c>
      <c r="BH170" s="192">
        <f>IF(N170="sníž. přenesená",J170,0)</f>
        <v>0</v>
      </c>
      <c r="BI170" s="192">
        <f>IF(N170="nulová",J170,0)</f>
        <v>0</v>
      </c>
      <c r="BJ170" s="19" t="s">
        <v>81</v>
      </c>
      <c r="BK170" s="192">
        <f>ROUND(I170*H170,2)</f>
        <v>0</v>
      </c>
      <c r="BL170" s="19" t="s">
        <v>273</v>
      </c>
      <c r="BM170" s="191" t="s">
        <v>1659</v>
      </c>
    </row>
    <row r="171" s="2" customFormat="1">
      <c r="A171" s="38"/>
      <c r="B171" s="39"/>
      <c r="C171" s="38"/>
      <c r="D171" s="193" t="s">
        <v>173</v>
      </c>
      <c r="E171" s="38"/>
      <c r="F171" s="194" t="s">
        <v>943</v>
      </c>
      <c r="G171" s="38"/>
      <c r="H171" s="38"/>
      <c r="I171" s="195"/>
      <c r="J171" s="38"/>
      <c r="K171" s="38"/>
      <c r="L171" s="39"/>
      <c r="M171" s="196"/>
      <c r="N171" s="197"/>
      <c r="O171" s="77"/>
      <c r="P171" s="77"/>
      <c r="Q171" s="77"/>
      <c r="R171" s="77"/>
      <c r="S171" s="77"/>
      <c r="T171" s="78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T171" s="19" t="s">
        <v>173</v>
      </c>
      <c r="AU171" s="19" t="s">
        <v>85</v>
      </c>
    </row>
    <row r="172" s="2" customFormat="1" ht="21.75" customHeight="1">
      <c r="A172" s="38"/>
      <c r="B172" s="179"/>
      <c r="C172" s="229" t="s">
        <v>318</v>
      </c>
      <c r="D172" s="229" t="s">
        <v>221</v>
      </c>
      <c r="E172" s="230" t="s">
        <v>1660</v>
      </c>
      <c r="F172" s="231" t="s">
        <v>1661</v>
      </c>
      <c r="G172" s="232" t="s">
        <v>378</v>
      </c>
      <c r="H172" s="233">
        <v>1</v>
      </c>
      <c r="I172" s="234"/>
      <c r="J172" s="235">
        <f>ROUND(I172*H172,2)</f>
        <v>0</v>
      </c>
      <c r="K172" s="231" t="s">
        <v>1</v>
      </c>
      <c r="L172" s="236"/>
      <c r="M172" s="237" t="s">
        <v>1</v>
      </c>
      <c r="N172" s="238" t="s">
        <v>41</v>
      </c>
      <c r="O172" s="77"/>
      <c r="P172" s="189">
        <f>O172*H172</f>
        <v>0</v>
      </c>
      <c r="Q172" s="189">
        <v>0.0016800000000000001</v>
      </c>
      <c r="R172" s="189">
        <f>Q172*H172</f>
        <v>0.0016800000000000001</v>
      </c>
      <c r="S172" s="189">
        <v>0</v>
      </c>
      <c r="T172" s="190">
        <f>S172*H172</f>
        <v>0</v>
      </c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R172" s="191" t="s">
        <v>272</v>
      </c>
      <c r="AT172" s="191" t="s">
        <v>221</v>
      </c>
      <c r="AU172" s="191" t="s">
        <v>85</v>
      </c>
      <c r="AY172" s="19" t="s">
        <v>165</v>
      </c>
      <c r="BE172" s="192">
        <f>IF(N172="základní",J172,0)</f>
        <v>0</v>
      </c>
      <c r="BF172" s="192">
        <f>IF(N172="snížená",J172,0)</f>
        <v>0</v>
      </c>
      <c r="BG172" s="192">
        <f>IF(N172="zákl. přenesená",J172,0)</f>
        <v>0</v>
      </c>
      <c r="BH172" s="192">
        <f>IF(N172="sníž. přenesená",J172,0)</f>
        <v>0</v>
      </c>
      <c r="BI172" s="192">
        <f>IF(N172="nulová",J172,0)</f>
        <v>0</v>
      </c>
      <c r="BJ172" s="19" t="s">
        <v>81</v>
      </c>
      <c r="BK172" s="192">
        <f>ROUND(I172*H172,2)</f>
        <v>0</v>
      </c>
      <c r="BL172" s="19" t="s">
        <v>273</v>
      </c>
      <c r="BM172" s="191" t="s">
        <v>1662</v>
      </c>
    </row>
    <row r="173" s="2" customFormat="1">
      <c r="A173" s="38"/>
      <c r="B173" s="39"/>
      <c r="C173" s="38"/>
      <c r="D173" s="193" t="s">
        <v>173</v>
      </c>
      <c r="E173" s="38"/>
      <c r="F173" s="194" t="s">
        <v>1661</v>
      </c>
      <c r="G173" s="38"/>
      <c r="H173" s="38"/>
      <c r="I173" s="195"/>
      <c r="J173" s="38"/>
      <c r="K173" s="38"/>
      <c r="L173" s="39"/>
      <c r="M173" s="196"/>
      <c r="N173" s="197"/>
      <c r="O173" s="77"/>
      <c r="P173" s="77"/>
      <c r="Q173" s="77"/>
      <c r="R173" s="77"/>
      <c r="S173" s="77"/>
      <c r="T173" s="78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T173" s="19" t="s">
        <v>173</v>
      </c>
      <c r="AU173" s="19" t="s">
        <v>85</v>
      </c>
    </row>
    <row r="174" s="14" customFormat="1">
      <c r="A174" s="14"/>
      <c r="B174" s="205"/>
      <c r="C174" s="14"/>
      <c r="D174" s="193" t="s">
        <v>175</v>
      </c>
      <c r="E174" s="206" t="s">
        <v>1</v>
      </c>
      <c r="F174" s="207" t="s">
        <v>1663</v>
      </c>
      <c r="G174" s="14"/>
      <c r="H174" s="208">
        <v>1</v>
      </c>
      <c r="I174" s="209"/>
      <c r="J174" s="14"/>
      <c r="K174" s="14"/>
      <c r="L174" s="205"/>
      <c r="M174" s="210"/>
      <c r="N174" s="211"/>
      <c r="O174" s="211"/>
      <c r="P174" s="211"/>
      <c r="Q174" s="211"/>
      <c r="R174" s="211"/>
      <c r="S174" s="211"/>
      <c r="T174" s="212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T174" s="206" t="s">
        <v>175</v>
      </c>
      <c r="AU174" s="206" t="s">
        <v>85</v>
      </c>
      <c r="AV174" s="14" t="s">
        <v>85</v>
      </c>
      <c r="AW174" s="14" t="s">
        <v>32</v>
      </c>
      <c r="AX174" s="14" t="s">
        <v>81</v>
      </c>
      <c r="AY174" s="206" t="s">
        <v>165</v>
      </c>
    </row>
    <row r="175" s="13" customFormat="1">
      <c r="A175" s="13"/>
      <c r="B175" s="198"/>
      <c r="C175" s="13"/>
      <c r="D175" s="193" t="s">
        <v>175</v>
      </c>
      <c r="E175" s="199" t="s">
        <v>1</v>
      </c>
      <c r="F175" s="200" t="s">
        <v>1664</v>
      </c>
      <c r="G175" s="13"/>
      <c r="H175" s="199" t="s">
        <v>1</v>
      </c>
      <c r="I175" s="201"/>
      <c r="J175" s="13"/>
      <c r="K175" s="13"/>
      <c r="L175" s="198"/>
      <c r="M175" s="202"/>
      <c r="N175" s="203"/>
      <c r="O175" s="203"/>
      <c r="P175" s="203"/>
      <c r="Q175" s="203"/>
      <c r="R175" s="203"/>
      <c r="S175" s="203"/>
      <c r="T175" s="204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199" t="s">
        <v>175</v>
      </c>
      <c r="AU175" s="199" t="s">
        <v>85</v>
      </c>
      <c r="AV175" s="13" t="s">
        <v>81</v>
      </c>
      <c r="AW175" s="13" t="s">
        <v>32</v>
      </c>
      <c r="AX175" s="13" t="s">
        <v>76</v>
      </c>
      <c r="AY175" s="199" t="s">
        <v>165</v>
      </c>
    </row>
    <row r="176" s="13" customFormat="1">
      <c r="A176" s="13"/>
      <c r="B176" s="198"/>
      <c r="C176" s="13"/>
      <c r="D176" s="193" t="s">
        <v>175</v>
      </c>
      <c r="E176" s="199" t="s">
        <v>1</v>
      </c>
      <c r="F176" s="200" t="s">
        <v>1425</v>
      </c>
      <c r="G176" s="13"/>
      <c r="H176" s="199" t="s">
        <v>1</v>
      </c>
      <c r="I176" s="201"/>
      <c r="J176" s="13"/>
      <c r="K176" s="13"/>
      <c r="L176" s="198"/>
      <c r="M176" s="202"/>
      <c r="N176" s="203"/>
      <c r="O176" s="203"/>
      <c r="P176" s="203"/>
      <c r="Q176" s="203"/>
      <c r="R176" s="203"/>
      <c r="S176" s="203"/>
      <c r="T176" s="204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199" t="s">
        <v>175</v>
      </c>
      <c r="AU176" s="199" t="s">
        <v>85</v>
      </c>
      <c r="AV176" s="13" t="s">
        <v>81</v>
      </c>
      <c r="AW176" s="13" t="s">
        <v>32</v>
      </c>
      <c r="AX176" s="13" t="s">
        <v>76</v>
      </c>
      <c r="AY176" s="199" t="s">
        <v>165</v>
      </c>
    </row>
    <row r="177" s="13" customFormat="1">
      <c r="A177" s="13"/>
      <c r="B177" s="198"/>
      <c r="C177" s="13"/>
      <c r="D177" s="193" t="s">
        <v>175</v>
      </c>
      <c r="E177" s="199" t="s">
        <v>1</v>
      </c>
      <c r="F177" s="200" t="s">
        <v>1308</v>
      </c>
      <c r="G177" s="13"/>
      <c r="H177" s="199" t="s">
        <v>1</v>
      </c>
      <c r="I177" s="201"/>
      <c r="J177" s="13"/>
      <c r="K177" s="13"/>
      <c r="L177" s="198"/>
      <c r="M177" s="202"/>
      <c r="N177" s="203"/>
      <c r="O177" s="203"/>
      <c r="P177" s="203"/>
      <c r="Q177" s="203"/>
      <c r="R177" s="203"/>
      <c r="S177" s="203"/>
      <c r="T177" s="204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199" t="s">
        <v>175</v>
      </c>
      <c r="AU177" s="199" t="s">
        <v>85</v>
      </c>
      <c r="AV177" s="13" t="s">
        <v>81</v>
      </c>
      <c r="AW177" s="13" t="s">
        <v>32</v>
      </c>
      <c r="AX177" s="13" t="s">
        <v>76</v>
      </c>
      <c r="AY177" s="199" t="s">
        <v>165</v>
      </c>
    </row>
    <row r="178" s="13" customFormat="1">
      <c r="A178" s="13"/>
      <c r="B178" s="198"/>
      <c r="C178" s="13"/>
      <c r="D178" s="193" t="s">
        <v>175</v>
      </c>
      <c r="E178" s="199" t="s">
        <v>1</v>
      </c>
      <c r="F178" s="200" t="s">
        <v>1665</v>
      </c>
      <c r="G178" s="13"/>
      <c r="H178" s="199" t="s">
        <v>1</v>
      </c>
      <c r="I178" s="201"/>
      <c r="J178" s="13"/>
      <c r="K178" s="13"/>
      <c r="L178" s="198"/>
      <c r="M178" s="202"/>
      <c r="N178" s="203"/>
      <c r="O178" s="203"/>
      <c r="P178" s="203"/>
      <c r="Q178" s="203"/>
      <c r="R178" s="203"/>
      <c r="S178" s="203"/>
      <c r="T178" s="204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T178" s="199" t="s">
        <v>175</v>
      </c>
      <c r="AU178" s="199" t="s">
        <v>85</v>
      </c>
      <c r="AV178" s="13" t="s">
        <v>81</v>
      </c>
      <c r="AW178" s="13" t="s">
        <v>32</v>
      </c>
      <c r="AX178" s="13" t="s">
        <v>76</v>
      </c>
      <c r="AY178" s="199" t="s">
        <v>165</v>
      </c>
    </row>
    <row r="179" s="13" customFormat="1">
      <c r="A179" s="13"/>
      <c r="B179" s="198"/>
      <c r="C179" s="13"/>
      <c r="D179" s="193" t="s">
        <v>175</v>
      </c>
      <c r="E179" s="199" t="s">
        <v>1</v>
      </c>
      <c r="F179" s="200" t="s">
        <v>1666</v>
      </c>
      <c r="G179" s="13"/>
      <c r="H179" s="199" t="s">
        <v>1</v>
      </c>
      <c r="I179" s="201"/>
      <c r="J179" s="13"/>
      <c r="K179" s="13"/>
      <c r="L179" s="198"/>
      <c r="M179" s="202"/>
      <c r="N179" s="203"/>
      <c r="O179" s="203"/>
      <c r="P179" s="203"/>
      <c r="Q179" s="203"/>
      <c r="R179" s="203"/>
      <c r="S179" s="203"/>
      <c r="T179" s="204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T179" s="199" t="s">
        <v>175</v>
      </c>
      <c r="AU179" s="199" t="s">
        <v>85</v>
      </c>
      <c r="AV179" s="13" t="s">
        <v>81</v>
      </c>
      <c r="AW179" s="13" t="s">
        <v>32</v>
      </c>
      <c r="AX179" s="13" t="s">
        <v>76</v>
      </c>
      <c r="AY179" s="199" t="s">
        <v>165</v>
      </c>
    </row>
    <row r="180" s="13" customFormat="1">
      <c r="A180" s="13"/>
      <c r="B180" s="198"/>
      <c r="C180" s="13"/>
      <c r="D180" s="193" t="s">
        <v>175</v>
      </c>
      <c r="E180" s="199" t="s">
        <v>1</v>
      </c>
      <c r="F180" s="200" t="s">
        <v>1431</v>
      </c>
      <c r="G180" s="13"/>
      <c r="H180" s="199" t="s">
        <v>1</v>
      </c>
      <c r="I180" s="201"/>
      <c r="J180" s="13"/>
      <c r="K180" s="13"/>
      <c r="L180" s="198"/>
      <c r="M180" s="202"/>
      <c r="N180" s="203"/>
      <c r="O180" s="203"/>
      <c r="P180" s="203"/>
      <c r="Q180" s="203"/>
      <c r="R180" s="203"/>
      <c r="S180" s="203"/>
      <c r="T180" s="204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199" t="s">
        <v>175</v>
      </c>
      <c r="AU180" s="199" t="s">
        <v>85</v>
      </c>
      <c r="AV180" s="13" t="s">
        <v>81</v>
      </c>
      <c r="AW180" s="13" t="s">
        <v>32</v>
      </c>
      <c r="AX180" s="13" t="s">
        <v>76</v>
      </c>
      <c r="AY180" s="199" t="s">
        <v>165</v>
      </c>
    </row>
    <row r="181" s="13" customFormat="1">
      <c r="A181" s="13"/>
      <c r="B181" s="198"/>
      <c r="C181" s="13"/>
      <c r="D181" s="193" t="s">
        <v>175</v>
      </c>
      <c r="E181" s="199" t="s">
        <v>1</v>
      </c>
      <c r="F181" s="200" t="s">
        <v>1313</v>
      </c>
      <c r="G181" s="13"/>
      <c r="H181" s="199" t="s">
        <v>1</v>
      </c>
      <c r="I181" s="201"/>
      <c r="J181" s="13"/>
      <c r="K181" s="13"/>
      <c r="L181" s="198"/>
      <c r="M181" s="202"/>
      <c r="N181" s="203"/>
      <c r="O181" s="203"/>
      <c r="P181" s="203"/>
      <c r="Q181" s="203"/>
      <c r="R181" s="203"/>
      <c r="S181" s="203"/>
      <c r="T181" s="204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T181" s="199" t="s">
        <v>175</v>
      </c>
      <c r="AU181" s="199" t="s">
        <v>85</v>
      </c>
      <c r="AV181" s="13" t="s">
        <v>81</v>
      </c>
      <c r="AW181" s="13" t="s">
        <v>32</v>
      </c>
      <c r="AX181" s="13" t="s">
        <v>76</v>
      </c>
      <c r="AY181" s="199" t="s">
        <v>165</v>
      </c>
    </row>
    <row r="182" s="13" customFormat="1">
      <c r="A182" s="13"/>
      <c r="B182" s="198"/>
      <c r="C182" s="13"/>
      <c r="D182" s="193" t="s">
        <v>175</v>
      </c>
      <c r="E182" s="199" t="s">
        <v>1</v>
      </c>
      <c r="F182" s="200" t="s">
        <v>1432</v>
      </c>
      <c r="G182" s="13"/>
      <c r="H182" s="199" t="s">
        <v>1</v>
      </c>
      <c r="I182" s="201"/>
      <c r="J182" s="13"/>
      <c r="K182" s="13"/>
      <c r="L182" s="198"/>
      <c r="M182" s="202"/>
      <c r="N182" s="203"/>
      <c r="O182" s="203"/>
      <c r="P182" s="203"/>
      <c r="Q182" s="203"/>
      <c r="R182" s="203"/>
      <c r="S182" s="203"/>
      <c r="T182" s="204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199" t="s">
        <v>175</v>
      </c>
      <c r="AU182" s="199" t="s">
        <v>85</v>
      </c>
      <c r="AV182" s="13" t="s">
        <v>81</v>
      </c>
      <c r="AW182" s="13" t="s">
        <v>32</v>
      </c>
      <c r="AX182" s="13" t="s">
        <v>76</v>
      </c>
      <c r="AY182" s="199" t="s">
        <v>165</v>
      </c>
    </row>
    <row r="183" s="13" customFormat="1">
      <c r="A183" s="13"/>
      <c r="B183" s="198"/>
      <c r="C183" s="13"/>
      <c r="D183" s="193" t="s">
        <v>175</v>
      </c>
      <c r="E183" s="199" t="s">
        <v>1</v>
      </c>
      <c r="F183" s="200" t="s">
        <v>1316</v>
      </c>
      <c r="G183" s="13"/>
      <c r="H183" s="199" t="s">
        <v>1</v>
      </c>
      <c r="I183" s="201"/>
      <c r="J183" s="13"/>
      <c r="K183" s="13"/>
      <c r="L183" s="198"/>
      <c r="M183" s="202"/>
      <c r="N183" s="203"/>
      <c r="O183" s="203"/>
      <c r="P183" s="203"/>
      <c r="Q183" s="203"/>
      <c r="R183" s="203"/>
      <c r="S183" s="203"/>
      <c r="T183" s="204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199" t="s">
        <v>175</v>
      </c>
      <c r="AU183" s="199" t="s">
        <v>85</v>
      </c>
      <c r="AV183" s="13" t="s">
        <v>81</v>
      </c>
      <c r="AW183" s="13" t="s">
        <v>32</v>
      </c>
      <c r="AX183" s="13" t="s">
        <v>76</v>
      </c>
      <c r="AY183" s="199" t="s">
        <v>165</v>
      </c>
    </row>
    <row r="184" s="13" customFormat="1">
      <c r="A184" s="13"/>
      <c r="B184" s="198"/>
      <c r="C184" s="13"/>
      <c r="D184" s="193" t="s">
        <v>175</v>
      </c>
      <c r="E184" s="199" t="s">
        <v>1</v>
      </c>
      <c r="F184" s="200" t="s">
        <v>1434</v>
      </c>
      <c r="G184" s="13"/>
      <c r="H184" s="199" t="s">
        <v>1</v>
      </c>
      <c r="I184" s="201"/>
      <c r="J184" s="13"/>
      <c r="K184" s="13"/>
      <c r="L184" s="198"/>
      <c r="M184" s="202"/>
      <c r="N184" s="203"/>
      <c r="O184" s="203"/>
      <c r="P184" s="203"/>
      <c r="Q184" s="203"/>
      <c r="R184" s="203"/>
      <c r="S184" s="203"/>
      <c r="T184" s="204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199" t="s">
        <v>175</v>
      </c>
      <c r="AU184" s="199" t="s">
        <v>85</v>
      </c>
      <c r="AV184" s="13" t="s">
        <v>81</v>
      </c>
      <c r="AW184" s="13" t="s">
        <v>32</v>
      </c>
      <c r="AX184" s="13" t="s">
        <v>76</v>
      </c>
      <c r="AY184" s="199" t="s">
        <v>165</v>
      </c>
    </row>
    <row r="185" s="13" customFormat="1">
      <c r="A185" s="13"/>
      <c r="B185" s="198"/>
      <c r="C185" s="13"/>
      <c r="D185" s="193" t="s">
        <v>175</v>
      </c>
      <c r="E185" s="199" t="s">
        <v>1</v>
      </c>
      <c r="F185" s="200" t="s">
        <v>1319</v>
      </c>
      <c r="G185" s="13"/>
      <c r="H185" s="199" t="s">
        <v>1</v>
      </c>
      <c r="I185" s="201"/>
      <c r="J185" s="13"/>
      <c r="K185" s="13"/>
      <c r="L185" s="198"/>
      <c r="M185" s="202"/>
      <c r="N185" s="203"/>
      <c r="O185" s="203"/>
      <c r="P185" s="203"/>
      <c r="Q185" s="203"/>
      <c r="R185" s="203"/>
      <c r="S185" s="203"/>
      <c r="T185" s="204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T185" s="199" t="s">
        <v>175</v>
      </c>
      <c r="AU185" s="199" t="s">
        <v>85</v>
      </c>
      <c r="AV185" s="13" t="s">
        <v>81</v>
      </c>
      <c r="AW185" s="13" t="s">
        <v>32</v>
      </c>
      <c r="AX185" s="13" t="s">
        <v>76</v>
      </c>
      <c r="AY185" s="199" t="s">
        <v>165</v>
      </c>
    </row>
    <row r="186" s="2" customFormat="1">
      <c r="A186" s="38"/>
      <c r="B186" s="179"/>
      <c r="C186" s="180" t="s">
        <v>323</v>
      </c>
      <c r="D186" s="180" t="s">
        <v>167</v>
      </c>
      <c r="E186" s="181" t="s">
        <v>1185</v>
      </c>
      <c r="F186" s="182" t="s">
        <v>1186</v>
      </c>
      <c r="G186" s="183" t="s">
        <v>378</v>
      </c>
      <c r="H186" s="184">
        <v>2</v>
      </c>
      <c r="I186" s="185"/>
      <c r="J186" s="186">
        <f>ROUND(I186*H186,2)</f>
        <v>0</v>
      </c>
      <c r="K186" s="182" t="s">
        <v>852</v>
      </c>
      <c r="L186" s="39"/>
      <c r="M186" s="187" t="s">
        <v>1</v>
      </c>
      <c r="N186" s="188" t="s">
        <v>41</v>
      </c>
      <c r="O186" s="77"/>
      <c r="P186" s="189">
        <f>O186*H186</f>
        <v>0</v>
      </c>
      <c r="Q186" s="189">
        <v>0</v>
      </c>
      <c r="R186" s="189">
        <f>Q186*H186</f>
        <v>0</v>
      </c>
      <c r="S186" s="189">
        <v>0</v>
      </c>
      <c r="T186" s="190">
        <f>S186*H186</f>
        <v>0</v>
      </c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R186" s="191" t="s">
        <v>273</v>
      </c>
      <c r="AT186" s="191" t="s">
        <v>167</v>
      </c>
      <c r="AU186" s="191" t="s">
        <v>85</v>
      </c>
      <c r="AY186" s="19" t="s">
        <v>165</v>
      </c>
      <c r="BE186" s="192">
        <f>IF(N186="základní",J186,0)</f>
        <v>0</v>
      </c>
      <c r="BF186" s="192">
        <f>IF(N186="snížená",J186,0)</f>
        <v>0</v>
      </c>
      <c r="BG186" s="192">
        <f>IF(N186="zákl. přenesená",J186,0)</f>
        <v>0</v>
      </c>
      <c r="BH186" s="192">
        <f>IF(N186="sníž. přenesená",J186,0)</f>
        <v>0</v>
      </c>
      <c r="BI186" s="192">
        <f>IF(N186="nulová",J186,0)</f>
        <v>0</v>
      </c>
      <c r="BJ186" s="19" t="s">
        <v>81</v>
      </c>
      <c r="BK186" s="192">
        <f>ROUND(I186*H186,2)</f>
        <v>0</v>
      </c>
      <c r="BL186" s="19" t="s">
        <v>273</v>
      </c>
      <c r="BM186" s="191" t="s">
        <v>1667</v>
      </c>
    </row>
    <row r="187" s="2" customFormat="1">
      <c r="A187" s="38"/>
      <c r="B187" s="39"/>
      <c r="C187" s="38"/>
      <c r="D187" s="193" t="s">
        <v>173</v>
      </c>
      <c r="E187" s="38"/>
      <c r="F187" s="194" t="s">
        <v>1186</v>
      </c>
      <c r="G187" s="38"/>
      <c r="H187" s="38"/>
      <c r="I187" s="195"/>
      <c r="J187" s="38"/>
      <c r="K187" s="38"/>
      <c r="L187" s="39"/>
      <c r="M187" s="196"/>
      <c r="N187" s="197"/>
      <c r="O187" s="77"/>
      <c r="P187" s="77"/>
      <c r="Q187" s="77"/>
      <c r="R187" s="77"/>
      <c r="S187" s="77"/>
      <c r="T187" s="78"/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T187" s="19" t="s">
        <v>173</v>
      </c>
      <c r="AU187" s="19" t="s">
        <v>85</v>
      </c>
    </row>
    <row r="188" s="2" customFormat="1">
      <c r="A188" s="38"/>
      <c r="B188" s="179"/>
      <c r="C188" s="229" t="s">
        <v>328</v>
      </c>
      <c r="D188" s="229" t="s">
        <v>221</v>
      </c>
      <c r="E188" s="230" t="s">
        <v>1668</v>
      </c>
      <c r="F188" s="231" t="s">
        <v>1669</v>
      </c>
      <c r="G188" s="232" t="s">
        <v>378</v>
      </c>
      <c r="H188" s="233">
        <v>2</v>
      </c>
      <c r="I188" s="234"/>
      <c r="J188" s="235">
        <f>ROUND(I188*H188,2)</f>
        <v>0</v>
      </c>
      <c r="K188" s="231" t="s">
        <v>1</v>
      </c>
      <c r="L188" s="236"/>
      <c r="M188" s="237" t="s">
        <v>1</v>
      </c>
      <c r="N188" s="238" t="s">
        <v>41</v>
      </c>
      <c r="O188" s="77"/>
      <c r="P188" s="189">
        <f>O188*H188</f>
        <v>0</v>
      </c>
      <c r="Q188" s="189">
        <v>5.0000000000000002E-05</v>
      </c>
      <c r="R188" s="189">
        <f>Q188*H188</f>
        <v>0.00010000000000000001</v>
      </c>
      <c r="S188" s="189">
        <v>0</v>
      </c>
      <c r="T188" s="190">
        <f>S188*H188</f>
        <v>0</v>
      </c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R188" s="191" t="s">
        <v>272</v>
      </c>
      <c r="AT188" s="191" t="s">
        <v>221</v>
      </c>
      <c r="AU188" s="191" t="s">
        <v>85</v>
      </c>
      <c r="AY188" s="19" t="s">
        <v>165</v>
      </c>
      <c r="BE188" s="192">
        <f>IF(N188="základní",J188,0)</f>
        <v>0</v>
      </c>
      <c r="BF188" s="192">
        <f>IF(N188="snížená",J188,0)</f>
        <v>0</v>
      </c>
      <c r="BG188" s="192">
        <f>IF(N188="zákl. přenesená",J188,0)</f>
        <v>0</v>
      </c>
      <c r="BH188" s="192">
        <f>IF(N188="sníž. přenesená",J188,0)</f>
        <v>0</v>
      </c>
      <c r="BI188" s="192">
        <f>IF(N188="nulová",J188,0)</f>
        <v>0</v>
      </c>
      <c r="BJ188" s="19" t="s">
        <v>81</v>
      </c>
      <c r="BK188" s="192">
        <f>ROUND(I188*H188,2)</f>
        <v>0</v>
      </c>
      <c r="BL188" s="19" t="s">
        <v>273</v>
      </c>
      <c r="BM188" s="191" t="s">
        <v>1670</v>
      </c>
    </row>
    <row r="189" s="2" customFormat="1">
      <c r="A189" s="38"/>
      <c r="B189" s="39"/>
      <c r="C189" s="38"/>
      <c r="D189" s="193" t="s">
        <v>173</v>
      </c>
      <c r="E189" s="38"/>
      <c r="F189" s="194" t="s">
        <v>1669</v>
      </c>
      <c r="G189" s="38"/>
      <c r="H189" s="38"/>
      <c r="I189" s="195"/>
      <c r="J189" s="38"/>
      <c r="K189" s="38"/>
      <c r="L189" s="39"/>
      <c r="M189" s="196"/>
      <c r="N189" s="197"/>
      <c r="O189" s="77"/>
      <c r="P189" s="77"/>
      <c r="Q189" s="77"/>
      <c r="R189" s="77"/>
      <c r="S189" s="77"/>
      <c r="T189" s="78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T189" s="19" t="s">
        <v>173</v>
      </c>
      <c r="AU189" s="19" t="s">
        <v>85</v>
      </c>
    </row>
    <row r="190" s="14" customFormat="1">
      <c r="A190" s="14"/>
      <c r="B190" s="205"/>
      <c r="C190" s="14"/>
      <c r="D190" s="193" t="s">
        <v>175</v>
      </c>
      <c r="E190" s="206" t="s">
        <v>1</v>
      </c>
      <c r="F190" s="207" t="s">
        <v>85</v>
      </c>
      <c r="G190" s="14"/>
      <c r="H190" s="208">
        <v>2</v>
      </c>
      <c r="I190" s="209"/>
      <c r="J190" s="14"/>
      <c r="K190" s="14"/>
      <c r="L190" s="205"/>
      <c r="M190" s="210"/>
      <c r="N190" s="211"/>
      <c r="O190" s="211"/>
      <c r="P190" s="211"/>
      <c r="Q190" s="211"/>
      <c r="R190" s="211"/>
      <c r="S190" s="211"/>
      <c r="T190" s="212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T190" s="206" t="s">
        <v>175</v>
      </c>
      <c r="AU190" s="206" t="s">
        <v>85</v>
      </c>
      <c r="AV190" s="14" t="s">
        <v>85</v>
      </c>
      <c r="AW190" s="14" t="s">
        <v>32</v>
      </c>
      <c r="AX190" s="14" t="s">
        <v>81</v>
      </c>
      <c r="AY190" s="206" t="s">
        <v>165</v>
      </c>
    </row>
    <row r="191" s="2" customFormat="1">
      <c r="A191" s="38"/>
      <c r="B191" s="179"/>
      <c r="C191" s="180" t="s">
        <v>333</v>
      </c>
      <c r="D191" s="180" t="s">
        <v>167</v>
      </c>
      <c r="E191" s="181" t="s">
        <v>985</v>
      </c>
      <c r="F191" s="182" t="s">
        <v>986</v>
      </c>
      <c r="G191" s="183" t="s">
        <v>378</v>
      </c>
      <c r="H191" s="184">
        <v>4</v>
      </c>
      <c r="I191" s="185"/>
      <c r="J191" s="186">
        <f>ROUND(I191*H191,2)</f>
        <v>0</v>
      </c>
      <c r="K191" s="182" t="s">
        <v>852</v>
      </c>
      <c r="L191" s="39"/>
      <c r="M191" s="187" t="s">
        <v>1</v>
      </c>
      <c r="N191" s="188" t="s">
        <v>41</v>
      </c>
      <c r="O191" s="77"/>
      <c r="P191" s="189">
        <f>O191*H191</f>
        <v>0</v>
      </c>
      <c r="Q191" s="189">
        <v>0</v>
      </c>
      <c r="R191" s="189">
        <f>Q191*H191</f>
        <v>0</v>
      </c>
      <c r="S191" s="189">
        <v>0</v>
      </c>
      <c r="T191" s="190">
        <f>S191*H191</f>
        <v>0</v>
      </c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R191" s="191" t="s">
        <v>273</v>
      </c>
      <c r="AT191" s="191" t="s">
        <v>167</v>
      </c>
      <c r="AU191" s="191" t="s">
        <v>85</v>
      </c>
      <c r="AY191" s="19" t="s">
        <v>165</v>
      </c>
      <c r="BE191" s="192">
        <f>IF(N191="základní",J191,0)</f>
        <v>0</v>
      </c>
      <c r="BF191" s="192">
        <f>IF(N191="snížená",J191,0)</f>
        <v>0</v>
      </c>
      <c r="BG191" s="192">
        <f>IF(N191="zákl. přenesená",J191,0)</f>
        <v>0</v>
      </c>
      <c r="BH191" s="192">
        <f>IF(N191="sníž. přenesená",J191,0)</f>
        <v>0</v>
      </c>
      <c r="BI191" s="192">
        <f>IF(N191="nulová",J191,0)</f>
        <v>0</v>
      </c>
      <c r="BJ191" s="19" t="s">
        <v>81</v>
      </c>
      <c r="BK191" s="192">
        <f>ROUND(I191*H191,2)</f>
        <v>0</v>
      </c>
      <c r="BL191" s="19" t="s">
        <v>273</v>
      </c>
      <c r="BM191" s="191" t="s">
        <v>1671</v>
      </c>
    </row>
    <row r="192" s="2" customFormat="1">
      <c r="A192" s="38"/>
      <c r="B192" s="39"/>
      <c r="C192" s="38"/>
      <c r="D192" s="193" t="s">
        <v>173</v>
      </c>
      <c r="E192" s="38"/>
      <c r="F192" s="194" t="s">
        <v>986</v>
      </c>
      <c r="G192" s="38"/>
      <c r="H192" s="38"/>
      <c r="I192" s="195"/>
      <c r="J192" s="38"/>
      <c r="K192" s="38"/>
      <c r="L192" s="39"/>
      <c r="M192" s="196"/>
      <c r="N192" s="197"/>
      <c r="O192" s="77"/>
      <c r="P192" s="77"/>
      <c r="Q192" s="77"/>
      <c r="R192" s="77"/>
      <c r="S192" s="77"/>
      <c r="T192" s="78"/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T192" s="19" t="s">
        <v>173</v>
      </c>
      <c r="AU192" s="19" t="s">
        <v>85</v>
      </c>
    </row>
    <row r="193" s="2" customFormat="1" ht="21.75" customHeight="1">
      <c r="A193" s="38"/>
      <c r="B193" s="179"/>
      <c r="C193" s="229" t="s">
        <v>338</v>
      </c>
      <c r="D193" s="229" t="s">
        <v>221</v>
      </c>
      <c r="E193" s="230" t="s">
        <v>1321</v>
      </c>
      <c r="F193" s="231" t="s">
        <v>1322</v>
      </c>
      <c r="G193" s="232" t="s">
        <v>378</v>
      </c>
      <c r="H193" s="233">
        <v>4</v>
      </c>
      <c r="I193" s="234"/>
      <c r="J193" s="235">
        <f>ROUND(I193*H193,2)</f>
        <v>0</v>
      </c>
      <c r="K193" s="231" t="s">
        <v>1</v>
      </c>
      <c r="L193" s="236"/>
      <c r="M193" s="237" t="s">
        <v>1</v>
      </c>
      <c r="N193" s="238" t="s">
        <v>41</v>
      </c>
      <c r="O193" s="77"/>
      <c r="P193" s="189">
        <f>O193*H193</f>
        <v>0</v>
      </c>
      <c r="Q193" s="189">
        <v>5.0000000000000002E-05</v>
      </c>
      <c r="R193" s="189">
        <f>Q193*H193</f>
        <v>0.00020000000000000001</v>
      </c>
      <c r="S193" s="189">
        <v>0</v>
      </c>
      <c r="T193" s="190">
        <f>S193*H193</f>
        <v>0</v>
      </c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R193" s="191" t="s">
        <v>272</v>
      </c>
      <c r="AT193" s="191" t="s">
        <v>221</v>
      </c>
      <c r="AU193" s="191" t="s">
        <v>85</v>
      </c>
      <c r="AY193" s="19" t="s">
        <v>165</v>
      </c>
      <c r="BE193" s="192">
        <f>IF(N193="základní",J193,0)</f>
        <v>0</v>
      </c>
      <c r="BF193" s="192">
        <f>IF(N193="snížená",J193,0)</f>
        <v>0</v>
      </c>
      <c r="BG193" s="192">
        <f>IF(N193="zákl. přenesená",J193,0)</f>
        <v>0</v>
      </c>
      <c r="BH193" s="192">
        <f>IF(N193="sníž. přenesená",J193,0)</f>
        <v>0</v>
      </c>
      <c r="BI193" s="192">
        <f>IF(N193="nulová",J193,0)</f>
        <v>0</v>
      </c>
      <c r="BJ193" s="19" t="s">
        <v>81</v>
      </c>
      <c r="BK193" s="192">
        <f>ROUND(I193*H193,2)</f>
        <v>0</v>
      </c>
      <c r="BL193" s="19" t="s">
        <v>273</v>
      </c>
      <c r="BM193" s="191" t="s">
        <v>1672</v>
      </c>
    </row>
    <row r="194" s="2" customFormat="1">
      <c r="A194" s="38"/>
      <c r="B194" s="39"/>
      <c r="C194" s="38"/>
      <c r="D194" s="193" t="s">
        <v>173</v>
      </c>
      <c r="E194" s="38"/>
      <c r="F194" s="194" t="s">
        <v>1322</v>
      </c>
      <c r="G194" s="38"/>
      <c r="H194" s="38"/>
      <c r="I194" s="195"/>
      <c r="J194" s="38"/>
      <c r="K194" s="38"/>
      <c r="L194" s="39"/>
      <c r="M194" s="196"/>
      <c r="N194" s="197"/>
      <c r="O194" s="77"/>
      <c r="P194" s="77"/>
      <c r="Q194" s="77"/>
      <c r="R194" s="77"/>
      <c r="S194" s="77"/>
      <c r="T194" s="78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T194" s="19" t="s">
        <v>173</v>
      </c>
      <c r="AU194" s="19" t="s">
        <v>85</v>
      </c>
    </row>
    <row r="195" s="14" customFormat="1">
      <c r="A195" s="14"/>
      <c r="B195" s="205"/>
      <c r="C195" s="14"/>
      <c r="D195" s="193" t="s">
        <v>175</v>
      </c>
      <c r="E195" s="206" t="s">
        <v>1</v>
      </c>
      <c r="F195" s="207" t="s">
        <v>114</v>
      </c>
      <c r="G195" s="14"/>
      <c r="H195" s="208">
        <v>4</v>
      </c>
      <c r="I195" s="209"/>
      <c r="J195" s="14"/>
      <c r="K195" s="14"/>
      <c r="L195" s="205"/>
      <c r="M195" s="210"/>
      <c r="N195" s="211"/>
      <c r="O195" s="211"/>
      <c r="P195" s="211"/>
      <c r="Q195" s="211"/>
      <c r="R195" s="211"/>
      <c r="S195" s="211"/>
      <c r="T195" s="212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T195" s="206" t="s">
        <v>175</v>
      </c>
      <c r="AU195" s="206" t="s">
        <v>85</v>
      </c>
      <c r="AV195" s="14" t="s">
        <v>85</v>
      </c>
      <c r="AW195" s="14" t="s">
        <v>32</v>
      </c>
      <c r="AX195" s="14" t="s">
        <v>81</v>
      </c>
      <c r="AY195" s="206" t="s">
        <v>165</v>
      </c>
    </row>
    <row r="196" s="2" customFormat="1">
      <c r="A196" s="38"/>
      <c r="B196" s="179"/>
      <c r="C196" s="180" t="s">
        <v>343</v>
      </c>
      <c r="D196" s="180" t="s">
        <v>167</v>
      </c>
      <c r="E196" s="181" t="s">
        <v>1450</v>
      </c>
      <c r="F196" s="182" t="s">
        <v>1451</v>
      </c>
      <c r="G196" s="183" t="s">
        <v>378</v>
      </c>
      <c r="H196" s="184">
        <v>1</v>
      </c>
      <c r="I196" s="185"/>
      <c r="J196" s="186">
        <f>ROUND(I196*H196,2)</f>
        <v>0</v>
      </c>
      <c r="K196" s="182" t="s">
        <v>852</v>
      </c>
      <c r="L196" s="39"/>
      <c r="M196" s="187" t="s">
        <v>1</v>
      </c>
      <c r="N196" s="188" t="s">
        <v>41</v>
      </c>
      <c r="O196" s="77"/>
      <c r="P196" s="189">
        <f>O196*H196</f>
        <v>0</v>
      </c>
      <c r="Q196" s="189">
        <v>0</v>
      </c>
      <c r="R196" s="189">
        <f>Q196*H196</f>
        <v>0</v>
      </c>
      <c r="S196" s="189">
        <v>0</v>
      </c>
      <c r="T196" s="190">
        <f>S196*H196</f>
        <v>0</v>
      </c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R196" s="191" t="s">
        <v>273</v>
      </c>
      <c r="AT196" s="191" t="s">
        <v>167</v>
      </c>
      <c r="AU196" s="191" t="s">
        <v>85</v>
      </c>
      <c r="AY196" s="19" t="s">
        <v>165</v>
      </c>
      <c r="BE196" s="192">
        <f>IF(N196="základní",J196,0)</f>
        <v>0</v>
      </c>
      <c r="BF196" s="192">
        <f>IF(N196="snížená",J196,0)</f>
        <v>0</v>
      </c>
      <c r="BG196" s="192">
        <f>IF(N196="zákl. přenesená",J196,0)</f>
        <v>0</v>
      </c>
      <c r="BH196" s="192">
        <f>IF(N196="sníž. přenesená",J196,0)</f>
        <v>0</v>
      </c>
      <c r="BI196" s="192">
        <f>IF(N196="nulová",J196,0)</f>
        <v>0</v>
      </c>
      <c r="BJ196" s="19" t="s">
        <v>81</v>
      </c>
      <c r="BK196" s="192">
        <f>ROUND(I196*H196,2)</f>
        <v>0</v>
      </c>
      <c r="BL196" s="19" t="s">
        <v>273</v>
      </c>
      <c r="BM196" s="191" t="s">
        <v>1673</v>
      </c>
    </row>
    <row r="197" s="2" customFormat="1">
      <c r="A197" s="38"/>
      <c r="B197" s="39"/>
      <c r="C197" s="38"/>
      <c r="D197" s="193" t="s">
        <v>173</v>
      </c>
      <c r="E197" s="38"/>
      <c r="F197" s="194" t="s">
        <v>1451</v>
      </c>
      <c r="G197" s="38"/>
      <c r="H197" s="38"/>
      <c r="I197" s="195"/>
      <c r="J197" s="38"/>
      <c r="K197" s="38"/>
      <c r="L197" s="39"/>
      <c r="M197" s="196"/>
      <c r="N197" s="197"/>
      <c r="O197" s="77"/>
      <c r="P197" s="77"/>
      <c r="Q197" s="77"/>
      <c r="R197" s="77"/>
      <c r="S197" s="77"/>
      <c r="T197" s="78"/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T197" s="19" t="s">
        <v>173</v>
      </c>
      <c r="AU197" s="19" t="s">
        <v>85</v>
      </c>
    </row>
    <row r="198" s="2" customFormat="1">
      <c r="A198" s="38"/>
      <c r="B198" s="179"/>
      <c r="C198" s="229" t="s">
        <v>349</v>
      </c>
      <c r="D198" s="229" t="s">
        <v>221</v>
      </c>
      <c r="E198" s="230" t="s">
        <v>1453</v>
      </c>
      <c r="F198" s="231" t="s">
        <v>1454</v>
      </c>
      <c r="G198" s="232" t="s">
        <v>378</v>
      </c>
      <c r="H198" s="233">
        <v>1</v>
      </c>
      <c r="I198" s="234"/>
      <c r="J198" s="235">
        <f>ROUND(I198*H198,2)</f>
        <v>0</v>
      </c>
      <c r="K198" s="231" t="s">
        <v>852</v>
      </c>
      <c r="L198" s="236"/>
      <c r="M198" s="237" t="s">
        <v>1</v>
      </c>
      <c r="N198" s="238" t="s">
        <v>41</v>
      </c>
      <c r="O198" s="77"/>
      <c r="P198" s="189">
        <f>O198*H198</f>
        <v>0</v>
      </c>
      <c r="Q198" s="189">
        <v>0.00038999999999999999</v>
      </c>
      <c r="R198" s="189">
        <f>Q198*H198</f>
        <v>0.00038999999999999999</v>
      </c>
      <c r="S198" s="189">
        <v>0</v>
      </c>
      <c r="T198" s="190">
        <f>S198*H198</f>
        <v>0</v>
      </c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R198" s="191" t="s">
        <v>272</v>
      </c>
      <c r="AT198" s="191" t="s">
        <v>221</v>
      </c>
      <c r="AU198" s="191" t="s">
        <v>85</v>
      </c>
      <c r="AY198" s="19" t="s">
        <v>165</v>
      </c>
      <c r="BE198" s="192">
        <f>IF(N198="základní",J198,0)</f>
        <v>0</v>
      </c>
      <c r="BF198" s="192">
        <f>IF(N198="snížená",J198,0)</f>
        <v>0</v>
      </c>
      <c r="BG198" s="192">
        <f>IF(N198="zákl. přenesená",J198,0)</f>
        <v>0</v>
      </c>
      <c r="BH198" s="192">
        <f>IF(N198="sníž. přenesená",J198,0)</f>
        <v>0</v>
      </c>
      <c r="BI198" s="192">
        <f>IF(N198="nulová",J198,0)</f>
        <v>0</v>
      </c>
      <c r="BJ198" s="19" t="s">
        <v>81</v>
      </c>
      <c r="BK198" s="192">
        <f>ROUND(I198*H198,2)</f>
        <v>0</v>
      </c>
      <c r="BL198" s="19" t="s">
        <v>273</v>
      </c>
      <c r="BM198" s="191" t="s">
        <v>1674</v>
      </c>
    </row>
    <row r="199" s="2" customFormat="1">
      <c r="A199" s="38"/>
      <c r="B199" s="39"/>
      <c r="C199" s="38"/>
      <c r="D199" s="193" t="s">
        <v>173</v>
      </c>
      <c r="E199" s="38"/>
      <c r="F199" s="194" t="s">
        <v>1454</v>
      </c>
      <c r="G199" s="38"/>
      <c r="H199" s="38"/>
      <c r="I199" s="195"/>
      <c r="J199" s="38"/>
      <c r="K199" s="38"/>
      <c r="L199" s="39"/>
      <c r="M199" s="196"/>
      <c r="N199" s="197"/>
      <c r="O199" s="77"/>
      <c r="P199" s="77"/>
      <c r="Q199" s="77"/>
      <c r="R199" s="77"/>
      <c r="S199" s="77"/>
      <c r="T199" s="78"/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T199" s="19" t="s">
        <v>173</v>
      </c>
      <c r="AU199" s="19" t="s">
        <v>85</v>
      </c>
    </row>
    <row r="200" s="2" customFormat="1">
      <c r="A200" s="38"/>
      <c r="B200" s="179"/>
      <c r="C200" s="180" t="s">
        <v>357</v>
      </c>
      <c r="D200" s="180" t="s">
        <v>167</v>
      </c>
      <c r="E200" s="181" t="s">
        <v>1003</v>
      </c>
      <c r="F200" s="182" t="s">
        <v>1004</v>
      </c>
      <c r="G200" s="183" t="s">
        <v>378</v>
      </c>
      <c r="H200" s="184">
        <v>7</v>
      </c>
      <c r="I200" s="185"/>
      <c r="J200" s="186">
        <f>ROUND(I200*H200,2)</f>
        <v>0</v>
      </c>
      <c r="K200" s="182" t="s">
        <v>852</v>
      </c>
      <c r="L200" s="39"/>
      <c r="M200" s="187" t="s">
        <v>1</v>
      </c>
      <c r="N200" s="188" t="s">
        <v>41</v>
      </c>
      <c r="O200" s="77"/>
      <c r="P200" s="189">
        <f>O200*H200</f>
        <v>0</v>
      </c>
      <c r="Q200" s="189">
        <v>0</v>
      </c>
      <c r="R200" s="189">
        <f>Q200*H200</f>
        <v>0</v>
      </c>
      <c r="S200" s="189">
        <v>0</v>
      </c>
      <c r="T200" s="190">
        <f>S200*H200</f>
        <v>0</v>
      </c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R200" s="191" t="s">
        <v>273</v>
      </c>
      <c r="AT200" s="191" t="s">
        <v>167</v>
      </c>
      <c r="AU200" s="191" t="s">
        <v>85</v>
      </c>
      <c r="AY200" s="19" t="s">
        <v>165</v>
      </c>
      <c r="BE200" s="192">
        <f>IF(N200="základní",J200,0)</f>
        <v>0</v>
      </c>
      <c r="BF200" s="192">
        <f>IF(N200="snížená",J200,0)</f>
        <v>0</v>
      </c>
      <c r="BG200" s="192">
        <f>IF(N200="zákl. přenesená",J200,0)</f>
        <v>0</v>
      </c>
      <c r="BH200" s="192">
        <f>IF(N200="sníž. přenesená",J200,0)</f>
        <v>0</v>
      </c>
      <c r="BI200" s="192">
        <f>IF(N200="nulová",J200,0)</f>
        <v>0</v>
      </c>
      <c r="BJ200" s="19" t="s">
        <v>81</v>
      </c>
      <c r="BK200" s="192">
        <f>ROUND(I200*H200,2)</f>
        <v>0</v>
      </c>
      <c r="BL200" s="19" t="s">
        <v>273</v>
      </c>
      <c r="BM200" s="191" t="s">
        <v>1675</v>
      </c>
    </row>
    <row r="201" s="2" customFormat="1">
      <c r="A201" s="38"/>
      <c r="B201" s="39"/>
      <c r="C201" s="38"/>
      <c r="D201" s="193" t="s">
        <v>173</v>
      </c>
      <c r="E201" s="38"/>
      <c r="F201" s="194" t="s">
        <v>1004</v>
      </c>
      <c r="G201" s="38"/>
      <c r="H201" s="38"/>
      <c r="I201" s="195"/>
      <c r="J201" s="38"/>
      <c r="K201" s="38"/>
      <c r="L201" s="39"/>
      <c r="M201" s="196"/>
      <c r="N201" s="197"/>
      <c r="O201" s="77"/>
      <c r="P201" s="77"/>
      <c r="Q201" s="77"/>
      <c r="R201" s="77"/>
      <c r="S201" s="77"/>
      <c r="T201" s="78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T201" s="19" t="s">
        <v>173</v>
      </c>
      <c r="AU201" s="19" t="s">
        <v>85</v>
      </c>
    </row>
    <row r="202" s="2" customFormat="1">
      <c r="A202" s="38"/>
      <c r="B202" s="179"/>
      <c r="C202" s="229" t="s">
        <v>364</v>
      </c>
      <c r="D202" s="229" t="s">
        <v>221</v>
      </c>
      <c r="E202" s="230" t="s">
        <v>1325</v>
      </c>
      <c r="F202" s="231" t="s">
        <v>1326</v>
      </c>
      <c r="G202" s="232" t="s">
        <v>378</v>
      </c>
      <c r="H202" s="233">
        <v>7</v>
      </c>
      <c r="I202" s="234"/>
      <c r="J202" s="235">
        <f>ROUND(I202*H202,2)</f>
        <v>0</v>
      </c>
      <c r="K202" s="231" t="s">
        <v>1</v>
      </c>
      <c r="L202" s="236"/>
      <c r="M202" s="237" t="s">
        <v>1</v>
      </c>
      <c r="N202" s="238" t="s">
        <v>41</v>
      </c>
      <c r="O202" s="77"/>
      <c r="P202" s="189">
        <f>O202*H202</f>
        <v>0</v>
      </c>
      <c r="Q202" s="189">
        <v>6.0000000000000002E-05</v>
      </c>
      <c r="R202" s="189">
        <f>Q202*H202</f>
        <v>0.00042000000000000002</v>
      </c>
      <c r="S202" s="189">
        <v>0</v>
      </c>
      <c r="T202" s="190">
        <f>S202*H202</f>
        <v>0</v>
      </c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R202" s="191" t="s">
        <v>272</v>
      </c>
      <c r="AT202" s="191" t="s">
        <v>221</v>
      </c>
      <c r="AU202" s="191" t="s">
        <v>85</v>
      </c>
      <c r="AY202" s="19" t="s">
        <v>165</v>
      </c>
      <c r="BE202" s="192">
        <f>IF(N202="základní",J202,0)</f>
        <v>0</v>
      </c>
      <c r="BF202" s="192">
        <f>IF(N202="snížená",J202,0)</f>
        <v>0</v>
      </c>
      <c r="BG202" s="192">
        <f>IF(N202="zákl. přenesená",J202,0)</f>
        <v>0</v>
      </c>
      <c r="BH202" s="192">
        <f>IF(N202="sníž. přenesená",J202,0)</f>
        <v>0</v>
      </c>
      <c r="BI202" s="192">
        <f>IF(N202="nulová",J202,0)</f>
        <v>0</v>
      </c>
      <c r="BJ202" s="19" t="s">
        <v>81</v>
      </c>
      <c r="BK202" s="192">
        <f>ROUND(I202*H202,2)</f>
        <v>0</v>
      </c>
      <c r="BL202" s="19" t="s">
        <v>273</v>
      </c>
      <c r="BM202" s="191" t="s">
        <v>1676</v>
      </c>
    </row>
    <row r="203" s="2" customFormat="1">
      <c r="A203" s="38"/>
      <c r="B203" s="39"/>
      <c r="C203" s="38"/>
      <c r="D203" s="193" t="s">
        <v>173</v>
      </c>
      <c r="E203" s="38"/>
      <c r="F203" s="194" t="s">
        <v>1326</v>
      </c>
      <c r="G203" s="38"/>
      <c r="H203" s="38"/>
      <c r="I203" s="195"/>
      <c r="J203" s="38"/>
      <c r="K203" s="38"/>
      <c r="L203" s="39"/>
      <c r="M203" s="196"/>
      <c r="N203" s="197"/>
      <c r="O203" s="77"/>
      <c r="P203" s="77"/>
      <c r="Q203" s="77"/>
      <c r="R203" s="77"/>
      <c r="S203" s="77"/>
      <c r="T203" s="78"/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T203" s="19" t="s">
        <v>173</v>
      </c>
      <c r="AU203" s="19" t="s">
        <v>85</v>
      </c>
    </row>
    <row r="204" s="14" customFormat="1">
      <c r="A204" s="14"/>
      <c r="B204" s="205"/>
      <c r="C204" s="14"/>
      <c r="D204" s="193" t="s">
        <v>175</v>
      </c>
      <c r="E204" s="206" t="s">
        <v>1</v>
      </c>
      <c r="F204" s="207" t="s">
        <v>120</v>
      </c>
      <c r="G204" s="14"/>
      <c r="H204" s="208">
        <v>7</v>
      </c>
      <c r="I204" s="209"/>
      <c r="J204" s="14"/>
      <c r="K204" s="14"/>
      <c r="L204" s="205"/>
      <c r="M204" s="210"/>
      <c r="N204" s="211"/>
      <c r="O204" s="211"/>
      <c r="P204" s="211"/>
      <c r="Q204" s="211"/>
      <c r="R204" s="211"/>
      <c r="S204" s="211"/>
      <c r="T204" s="212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T204" s="206" t="s">
        <v>175</v>
      </c>
      <c r="AU204" s="206" t="s">
        <v>85</v>
      </c>
      <c r="AV204" s="14" t="s">
        <v>85</v>
      </c>
      <c r="AW204" s="14" t="s">
        <v>32</v>
      </c>
      <c r="AX204" s="14" t="s">
        <v>81</v>
      </c>
      <c r="AY204" s="206" t="s">
        <v>165</v>
      </c>
    </row>
    <row r="205" s="2" customFormat="1">
      <c r="A205" s="38"/>
      <c r="B205" s="179"/>
      <c r="C205" s="180" t="s">
        <v>371</v>
      </c>
      <c r="D205" s="180" t="s">
        <v>167</v>
      </c>
      <c r="E205" s="181" t="s">
        <v>1458</v>
      </c>
      <c r="F205" s="182" t="s">
        <v>1459</v>
      </c>
      <c r="G205" s="183" t="s">
        <v>378</v>
      </c>
      <c r="H205" s="184">
        <v>8</v>
      </c>
      <c r="I205" s="185"/>
      <c r="J205" s="186">
        <f>ROUND(I205*H205,2)</f>
        <v>0</v>
      </c>
      <c r="K205" s="182" t="s">
        <v>852</v>
      </c>
      <c r="L205" s="39"/>
      <c r="M205" s="187" t="s">
        <v>1</v>
      </c>
      <c r="N205" s="188" t="s">
        <v>41</v>
      </c>
      <c r="O205" s="77"/>
      <c r="P205" s="189">
        <f>O205*H205</f>
        <v>0</v>
      </c>
      <c r="Q205" s="189">
        <v>0</v>
      </c>
      <c r="R205" s="189">
        <f>Q205*H205</f>
        <v>0</v>
      </c>
      <c r="S205" s="189">
        <v>0</v>
      </c>
      <c r="T205" s="190">
        <f>S205*H205</f>
        <v>0</v>
      </c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R205" s="191" t="s">
        <v>273</v>
      </c>
      <c r="AT205" s="191" t="s">
        <v>167</v>
      </c>
      <c r="AU205" s="191" t="s">
        <v>85</v>
      </c>
      <c r="AY205" s="19" t="s">
        <v>165</v>
      </c>
      <c r="BE205" s="192">
        <f>IF(N205="základní",J205,0)</f>
        <v>0</v>
      </c>
      <c r="BF205" s="192">
        <f>IF(N205="snížená",J205,0)</f>
        <v>0</v>
      </c>
      <c r="BG205" s="192">
        <f>IF(N205="zákl. přenesená",J205,0)</f>
        <v>0</v>
      </c>
      <c r="BH205" s="192">
        <f>IF(N205="sníž. přenesená",J205,0)</f>
        <v>0</v>
      </c>
      <c r="BI205" s="192">
        <f>IF(N205="nulová",J205,0)</f>
        <v>0</v>
      </c>
      <c r="BJ205" s="19" t="s">
        <v>81</v>
      </c>
      <c r="BK205" s="192">
        <f>ROUND(I205*H205,2)</f>
        <v>0</v>
      </c>
      <c r="BL205" s="19" t="s">
        <v>273</v>
      </c>
      <c r="BM205" s="191" t="s">
        <v>1677</v>
      </c>
    </row>
    <row r="206" s="2" customFormat="1">
      <c r="A206" s="38"/>
      <c r="B206" s="39"/>
      <c r="C206" s="38"/>
      <c r="D206" s="193" t="s">
        <v>173</v>
      </c>
      <c r="E206" s="38"/>
      <c r="F206" s="194" t="s">
        <v>1459</v>
      </c>
      <c r="G206" s="38"/>
      <c r="H206" s="38"/>
      <c r="I206" s="195"/>
      <c r="J206" s="38"/>
      <c r="K206" s="38"/>
      <c r="L206" s="39"/>
      <c r="M206" s="196"/>
      <c r="N206" s="197"/>
      <c r="O206" s="77"/>
      <c r="P206" s="77"/>
      <c r="Q206" s="77"/>
      <c r="R206" s="77"/>
      <c r="S206" s="77"/>
      <c r="T206" s="78"/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T206" s="19" t="s">
        <v>173</v>
      </c>
      <c r="AU206" s="19" t="s">
        <v>85</v>
      </c>
    </row>
    <row r="207" s="2" customFormat="1" ht="21.75" customHeight="1">
      <c r="A207" s="38"/>
      <c r="B207" s="179"/>
      <c r="C207" s="229" t="s">
        <v>272</v>
      </c>
      <c r="D207" s="229" t="s">
        <v>221</v>
      </c>
      <c r="E207" s="230" t="s">
        <v>1461</v>
      </c>
      <c r="F207" s="231" t="s">
        <v>1462</v>
      </c>
      <c r="G207" s="232" t="s">
        <v>378</v>
      </c>
      <c r="H207" s="233">
        <v>8</v>
      </c>
      <c r="I207" s="234"/>
      <c r="J207" s="235">
        <f>ROUND(I207*H207,2)</f>
        <v>0</v>
      </c>
      <c r="K207" s="231" t="s">
        <v>1</v>
      </c>
      <c r="L207" s="236"/>
      <c r="M207" s="237" t="s">
        <v>1</v>
      </c>
      <c r="N207" s="238" t="s">
        <v>41</v>
      </c>
      <c r="O207" s="77"/>
      <c r="P207" s="189">
        <f>O207*H207</f>
        <v>0</v>
      </c>
      <c r="Q207" s="189">
        <v>0.00022000000000000001</v>
      </c>
      <c r="R207" s="189">
        <f>Q207*H207</f>
        <v>0.0017600000000000001</v>
      </c>
      <c r="S207" s="189">
        <v>0</v>
      </c>
      <c r="T207" s="190">
        <f>S207*H207</f>
        <v>0</v>
      </c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R207" s="191" t="s">
        <v>272</v>
      </c>
      <c r="AT207" s="191" t="s">
        <v>221</v>
      </c>
      <c r="AU207" s="191" t="s">
        <v>85</v>
      </c>
      <c r="AY207" s="19" t="s">
        <v>165</v>
      </c>
      <c r="BE207" s="192">
        <f>IF(N207="základní",J207,0)</f>
        <v>0</v>
      </c>
      <c r="BF207" s="192">
        <f>IF(N207="snížená",J207,0)</f>
        <v>0</v>
      </c>
      <c r="BG207" s="192">
        <f>IF(N207="zákl. přenesená",J207,0)</f>
        <v>0</v>
      </c>
      <c r="BH207" s="192">
        <f>IF(N207="sníž. přenesená",J207,0)</f>
        <v>0</v>
      </c>
      <c r="BI207" s="192">
        <f>IF(N207="nulová",J207,0)</f>
        <v>0</v>
      </c>
      <c r="BJ207" s="19" t="s">
        <v>81</v>
      </c>
      <c r="BK207" s="192">
        <f>ROUND(I207*H207,2)</f>
        <v>0</v>
      </c>
      <c r="BL207" s="19" t="s">
        <v>273</v>
      </c>
      <c r="BM207" s="191" t="s">
        <v>1678</v>
      </c>
    </row>
    <row r="208" s="2" customFormat="1">
      <c r="A208" s="38"/>
      <c r="B208" s="39"/>
      <c r="C208" s="38"/>
      <c r="D208" s="193" t="s">
        <v>173</v>
      </c>
      <c r="E208" s="38"/>
      <c r="F208" s="194" t="s">
        <v>1462</v>
      </c>
      <c r="G208" s="38"/>
      <c r="H208" s="38"/>
      <c r="I208" s="195"/>
      <c r="J208" s="38"/>
      <c r="K208" s="38"/>
      <c r="L208" s="39"/>
      <c r="M208" s="196"/>
      <c r="N208" s="197"/>
      <c r="O208" s="77"/>
      <c r="P208" s="77"/>
      <c r="Q208" s="77"/>
      <c r="R208" s="77"/>
      <c r="S208" s="77"/>
      <c r="T208" s="78"/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T208" s="19" t="s">
        <v>173</v>
      </c>
      <c r="AU208" s="19" t="s">
        <v>85</v>
      </c>
    </row>
    <row r="209" s="14" customFormat="1">
      <c r="A209" s="14"/>
      <c r="B209" s="205"/>
      <c r="C209" s="14"/>
      <c r="D209" s="193" t="s">
        <v>175</v>
      </c>
      <c r="E209" s="206" t="s">
        <v>1</v>
      </c>
      <c r="F209" s="207" t="s">
        <v>220</v>
      </c>
      <c r="G209" s="14"/>
      <c r="H209" s="208">
        <v>8</v>
      </c>
      <c r="I209" s="209"/>
      <c r="J209" s="14"/>
      <c r="K209" s="14"/>
      <c r="L209" s="205"/>
      <c r="M209" s="210"/>
      <c r="N209" s="211"/>
      <c r="O209" s="211"/>
      <c r="P209" s="211"/>
      <c r="Q209" s="211"/>
      <c r="R209" s="211"/>
      <c r="S209" s="211"/>
      <c r="T209" s="212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T209" s="206" t="s">
        <v>175</v>
      </c>
      <c r="AU209" s="206" t="s">
        <v>85</v>
      </c>
      <c r="AV209" s="14" t="s">
        <v>85</v>
      </c>
      <c r="AW209" s="14" t="s">
        <v>32</v>
      </c>
      <c r="AX209" s="14" t="s">
        <v>81</v>
      </c>
      <c r="AY209" s="206" t="s">
        <v>165</v>
      </c>
    </row>
    <row r="210" s="2" customFormat="1">
      <c r="A210" s="38"/>
      <c r="B210" s="179"/>
      <c r="C210" s="180" t="s">
        <v>381</v>
      </c>
      <c r="D210" s="180" t="s">
        <v>167</v>
      </c>
      <c r="E210" s="181" t="s">
        <v>1015</v>
      </c>
      <c r="F210" s="182" t="s">
        <v>1016</v>
      </c>
      <c r="G210" s="183" t="s">
        <v>378</v>
      </c>
      <c r="H210" s="184">
        <v>3</v>
      </c>
      <c r="I210" s="185"/>
      <c r="J210" s="186">
        <f>ROUND(I210*H210,2)</f>
        <v>0</v>
      </c>
      <c r="K210" s="182" t="s">
        <v>852</v>
      </c>
      <c r="L210" s="39"/>
      <c r="M210" s="187" t="s">
        <v>1</v>
      </c>
      <c r="N210" s="188" t="s">
        <v>41</v>
      </c>
      <c r="O210" s="77"/>
      <c r="P210" s="189">
        <f>O210*H210</f>
        <v>0</v>
      </c>
      <c r="Q210" s="189">
        <v>0</v>
      </c>
      <c r="R210" s="189">
        <f>Q210*H210</f>
        <v>0</v>
      </c>
      <c r="S210" s="189">
        <v>0</v>
      </c>
      <c r="T210" s="190">
        <f>S210*H210</f>
        <v>0</v>
      </c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R210" s="191" t="s">
        <v>273</v>
      </c>
      <c r="AT210" s="191" t="s">
        <v>167</v>
      </c>
      <c r="AU210" s="191" t="s">
        <v>85</v>
      </c>
      <c r="AY210" s="19" t="s">
        <v>165</v>
      </c>
      <c r="BE210" s="192">
        <f>IF(N210="základní",J210,0)</f>
        <v>0</v>
      </c>
      <c r="BF210" s="192">
        <f>IF(N210="snížená",J210,0)</f>
        <v>0</v>
      </c>
      <c r="BG210" s="192">
        <f>IF(N210="zákl. přenesená",J210,0)</f>
        <v>0</v>
      </c>
      <c r="BH210" s="192">
        <f>IF(N210="sníž. přenesená",J210,0)</f>
        <v>0</v>
      </c>
      <c r="BI210" s="192">
        <f>IF(N210="nulová",J210,0)</f>
        <v>0</v>
      </c>
      <c r="BJ210" s="19" t="s">
        <v>81</v>
      </c>
      <c r="BK210" s="192">
        <f>ROUND(I210*H210,2)</f>
        <v>0</v>
      </c>
      <c r="BL210" s="19" t="s">
        <v>273</v>
      </c>
      <c r="BM210" s="191" t="s">
        <v>1679</v>
      </c>
    </row>
    <row r="211" s="2" customFormat="1">
      <c r="A211" s="38"/>
      <c r="B211" s="39"/>
      <c r="C211" s="38"/>
      <c r="D211" s="193" t="s">
        <v>173</v>
      </c>
      <c r="E211" s="38"/>
      <c r="F211" s="194" t="s">
        <v>1016</v>
      </c>
      <c r="G211" s="38"/>
      <c r="H211" s="38"/>
      <c r="I211" s="195"/>
      <c r="J211" s="38"/>
      <c r="K211" s="38"/>
      <c r="L211" s="39"/>
      <c r="M211" s="196"/>
      <c r="N211" s="197"/>
      <c r="O211" s="77"/>
      <c r="P211" s="77"/>
      <c r="Q211" s="77"/>
      <c r="R211" s="77"/>
      <c r="S211" s="77"/>
      <c r="T211" s="78"/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T211" s="19" t="s">
        <v>173</v>
      </c>
      <c r="AU211" s="19" t="s">
        <v>85</v>
      </c>
    </row>
    <row r="212" s="2" customFormat="1" ht="33" customHeight="1">
      <c r="A212" s="38"/>
      <c r="B212" s="179"/>
      <c r="C212" s="229" t="s">
        <v>388</v>
      </c>
      <c r="D212" s="229" t="s">
        <v>221</v>
      </c>
      <c r="E212" s="230" t="s">
        <v>1341</v>
      </c>
      <c r="F212" s="231" t="s">
        <v>1342</v>
      </c>
      <c r="G212" s="232" t="s">
        <v>378</v>
      </c>
      <c r="H212" s="233">
        <v>3</v>
      </c>
      <c r="I212" s="234"/>
      <c r="J212" s="235">
        <f>ROUND(I212*H212,2)</f>
        <v>0</v>
      </c>
      <c r="K212" s="231" t="s">
        <v>1</v>
      </c>
      <c r="L212" s="236"/>
      <c r="M212" s="237" t="s">
        <v>1</v>
      </c>
      <c r="N212" s="238" t="s">
        <v>41</v>
      </c>
      <c r="O212" s="77"/>
      <c r="P212" s="189">
        <f>O212*H212</f>
        <v>0</v>
      </c>
      <c r="Q212" s="189">
        <v>0.0016000000000000001</v>
      </c>
      <c r="R212" s="189">
        <f>Q212*H212</f>
        <v>0.0048000000000000004</v>
      </c>
      <c r="S212" s="189">
        <v>0</v>
      </c>
      <c r="T212" s="190">
        <f>S212*H212</f>
        <v>0</v>
      </c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R212" s="191" t="s">
        <v>272</v>
      </c>
      <c r="AT212" s="191" t="s">
        <v>221</v>
      </c>
      <c r="AU212" s="191" t="s">
        <v>85</v>
      </c>
      <c r="AY212" s="19" t="s">
        <v>165</v>
      </c>
      <c r="BE212" s="192">
        <f>IF(N212="základní",J212,0)</f>
        <v>0</v>
      </c>
      <c r="BF212" s="192">
        <f>IF(N212="snížená",J212,0)</f>
        <v>0</v>
      </c>
      <c r="BG212" s="192">
        <f>IF(N212="zákl. přenesená",J212,0)</f>
        <v>0</v>
      </c>
      <c r="BH212" s="192">
        <f>IF(N212="sníž. přenesená",J212,0)</f>
        <v>0</v>
      </c>
      <c r="BI212" s="192">
        <f>IF(N212="nulová",J212,0)</f>
        <v>0</v>
      </c>
      <c r="BJ212" s="19" t="s">
        <v>81</v>
      </c>
      <c r="BK212" s="192">
        <f>ROUND(I212*H212,2)</f>
        <v>0</v>
      </c>
      <c r="BL212" s="19" t="s">
        <v>273</v>
      </c>
      <c r="BM212" s="191" t="s">
        <v>1680</v>
      </c>
    </row>
    <row r="213" s="2" customFormat="1">
      <c r="A213" s="38"/>
      <c r="B213" s="39"/>
      <c r="C213" s="38"/>
      <c r="D213" s="193" t="s">
        <v>173</v>
      </c>
      <c r="E213" s="38"/>
      <c r="F213" s="194" t="s">
        <v>1342</v>
      </c>
      <c r="G213" s="38"/>
      <c r="H213" s="38"/>
      <c r="I213" s="195"/>
      <c r="J213" s="38"/>
      <c r="K213" s="38"/>
      <c r="L213" s="39"/>
      <c r="M213" s="196"/>
      <c r="N213" s="197"/>
      <c r="O213" s="77"/>
      <c r="P213" s="77"/>
      <c r="Q213" s="77"/>
      <c r="R213" s="77"/>
      <c r="S213" s="77"/>
      <c r="T213" s="78"/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T213" s="19" t="s">
        <v>173</v>
      </c>
      <c r="AU213" s="19" t="s">
        <v>85</v>
      </c>
    </row>
    <row r="214" s="14" customFormat="1">
      <c r="A214" s="14"/>
      <c r="B214" s="205"/>
      <c r="C214" s="14"/>
      <c r="D214" s="193" t="s">
        <v>175</v>
      </c>
      <c r="E214" s="206" t="s">
        <v>1</v>
      </c>
      <c r="F214" s="207" t="s">
        <v>86</v>
      </c>
      <c r="G214" s="14"/>
      <c r="H214" s="208">
        <v>3</v>
      </c>
      <c r="I214" s="209"/>
      <c r="J214" s="14"/>
      <c r="K214" s="14"/>
      <c r="L214" s="205"/>
      <c r="M214" s="210"/>
      <c r="N214" s="211"/>
      <c r="O214" s="211"/>
      <c r="P214" s="211"/>
      <c r="Q214" s="211"/>
      <c r="R214" s="211"/>
      <c r="S214" s="211"/>
      <c r="T214" s="212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T214" s="206" t="s">
        <v>175</v>
      </c>
      <c r="AU214" s="206" t="s">
        <v>85</v>
      </c>
      <c r="AV214" s="14" t="s">
        <v>85</v>
      </c>
      <c r="AW214" s="14" t="s">
        <v>32</v>
      </c>
      <c r="AX214" s="14" t="s">
        <v>81</v>
      </c>
      <c r="AY214" s="206" t="s">
        <v>165</v>
      </c>
    </row>
    <row r="215" s="2" customFormat="1" ht="44.25" customHeight="1">
      <c r="A215" s="38"/>
      <c r="B215" s="179"/>
      <c r="C215" s="180" t="s">
        <v>393</v>
      </c>
      <c r="D215" s="180" t="s">
        <v>167</v>
      </c>
      <c r="E215" s="181" t="s">
        <v>1021</v>
      </c>
      <c r="F215" s="182" t="s">
        <v>1022</v>
      </c>
      <c r="G215" s="183" t="s">
        <v>378</v>
      </c>
      <c r="H215" s="184">
        <v>14</v>
      </c>
      <c r="I215" s="185"/>
      <c r="J215" s="186">
        <f>ROUND(I215*H215,2)</f>
        <v>0</v>
      </c>
      <c r="K215" s="182" t="s">
        <v>852</v>
      </c>
      <c r="L215" s="39"/>
      <c r="M215" s="187" t="s">
        <v>1</v>
      </c>
      <c r="N215" s="188" t="s">
        <v>41</v>
      </c>
      <c r="O215" s="77"/>
      <c r="P215" s="189">
        <f>O215*H215</f>
        <v>0</v>
      </c>
      <c r="Q215" s="189">
        <v>0</v>
      </c>
      <c r="R215" s="189">
        <f>Q215*H215</f>
        <v>0</v>
      </c>
      <c r="S215" s="189">
        <v>0</v>
      </c>
      <c r="T215" s="190">
        <f>S215*H215</f>
        <v>0</v>
      </c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R215" s="191" t="s">
        <v>273</v>
      </c>
      <c r="AT215" s="191" t="s">
        <v>167</v>
      </c>
      <c r="AU215" s="191" t="s">
        <v>85</v>
      </c>
      <c r="AY215" s="19" t="s">
        <v>165</v>
      </c>
      <c r="BE215" s="192">
        <f>IF(N215="základní",J215,0)</f>
        <v>0</v>
      </c>
      <c r="BF215" s="192">
        <f>IF(N215="snížená",J215,0)</f>
        <v>0</v>
      </c>
      <c r="BG215" s="192">
        <f>IF(N215="zákl. přenesená",J215,0)</f>
        <v>0</v>
      </c>
      <c r="BH215" s="192">
        <f>IF(N215="sníž. přenesená",J215,0)</f>
        <v>0</v>
      </c>
      <c r="BI215" s="192">
        <f>IF(N215="nulová",J215,0)</f>
        <v>0</v>
      </c>
      <c r="BJ215" s="19" t="s">
        <v>81</v>
      </c>
      <c r="BK215" s="192">
        <f>ROUND(I215*H215,2)</f>
        <v>0</v>
      </c>
      <c r="BL215" s="19" t="s">
        <v>273</v>
      </c>
      <c r="BM215" s="191" t="s">
        <v>1681</v>
      </c>
    </row>
    <row r="216" s="2" customFormat="1">
      <c r="A216" s="38"/>
      <c r="B216" s="39"/>
      <c r="C216" s="38"/>
      <c r="D216" s="193" t="s">
        <v>173</v>
      </c>
      <c r="E216" s="38"/>
      <c r="F216" s="194" t="s">
        <v>1022</v>
      </c>
      <c r="G216" s="38"/>
      <c r="H216" s="38"/>
      <c r="I216" s="195"/>
      <c r="J216" s="38"/>
      <c r="K216" s="38"/>
      <c r="L216" s="39"/>
      <c r="M216" s="196"/>
      <c r="N216" s="197"/>
      <c r="O216" s="77"/>
      <c r="P216" s="77"/>
      <c r="Q216" s="77"/>
      <c r="R216" s="77"/>
      <c r="S216" s="77"/>
      <c r="T216" s="78"/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T216" s="19" t="s">
        <v>173</v>
      </c>
      <c r="AU216" s="19" t="s">
        <v>85</v>
      </c>
    </row>
    <row r="217" s="2" customFormat="1">
      <c r="A217" s="38"/>
      <c r="B217" s="179"/>
      <c r="C217" s="229" t="s">
        <v>400</v>
      </c>
      <c r="D217" s="229" t="s">
        <v>221</v>
      </c>
      <c r="E217" s="230" t="s">
        <v>1682</v>
      </c>
      <c r="F217" s="231" t="s">
        <v>1683</v>
      </c>
      <c r="G217" s="232" t="s">
        <v>378</v>
      </c>
      <c r="H217" s="233">
        <v>14</v>
      </c>
      <c r="I217" s="234"/>
      <c r="J217" s="235">
        <f>ROUND(I217*H217,2)</f>
        <v>0</v>
      </c>
      <c r="K217" s="231" t="s">
        <v>1</v>
      </c>
      <c r="L217" s="236"/>
      <c r="M217" s="237" t="s">
        <v>1</v>
      </c>
      <c r="N217" s="238" t="s">
        <v>41</v>
      </c>
      <c r="O217" s="77"/>
      <c r="P217" s="189">
        <f>O217*H217</f>
        <v>0</v>
      </c>
      <c r="Q217" s="189">
        <v>0.0016000000000000001</v>
      </c>
      <c r="R217" s="189">
        <f>Q217*H217</f>
        <v>0.0224</v>
      </c>
      <c r="S217" s="189">
        <v>0</v>
      </c>
      <c r="T217" s="190">
        <f>S217*H217</f>
        <v>0</v>
      </c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R217" s="191" t="s">
        <v>272</v>
      </c>
      <c r="AT217" s="191" t="s">
        <v>221</v>
      </c>
      <c r="AU217" s="191" t="s">
        <v>85</v>
      </c>
      <c r="AY217" s="19" t="s">
        <v>165</v>
      </c>
      <c r="BE217" s="192">
        <f>IF(N217="základní",J217,0)</f>
        <v>0</v>
      </c>
      <c r="BF217" s="192">
        <f>IF(N217="snížená",J217,0)</f>
        <v>0</v>
      </c>
      <c r="BG217" s="192">
        <f>IF(N217="zákl. přenesená",J217,0)</f>
        <v>0</v>
      </c>
      <c r="BH217" s="192">
        <f>IF(N217="sníž. přenesená",J217,0)</f>
        <v>0</v>
      </c>
      <c r="BI217" s="192">
        <f>IF(N217="nulová",J217,0)</f>
        <v>0</v>
      </c>
      <c r="BJ217" s="19" t="s">
        <v>81</v>
      </c>
      <c r="BK217" s="192">
        <f>ROUND(I217*H217,2)</f>
        <v>0</v>
      </c>
      <c r="BL217" s="19" t="s">
        <v>273</v>
      </c>
      <c r="BM217" s="191" t="s">
        <v>1684</v>
      </c>
    </row>
    <row r="218" s="2" customFormat="1">
      <c r="A218" s="38"/>
      <c r="B218" s="39"/>
      <c r="C218" s="38"/>
      <c r="D218" s="193" t="s">
        <v>173</v>
      </c>
      <c r="E218" s="38"/>
      <c r="F218" s="194" t="s">
        <v>1683</v>
      </c>
      <c r="G218" s="38"/>
      <c r="H218" s="38"/>
      <c r="I218" s="195"/>
      <c r="J218" s="38"/>
      <c r="K218" s="38"/>
      <c r="L218" s="39"/>
      <c r="M218" s="196"/>
      <c r="N218" s="197"/>
      <c r="O218" s="77"/>
      <c r="P218" s="77"/>
      <c r="Q218" s="77"/>
      <c r="R218" s="77"/>
      <c r="S218" s="77"/>
      <c r="T218" s="78"/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T218" s="19" t="s">
        <v>173</v>
      </c>
      <c r="AU218" s="19" t="s">
        <v>85</v>
      </c>
    </row>
    <row r="219" s="14" customFormat="1">
      <c r="A219" s="14"/>
      <c r="B219" s="205"/>
      <c r="C219" s="14"/>
      <c r="D219" s="193" t="s">
        <v>175</v>
      </c>
      <c r="E219" s="206" t="s">
        <v>1</v>
      </c>
      <c r="F219" s="207" t="s">
        <v>261</v>
      </c>
      <c r="G219" s="14"/>
      <c r="H219" s="208">
        <v>14</v>
      </c>
      <c r="I219" s="209"/>
      <c r="J219" s="14"/>
      <c r="K219" s="14"/>
      <c r="L219" s="205"/>
      <c r="M219" s="210"/>
      <c r="N219" s="211"/>
      <c r="O219" s="211"/>
      <c r="P219" s="211"/>
      <c r="Q219" s="211"/>
      <c r="R219" s="211"/>
      <c r="S219" s="211"/>
      <c r="T219" s="212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T219" s="206" t="s">
        <v>175</v>
      </c>
      <c r="AU219" s="206" t="s">
        <v>85</v>
      </c>
      <c r="AV219" s="14" t="s">
        <v>85</v>
      </c>
      <c r="AW219" s="14" t="s">
        <v>32</v>
      </c>
      <c r="AX219" s="14" t="s">
        <v>81</v>
      </c>
      <c r="AY219" s="206" t="s">
        <v>165</v>
      </c>
    </row>
    <row r="220" s="2" customFormat="1">
      <c r="A220" s="38"/>
      <c r="B220" s="179"/>
      <c r="C220" s="180" t="s">
        <v>410</v>
      </c>
      <c r="D220" s="180" t="s">
        <v>167</v>
      </c>
      <c r="E220" s="181" t="s">
        <v>1057</v>
      </c>
      <c r="F220" s="182" t="s">
        <v>1058</v>
      </c>
      <c r="G220" s="183" t="s">
        <v>378</v>
      </c>
      <c r="H220" s="184">
        <v>10</v>
      </c>
      <c r="I220" s="185"/>
      <c r="J220" s="186">
        <f>ROUND(I220*H220,2)</f>
        <v>0</v>
      </c>
      <c r="K220" s="182" t="s">
        <v>852</v>
      </c>
      <c r="L220" s="39"/>
      <c r="M220" s="187" t="s">
        <v>1</v>
      </c>
      <c r="N220" s="188" t="s">
        <v>41</v>
      </c>
      <c r="O220" s="77"/>
      <c r="P220" s="189">
        <f>O220*H220</f>
        <v>0</v>
      </c>
      <c r="Q220" s="189">
        <v>0</v>
      </c>
      <c r="R220" s="189">
        <f>Q220*H220</f>
        <v>0</v>
      </c>
      <c r="S220" s="189">
        <v>0</v>
      </c>
      <c r="T220" s="190">
        <f>S220*H220</f>
        <v>0</v>
      </c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R220" s="191" t="s">
        <v>273</v>
      </c>
      <c r="AT220" s="191" t="s">
        <v>167</v>
      </c>
      <c r="AU220" s="191" t="s">
        <v>85</v>
      </c>
      <c r="AY220" s="19" t="s">
        <v>165</v>
      </c>
      <c r="BE220" s="192">
        <f>IF(N220="základní",J220,0)</f>
        <v>0</v>
      </c>
      <c r="BF220" s="192">
        <f>IF(N220="snížená",J220,0)</f>
        <v>0</v>
      </c>
      <c r="BG220" s="192">
        <f>IF(N220="zákl. přenesená",J220,0)</f>
        <v>0</v>
      </c>
      <c r="BH220" s="192">
        <f>IF(N220="sníž. přenesená",J220,0)</f>
        <v>0</v>
      </c>
      <c r="BI220" s="192">
        <f>IF(N220="nulová",J220,0)</f>
        <v>0</v>
      </c>
      <c r="BJ220" s="19" t="s">
        <v>81</v>
      </c>
      <c r="BK220" s="192">
        <f>ROUND(I220*H220,2)</f>
        <v>0</v>
      </c>
      <c r="BL220" s="19" t="s">
        <v>273</v>
      </c>
      <c r="BM220" s="191" t="s">
        <v>1685</v>
      </c>
    </row>
    <row r="221" s="2" customFormat="1">
      <c r="A221" s="38"/>
      <c r="B221" s="39"/>
      <c r="C221" s="38"/>
      <c r="D221" s="193" t="s">
        <v>173</v>
      </c>
      <c r="E221" s="38"/>
      <c r="F221" s="194" t="s">
        <v>1058</v>
      </c>
      <c r="G221" s="38"/>
      <c r="H221" s="38"/>
      <c r="I221" s="195"/>
      <c r="J221" s="38"/>
      <c r="K221" s="38"/>
      <c r="L221" s="39"/>
      <c r="M221" s="196"/>
      <c r="N221" s="197"/>
      <c r="O221" s="77"/>
      <c r="P221" s="77"/>
      <c r="Q221" s="77"/>
      <c r="R221" s="77"/>
      <c r="S221" s="77"/>
      <c r="T221" s="78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T221" s="19" t="s">
        <v>173</v>
      </c>
      <c r="AU221" s="19" t="s">
        <v>85</v>
      </c>
    </row>
    <row r="222" s="2" customFormat="1">
      <c r="A222" s="38"/>
      <c r="B222" s="179"/>
      <c r="C222" s="180" t="s">
        <v>417</v>
      </c>
      <c r="D222" s="180" t="s">
        <v>167</v>
      </c>
      <c r="E222" s="181" t="s">
        <v>1060</v>
      </c>
      <c r="F222" s="182" t="s">
        <v>1061</v>
      </c>
      <c r="G222" s="183" t="s">
        <v>378</v>
      </c>
      <c r="H222" s="184">
        <v>1</v>
      </c>
      <c r="I222" s="185"/>
      <c r="J222" s="186">
        <f>ROUND(I222*H222,2)</f>
        <v>0</v>
      </c>
      <c r="K222" s="182" t="s">
        <v>852</v>
      </c>
      <c r="L222" s="39"/>
      <c r="M222" s="187" t="s">
        <v>1</v>
      </c>
      <c r="N222" s="188" t="s">
        <v>41</v>
      </c>
      <c r="O222" s="77"/>
      <c r="P222" s="189">
        <f>O222*H222</f>
        <v>0</v>
      </c>
      <c r="Q222" s="189">
        <v>0</v>
      </c>
      <c r="R222" s="189">
        <f>Q222*H222</f>
        <v>0</v>
      </c>
      <c r="S222" s="189">
        <v>0</v>
      </c>
      <c r="T222" s="190">
        <f>S222*H222</f>
        <v>0</v>
      </c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R222" s="191" t="s">
        <v>273</v>
      </c>
      <c r="AT222" s="191" t="s">
        <v>167</v>
      </c>
      <c r="AU222" s="191" t="s">
        <v>85</v>
      </c>
      <c r="AY222" s="19" t="s">
        <v>165</v>
      </c>
      <c r="BE222" s="192">
        <f>IF(N222="základní",J222,0)</f>
        <v>0</v>
      </c>
      <c r="BF222" s="192">
        <f>IF(N222="snížená",J222,0)</f>
        <v>0</v>
      </c>
      <c r="BG222" s="192">
        <f>IF(N222="zákl. přenesená",J222,0)</f>
        <v>0</v>
      </c>
      <c r="BH222" s="192">
        <f>IF(N222="sníž. přenesená",J222,0)</f>
        <v>0</v>
      </c>
      <c r="BI222" s="192">
        <f>IF(N222="nulová",J222,0)</f>
        <v>0</v>
      </c>
      <c r="BJ222" s="19" t="s">
        <v>81</v>
      </c>
      <c r="BK222" s="192">
        <f>ROUND(I222*H222,2)</f>
        <v>0</v>
      </c>
      <c r="BL222" s="19" t="s">
        <v>273</v>
      </c>
      <c r="BM222" s="191" t="s">
        <v>1686</v>
      </c>
    </row>
    <row r="223" s="2" customFormat="1">
      <c r="A223" s="38"/>
      <c r="B223" s="39"/>
      <c r="C223" s="38"/>
      <c r="D223" s="193" t="s">
        <v>173</v>
      </c>
      <c r="E223" s="38"/>
      <c r="F223" s="194" t="s">
        <v>1061</v>
      </c>
      <c r="G223" s="38"/>
      <c r="H223" s="38"/>
      <c r="I223" s="195"/>
      <c r="J223" s="38"/>
      <c r="K223" s="38"/>
      <c r="L223" s="39"/>
      <c r="M223" s="196"/>
      <c r="N223" s="197"/>
      <c r="O223" s="77"/>
      <c r="P223" s="77"/>
      <c r="Q223" s="77"/>
      <c r="R223" s="77"/>
      <c r="S223" s="77"/>
      <c r="T223" s="78"/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T223" s="19" t="s">
        <v>173</v>
      </c>
      <c r="AU223" s="19" t="s">
        <v>85</v>
      </c>
    </row>
    <row r="224" s="12" customFormat="1" ht="22.8" customHeight="1">
      <c r="A224" s="12"/>
      <c r="B224" s="166"/>
      <c r="C224" s="12"/>
      <c r="D224" s="167" t="s">
        <v>75</v>
      </c>
      <c r="E224" s="177" t="s">
        <v>1063</v>
      </c>
      <c r="F224" s="177" t="s">
        <v>1064</v>
      </c>
      <c r="G224" s="12"/>
      <c r="H224" s="12"/>
      <c r="I224" s="169"/>
      <c r="J224" s="178">
        <f>BK224</f>
        <v>0</v>
      </c>
      <c r="K224" s="12"/>
      <c r="L224" s="166"/>
      <c r="M224" s="171"/>
      <c r="N224" s="172"/>
      <c r="O224" s="172"/>
      <c r="P224" s="173">
        <f>SUM(P225:P233)</f>
        <v>0</v>
      </c>
      <c r="Q224" s="172"/>
      <c r="R224" s="173">
        <f>SUM(R225:R233)</f>
        <v>0</v>
      </c>
      <c r="S224" s="172"/>
      <c r="T224" s="174">
        <f>SUM(T225:T233)</f>
        <v>0.0071280000000000007</v>
      </c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R224" s="167" t="s">
        <v>85</v>
      </c>
      <c r="AT224" s="175" t="s">
        <v>75</v>
      </c>
      <c r="AU224" s="175" t="s">
        <v>81</v>
      </c>
      <c r="AY224" s="167" t="s">
        <v>165</v>
      </c>
      <c r="BK224" s="176">
        <f>SUM(BK225:BK233)</f>
        <v>0</v>
      </c>
    </row>
    <row r="225" s="2" customFormat="1">
      <c r="A225" s="38"/>
      <c r="B225" s="179"/>
      <c r="C225" s="180" t="s">
        <v>424</v>
      </c>
      <c r="D225" s="180" t="s">
        <v>167</v>
      </c>
      <c r="E225" s="181" t="s">
        <v>1074</v>
      </c>
      <c r="F225" s="182" t="s">
        <v>1075</v>
      </c>
      <c r="G225" s="183" t="s">
        <v>378</v>
      </c>
      <c r="H225" s="184">
        <v>5</v>
      </c>
      <c r="I225" s="185"/>
      <c r="J225" s="186">
        <f>ROUND(I225*H225,2)</f>
        <v>0</v>
      </c>
      <c r="K225" s="182" t="s">
        <v>852</v>
      </c>
      <c r="L225" s="39"/>
      <c r="M225" s="187" t="s">
        <v>1</v>
      </c>
      <c r="N225" s="188" t="s">
        <v>41</v>
      </c>
      <c r="O225" s="77"/>
      <c r="P225" s="189">
        <f>O225*H225</f>
        <v>0</v>
      </c>
      <c r="Q225" s="189">
        <v>0</v>
      </c>
      <c r="R225" s="189">
        <f>Q225*H225</f>
        <v>0</v>
      </c>
      <c r="S225" s="189">
        <v>4.8000000000000001E-05</v>
      </c>
      <c r="T225" s="190">
        <f>S225*H225</f>
        <v>0.00024000000000000001</v>
      </c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R225" s="191" t="s">
        <v>273</v>
      </c>
      <c r="AT225" s="191" t="s">
        <v>167</v>
      </c>
      <c r="AU225" s="191" t="s">
        <v>85</v>
      </c>
      <c r="AY225" s="19" t="s">
        <v>165</v>
      </c>
      <c r="BE225" s="192">
        <f>IF(N225="základní",J225,0)</f>
        <v>0</v>
      </c>
      <c r="BF225" s="192">
        <f>IF(N225="snížená",J225,0)</f>
        <v>0</v>
      </c>
      <c r="BG225" s="192">
        <f>IF(N225="zákl. přenesená",J225,0)</f>
        <v>0</v>
      </c>
      <c r="BH225" s="192">
        <f>IF(N225="sníž. přenesená",J225,0)</f>
        <v>0</v>
      </c>
      <c r="BI225" s="192">
        <f>IF(N225="nulová",J225,0)</f>
        <v>0</v>
      </c>
      <c r="BJ225" s="19" t="s">
        <v>81</v>
      </c>
      <c r="BK225" s="192">
        <f>ROUND(I225*H225,2)</f>
        <v>0</v>
      </c>
      <c r="BL225" s="19" t="s">
        <v>273</v>
      </c>
      <c r="BM225" s="191" t="s">
        <v>1687</v>
      </c>
    </row>
    <row r="226" s="2" customFormat="1">
      <c r="A226" s="38"/>
      <c r="B226" s="39"/>
      <c r="C226" s="38"/>
      <c r="D226" s="193" t="s">
        <v>173</v>
      </c>
      <c r="E226" s="38"/>
      <c r="F226" s="194" t="s">
        <v>1075</v>
      </c>
      <c r="G226" s="38"/>
      <c r="H226" s="38"/>
      <c r="I226" s="195"/>
      <c r="J226" s="38"/>
      <c r="K226" s="38"/>
      <c r="L226" s="39"/>
      <c r="M226" s="196"/>
      <c r="N226" s="197"/>
      <c r="O226" s="77"/>
      <c r="P226" s="77"/>
      <c r="Q226" s="77"/>
      <c r="R226" s="77"/>
      <c r="S226" s="77"/>
      <c r="T226" s="78"/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T226" s="19" t="s">
        <v>173</v>
      </c>
      <c r="AU226" s="19" t="s">
        <v>85</v>
      </c>
    </row>
    <row r="227" s="2" customFormat="1" ht="16.5" customHeight="1">
      <c r="A227" s="38"/>
      <c r="B227" s="179"/>
      <c r="C227" s="180" t="s">
        <v>430</v>
      </c>
      <c r="D227" s="180" t="s">
        <v>167</v>
      </c>
      <c r="E227" s="181" t="s">
        <v>1077</v>
      </c>
      <c r="F227" s="182" t="s">
        <v>1078</v>
      </c>
      <c r="G227" s="183" t="s">
        <v>378</v>
      </c>
      <c r="H227" s="184">
        <v>12</v>
      </c>
      <c r="I227" s="185"/>
      <c r="J227" s="186">
        <f>ROUND(I227*H227,2)</f>
        <v>0</v>
      </c>
      <c r="K227" s="182" t="s">
        <v>1</v>
      </c>
      <c r="L227" s="39"/>
      <c r="M227" s="187" t="s">
        <v>1</v>
      </c>
      <c r="N227" s="188" t="s">
        <v>41</v>
      </c>
      <c r="O227" s="77"/>
      <c r="P227" s="189">
        <f>O227*H227</f>
        <v>0</v>
      </c>
      <c r="Q227" s="189">
        <v>0</v>
      </c>
      <c r="R227" s="189">
        <f>Q227*H227</f>
        <v>0</v>
      </c>
      <c r="S227" s="189">
        <v>5.0000000000000002E-05</v>
      </c>
      <c r="T227" s="190">
        <f>S227*H227</f>
        <v>0.00060000000000000006</v>
      </c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R227" s="191" t="s">
        <v>273</v>
      </c>
      <c r="AT227" s="191" t="s">
        <v>167</v>
      </c>
      <c r="AU227" s="191" t="s">
        <v>85</v>
      </c>
      <c r="AY227" s="19" t="s">
        <v>165</v>
      </c>
      <c r="BE227" s="192">
        <f>IF(N227="základní",J227,0)</f>
        <v>0</v>
      </c>
      <c r="BF227" s="192">
        <f>IF(N227="snížená",J227,0)</f>
        <v>0</v>
      </c>
      <c r="BG227" s="192">
        <f>IF(N227="zákl. přenesená",J227,0)</f>
        <v>0</v>
      </c>
      <c r="BH227" s="192">
        <f>IF(N227="sníž. přenesená",J227,0)</f>
        <v>0</v>
      </c>
      <c r="BI227" s="192">
        <f>IF(N227="nulová",J227,0)</f>
        <v>0</v>
      </c>
      <c r="BJ227" s="19" t="s">
        <v>81</v>
      </c>
      <c r="BK227" s="192">
        <f>ROUND(I227*H227,2)</f>
        <v>0</v>
      </c>
      <c r="BL227" s="19" t="s">
        <v>273</v>
      </c>
      <c r="BM227" s="191" t="s">
        <v>1688</v>
      </c>
    </row>
    <row r="228" s="2" customFormat="1">
      <c r="A228" s="38"/>
      <c r="B228" s="39"/>
      <c r="C228" s="38"/>
      <c r="D228" s="193" t="s">
        <v>173</v>
      </c>
      <c r="E228" s="38"/>
      <c r="F228" s="194" t="s">
        <v>1078</v>
      </c>
      <c r="G228" s="38"/>
      <c r="H228" s="38"/>
      <c r="I228" s="195"/>
      <c r="J228" s="38"/>
      <c r="K228" s="38"/>
      <c r="L228" s="39"/>
      <c r="M228" s="196"/>
      <c r="N228" s="197"/>
      <c r="O228" s="77"/>
      <c r="P228" s="77"/>
      <c r="Q228" s="77"/>
      <c r="R228" s="77"/>
      <c r="S228" s="77"/>
      <c r="T228" s="78"/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T228" s="19" t="s">
        <v>173</v>
      </c>
      <c r="AU228" s="19" t="s">
        <v>85</v>
      </c>
    </row>
    <row r="229" s="14" customFormat="1">
      <c r="A229" s="14"/>
      <c r="B229" s="205"/>
      <c r="C229" s="14"/>
      <c r="D229" s="193" t="s">
        <v>175</v>
      </c>
      <c r="E229" s="206" t="s">
        <v>1</v>
      </c>
      <c r="F229" s="207" t="s">
        <v>247</v>
      </c>
      <c r="G229" s="14"/>
      <c r="H229" s="208">
        <v>12</v>
      </c>
      <c r="I229" s="209"/>
      <c r="J229" s="14"/>
      <c r="K229" s="14"/>
      <c r="L229" s="205"/>
      <c r="M229" s="210"/>
      <c r="N229" s="211"/>
      <c r="O229" s="211"/>
      <c r="P229" s="211"/>
      <c r="Q229" s="211"/>
      <c r="R229" s="211"/>
      <c r="S229" s="211"/>
      <c r="T229" s="212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T229" s="206" t="s">
        <v>175</v>
      </c>
      <c r="AU229" s="206" t="s">
        <v>85</v>
      </c>
      <c r="AV229" s="14" t="s">
        <v>85</v>
      </c>
      <c r="AW229" s="14" t="s">
        <v>32</v>
      </c>
      <c r="AX229" s="14" t="s">
        <v>81</v>
      </c>
      <c r="AY229" s="206" t="s">
        <v>165</v>
      </c>
    </row>
    <row r="230" s="2" customFormat="1">
      <c r="A230" s="38"/>
      <c r="B230" s="179"/>
      <c r="C230" s="180" t="s">
        <v>435</v>
      </c>
      <c r="D230" s="180" t="s">
        <v>167</v>
      </c>
      <c r="E230" s="181" t="s">
        <v>1080</v>
      </c>
      <c r="F230" s="182" t="s">
        <v>1081</v>
      </c>
      <c r="G230" s="183" t="s">
        <v>378</v>
      </c>
      <c r="H230" s="184">
        <v>6</v>
      </c>
      <c r="I230" s="185"/>
      <c r="J230" s="186">
        <f>ROUND(I230*H230,2)</f>
        <v>0</v>
      </c>
      <c r="K230" s="182" t="s">
        <v>852</v>
      </c>
      <c r="L230" s="39"/>
      <c r="M230" s="187" t="s">
        <v>1</v>
      </c>
      <c r="N230" s="188" t="s">
        <v>41</v>
      </c>
      <c r="O230" s="77"/>
      <c r="P230" s="189">
        <f>O230*H230</f>
        <v>0</v>
      </c>
      <c r="Q230" s="189">
        <v>0</v>
      </c>
      <c r="R230" s="189">
        <f>Q230*H230</f>
        <v>0</v>
      </c>
      <c r="S230" s="189">
        <v>4.8000000000000001E-05</v>
      </c>
      <c r="T230" s="190">
        <f>S230*H230</f>
        <v>0.00028800000000000001</v>
      </c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R230" s="191" t="s">
        <v>273</v>
      </c>
      <c r="AT230" s="191" t="s">
        <v>167</v>
      </c>
      <c r="AU230" s="191" t="s">
        <v>85</v>
      </c>
      <c r="AY230" s="19" t="s">
        <v>165</v>
      </c>
      <c r="BE230" s="192">
        <f>IF(N230="základní",J230,0)</f>
        <v>0</v>
      </c>
      <c r="BF230" s="192">
        <f>IF(N230="snížená",J230,0)</f>
        <v>0</v>
      </c>
      <c r="BG230" s="192">
        <f>IF(N230="zákl. přenesená",J230,0)</f>
        <v>0</v>
      </c>
      <c r="BH230" s="192">
        <f>IF(N230="sníž. přenesená",J230,0)</f>
        <v>0</v>
      </c>
      <c r="BI230" s="192">
        <f>IF(N230="nulová",J230,0)</f>
        <v>0</v>
      </c>
      <c r="BJ230" s="19" t="s">
        <v>81</v>
      </c>
      <c r="BK230" s="192">
        <f>ROUND(I230*H230,2)</f>
        <v>0</v>
      </c>
      <c r="BL230" s="19" t="s">
        <v>273</v>
      </c>
      <c r="BM230" s="191" t="s">
        <v>1689</v>
      </c>
    </row>
    <row r="231" s="2" customFormat="1">
      <c r="A231" s="38"/>
      <c r="B231" s="39"/>
      <c r="C231" s="38"/>
      <c r="D231" s="193" t="s">
        <v>173</v>
      </c>
      <c r="E231" s="38"/>
      <c r="F231" s="194" t="s">
        <v>1081</v>
      </c>
      <c r="G231" s="38"/>
      <c r="H231" s="38"/>
      <c r="I231" s="195"/>
      <c r="J231" s="38"/>
      <c r="K231" s="38"/>
      <c r="L231" s="39"/>
      <c r="M231" s="196"/>
      <c r="N231" s="197"/>
      <c r="O231" s="77"/>
      <c r="P231" s="77"/>
      <c r="Q231" s="77"/>
      <c r="R231" s="77"/>
      <c r="S231" s="77"/>
      <c r="T231" s="78"/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T231" s="19" t="s">
        <v>173</v>
      </c>
      <c r="AU231" s="19" t="s">
        <v>85</v>
      </c>
    </row>
    <row r="232" s="2" customFormat="1" ht="55.5" customHeight="1">
      <c r="A232" s="38"/>
      <c r="B232" s="179"/>
      <c r="C232" s="180" t="s">
        <v>440</v>
      </c>
      <c r="D232" s="180" t="s">
        <v>167</v>
      </c>
      <c r="E232" s="181" t="s">
        <v>1083</v>
      </c>
      <c r="F232" s="182" t="s">
        <v>1084</v>
      </c>
      <c r="G232" s="183" t="s">
        <v>378</v>
      </c>
      <c r="H232" s="184">
        <v>6</v>
      </c>
      <c r="I232" s="185"/>
      <c r="J232" s="186">
        <f>ROUND(I232*H232,2)</f>
        <v>0</v>
      </c>
      <c r="K232" s="182" t="s">
        <v>852</v>
      </c>
      <c r="L232" s="39"/>
      <c r="M232" s="187" t="s">
        <v>1</v>
      </c>
      <c r="N232" s="188" t="s">
        <v>41</v>
      </c>
      <c r="O232" s="77"/>
      <c r="P232" s="189">
        <f>O232*H232</f>
        <v>0</v>
      </c>
      <c r="Q232" s="189">
        <v>0</v>
      </c>
      <c r="R232" s="189">
        <f>Q232*H232</f>
        <v>0</v>
      </c>
      <c r="S232" s="189">
        <v>0.001</v>
      </c>
      <c r="T232" s="190">
        <f>S232*H232</f>
        <v>0.0060000000000000001</v>
      </c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R232" s="191" t="s">
        <v>273</v>
      </c>
      <c r="AT232" s="191" t="s">
        <v>167</v>
      </c>
      <c r="AU232" s="191" t="s">
        <v>85</v>
      </c>
      <c r="AY232" s="19" t="s">
        <v>165</v>
      </c>
      <c r="BE232" s="192">
        <f>IF(N232="základní",J232,0)</f>
        <v>0</v>
      </c>
      <c r="BF232" s="192">
        <f>IF(N232="snížená",J232,0)</f>
        <v>0</v>
      </c>
      <c r="BG232" s="192">
        <f>IF(N232="zákl. přenesená",J232,0)</f>
        <v>0</v>
      </c>
      <c r="BH232" s="192">
        <f>IF(N232="sníž. přenesená",J232,0)</f>
        <v>0</v>
      </c>
      <c r="BI232" s="192">
        <f>IF(N232="nulová",J232,0)</f>
        <v>0</v>
      </c>
      <c r="BJ232" s="19" t="s">
        <v>81</v>
      </c>
      <c r="BK232" s="192">
        <f>ROUND(I232*H232,2)</f>
        <v>0</v>
      </c>
      <c r="BL232" s="19" t="s">
        <v>273</v>
      </c>
      <c r="BM232" s="191" t="s">
        <v>1690</v>
      </c>
    </row>
    <row r="233" s="2" customFormat="1">
      <c r="A233" s="38"/>
      <c r="B233" s="39"/>
      <c r="C233" s="38"/>
      <c r="D233" s="193" t="s">
        <v>173</v>
      </c>
      <c r="E233" s="38"/>
      <c r="F233" s="194" t="s">
        <v>1084</v>
      </c>
      <c r="G233" s="38"/>
      <c r="H233" s="38"/>
      <c r="I233" s="195"/>
      <c r="J233" s="38"/>
      <c r="K233" s="38"/>
      <c r="L233" s="39"/>
      <c r="M233" s="196"/>
      <c r="N233" s="197"/>
      <c r="O233" s="77"/>
      <c r="P233" s="77"/>
      <c r="Q233" s="77"/>
      <c r="R233" s="77"/>
      <c r="S233" s="77"/>
      <c r="T233" s="78"/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T233" s="19" t="s">
        <v>173</v>
      </c>
      <c r="AU233" s="19" t="s">
        <v>85</v>
      </c>
    </row>
    <row r="234" s="12" customFormat="1" ht="25.92" customHeight="1">
      <c r="A234" s="12"/>
      <c r="B234" s="166"/>
      <c r="C234" s="12"/>
      <c r="D234" s="167" t="s">
        <v>75</v>
      </c>
      <c r="E234" s="168" t="s">
        <v>221</v>
      </c>
      <c r="F234" s="168" t="s">
        <v>1086</v>
      </c>
      <c r="G234" s="12"/>
      <c r="H234" s="12"/>
      <c r="I234" s="169"/>
      <c r="J234" s="170">
        <f>BK234</f>
        <v>0</v>
      </c>
      <c r="K234" s="12"/>
      <c r="L234" s="166"/>
      <c r="M234" s="171"/>
      <c r="N234" s="172"/>
      <c r="O234" s="172"/>
      <c r="P234" s="173">
        <f>P235</f>
        <v>0</v>
      </c>
      <c r="Q234" s="172"/>
      <c r="R234" s="173">
        <f>R235</f>
        <v>0.041189999999999997</v>
      </c>
      <c r="S234" s="172"/>
      <c r="T234" s="174">
        <f>T235</f>
        <v>0.28359999999999996</v>
      </c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R234" s="167" t="s">
        <v>86</v>
      </c>
      <c r="AT234" s="175" t="s">
        <v>75</v>
      </c>
      <c r="AU234" s="175" t="s">
        <v>76</v>
      </c>
      <c r="AY234" s="167" t="s">
        <v>165</v>
      </c>
      <c r="BK234" s="176">
        <f>BK235</f>
        <v>0</v>
      </c>
    </row>
    <row r="235" s="12" customFormat="1" ht="22.8" customHeight="1">
      <c r="A235" s="12"/>
      <c r="B235" s="166"/>
      <c r="C235" s="12"/>
      <c r="D235" s="167" t="s">
        <v>75</v>
      </c>
      <c r="E235" s="177" t="s">
        <v>1087</v>
      </c>
      <c r="F235" s="177" t="s">
        <v>1088</v>
      </c>
      <c r="G235" s="12"/>
      <c r="H235" s="12"/>
      <c r="I235" s="169"/>
      <c r="J235" s="178">
        <f>BK235</f>
        <v>0</v>
      </c>
      <c r="K235" s="12"/>
      <c r="L235" s="166"/>
      <c r="M235" s="171"/>
      <c r="N235" s="172"/>
      <c r="O235" s="172"/>
      <c r="P235" s="173">
        <f>SUM(P236:P264)</f>
        <v>0</v>
      </c>
      <c r="Q235" s="172"/>
      <c r="R235" s="173">
        <f>SUM(R236:R264)</f>
        <v>0.041189999999999997</v>
      </c>
      <c r="S235" s="172"/>
      <c r="T235" s="174">
        <f>SUM(T236:T264)</f>
        <v>0.28359999999999996</v>
      </c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R235" s="167" t="s">
        <v>86</v>
      </c>
      <c r="AT235" s="175" t="s">
        <v>75</v>
      </c>
      <c r="AU235" s="175" t="s">
        <v>81</v>
      </c>
      <c r="AY235" s="167" t="s">
        <v>165</v>
      </c>
      <c r="BK235" s="176">
        <f>SUM(BK236:BK264)</f>
        <v>0</v>
      </c>
    </row>
    <row r="236" s="2" customFormat="1">
      <c r="A236" s="38"/>
      <c r="B236" s="179"/>
      <c r="C236" s="180" t="s">
        <v>450</v>
      </c>
      <c r="D236" s="180" t="s">
        <v>167</v>
      </c>
      <c r="E236" s="181" t="s">
        <v>1358</v>
      </c>
      <c r="F236" s="182" t="s">
        <v>1359</v>
      </c>
      <c r="G236" s="183" t="s">
        <v>378</v>
      </c>
      <c r="H236" s="184">
        <v>1</v>
      </c>
      <c r="I236" s="185"/>
      <c r="J236" s="186">
        <f>ROUND(I236*H236,2)</f>
        <v>0</v>
      </c>
      <c r="K236" s="182" t="s">
        <v>1</v>
      </c>
      <c r="L236" s="39"/>
      <c r="M236" s="187" t="s">
        <v>1</v>
      </c>
      <c r="N236" s="188" t="s">
        <v>41</v>
      </c>
      <c r="O236" s="77"/>
      <c r="P236" s="189">
        <f>O236*H236</f>
        <v>0</v>
      </c>
      <c r="Q236" s="189">
        <v>0.020480000000000002</v>
      </c>
      <c r="R236" s="189">
        <f>Q236*H236</f>
        <v>0.020480000000000002</v>
      </c>
      <c r="S236" s="189">
        <v>0</v>
      </c>
      <c r="T236" s="190">
        <f>S236*H236</f>
        <v>0</v>
      </c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R236" s="191" t="s">
        <v>573</v>
      </c>
      <c r="AT236" s="191" t="s">
        <v>167</v>
      </c>
      <c r="AU236" s="191" t="s">
        <v>85</v>
      </c>
      <c r="AY236" s="19" t="s">
        <v>165</v>
      </c>
      <c r="BE236" s="192">
        <f>IF(N236="základní",J236,0)</f>
        <v>0</v>
      </c>
      <c r="BF236" s="192">
        <f>IF(N236="snížená",J236,0)</f>
        <v>0</v>
      </c>
      <c r="BG236" s="192">
        <f>IF(N236="zákl. přenesená",J236,0)</f>
        <v>0</v>
      </c>
      <c r="BH236" s="192">
        <f>IF(N236="sníž. přenesená",J236,0)</f>
        <v>0</v>
      </c>
      <c r="BI236" s="192">
        <f>IF(N236="nulová",J236,0)</f>
        <v>0</v>
      </c>
      <c r="BJ236" s="19" t="s">
        <v>81</v>
      </c>
      <c r="BK236" s="192">
        <f>ROUND(I236*H236,2)</f>
        <v>0</v>
      </c>
      <c r="BL236" s="19" t="s">
        <v>573</v>
      </c>
      <c r="BM236" s="191" t="s">
        <v>1691</v>
      </c>
    </row>
    <row r="237" s="2" customFormat="1">
      <c r="A237" s="38"/>
      <c r="B237" s="39"/>
      <c r="C237" s="38"/>
      <c r="D237" s="193" t="s">
        <v>173</v>
      </c>
      <c r="E237" s="38"/>
      <c r="F237" s="194" t="s">
        <v>1359</v>
      </c>
      <c r="G237" s="38"/>
      <c r="H237" s="38"/>
      <c r="I237" s="195"/>
      <c r="J237" s="38"/>
      <c r="K237" s="38"/>
      <c r="L237" s="39"/>
      <c r="M237" s="196"/>
      <c r="N237" s="197"/>
      <c r="O237" s="77"/>
      <c r="P237" s="77"/>
      <c r="Q237" s="77"/>
      <c r="R237" s="77"/>
      <c r="S237" s="77"/>
      <c r="T237" s="78"/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T237" s="19" t="s">
        <v>173</v>
      </c>
      <c r="AU237" s="19" t="s">
        <v>85</v>
      </c>
    </row>
    <row r="238" s="14" customFormat="1">
      <c r="A238" s="14"/>
      <c r="B238" s="205"/>
      <c r="C238" s="14"/>
      <c r="D238" s="193" t="s">
        <v>175</v>
      </c>
      <c r="E238" s="206" t="s">
        <v>1</v>
      </c>
      <c r="F238" s="207" t="s">
        <v>1361</v>
      </c>
      <c r="G238" s="14"/>
      <c r="H238" s="208">
        <v>1</v>
      </c>
      <c r="I238" s="209"/>
      <c r="J238" s="14"/>
      <c r="K238" s="14"/>
      <c r="L238" s="205"/>
      <c r="M238" s="210"/>
      <c r="N238" s="211"/>
      <c r="O238" s="211"/>
      <c r="P238" s="211"/>
      <c r="Q238" s="211"/>
      <c r="R238" s="211"/>
      <c r="S238" s="211"/>
      <c r="T238" s="212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T238" s="206" t="s">
        <v>175</v>
      </c>
      <c r="AU238" s="206" t="s">
        <v>85</v>
      </c>
      <c r="AV238" s="14" t="s">
        <v>85</v>
      </c>
      <c r="AW238" s="14" t="s">
        <v>32</v>
      </c>
      <c r="AX238" s="14" t="s">
        <v>81</v>
      </c>
      <c r="AY238" s="206" t="s">
        <v>165</v>
      </c>
    </row>
    <row r="239" s="2" customFormat="1">
      <c r="A239" s="38"/>
      <c r="B239" s="179"/>
      <c r="C239" s="180" t="s">
        <v>457</v>
      </c>
      <c r="D239" s="180" t="s">
        <v>167</v>
      </c>
      <c r="E239" s="181" t="s">
        <v>1089</v>
      </c>
      <c r="F239" s="182" t="s">
        <v>1090</v>
      </c>
      <c r="G239" s="183" t="s">
        <v>201</v>
      </c>
      <c r="H239" s="184">
        <v>0.0070000000000000001</v>
      </c>
      <c r="I239" s="185"/>
      <c r="J239" s="186">
        <f>ROUND(I239*H239,2)</f>
        <v>0</v>
      </c>
      <c r="K239" s="182" t="s">
        <v>852</v>
      </c>
      <c r="L239" s="39"/>
      <c r="M239" s="187" t="s">
        <v>1</v>
      </c>
      <c r="N239" s="188" t="s">
        <v>41</v>
      </c>
      <c r="O239" s="77"/>
      <c r="P239" s="189">
        <f>O239*H239</f>
        <v>0</v>
      </c>
      <c r="Q239" s="189">
        <v>0</v>
      </c>
      <c r="R239" s="189">
        <f>Q239*H239</f>
        <v>0</v>
      </c>
      <c r="S239" s="189">
        <v>0</v>
      </c>
      <c r="T239" s="190">
        <f>S239*H239</f>
        <v>0</v>
      </c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R239" s="191" t="s">
        <v>573</v>
      </c>
      <c r="AT239" s="191" t="s">
        <v>167</v>
      </c>
      <c r="AU239" s="191" t="s">
        <v>85</v>
      </c>
      <c r="AY239" s="19" t="s">
        <v>165</v>
      </c>
      <c r="BE239" s="192">
        <f>IF(N239="základní",J239,0)</f>
        <v>0</v>
      </c>
      <c r="BF239" s="192">
        <f>IF(N239="snížená",J239,0)</f>
        <v>0</v>
      </c>
      <c r="BG239" s="192">
        <f>IF(N239="zákl. přenesená",J239,0)</f>
        <v>0</v>
      </c>
      <c r="BH239" s="192">
        <f>IF(N239="sníž. přenesená",J239,0)</f>
        <v>0</v>
      </c>
      <c r="BI239" s="192">
        <f>IF(N239="nulová",J239,0)</f>
        <v>0</v>
      </c>
      <c r="BJ239" s="19" t="s">
        <v>81</v>
      </c>
      <c r="BK239" s="192">
        <f>ROUND(I239*H239,2)</f>
        <v>0</v>
      </c>
      <c r="BL239" s="19" t="s">
        <v>573</v>
      </c>
      <c r="BM239" s="191" t="s">
        <v>1692</v>
      </c>
    </row>
    <row r="240" s="2" customFormat="1">
      <c r="A240" s="38"/>
      <c r="B240" s="39"/>
      <c r="C240" s="38"/>
      <c r="D240" s="193" t="s">
        <v>173</v>
      </c>
      <c r="E240" s="38"/>
      <c r="F240" s="194" t="s">
        <v>1090</v>
      </c>
      <c r="G240" s="38"/>
      <c r="H240" s="38"/>
      <c r="I240" s="195"/>
      <c r="J240" s="38"/>
      <c r="K240" s="38"/>
      <c r="L240" s="39"/>
      <c r="M240" s="196"/>
      <c r="N240" s="197"/>
      <c r="O240" s="77"/>
      <c r="P240" s="77"/>
      <c r="Q240" s="77"/>
      <c r="R240" s="77"/>
      <c r="S240" s="77"/>
      <c r="T240" s="78"/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T240" s="19" t="s">
        <v>173</v>
      </c>
      <c r="AU240" s="19" t="s">
        <v>85</v>
      </c>
    </row>
    <row r="241" s="2" customFormat="1">
      <c r="A241" s="38"/>
      <c r="B241" s="179"/>
      <c r="C241" s="180" t="s">
        <v>462</v>
      </c>
      <c r="D241" s="180" t="s">
        <v>167</v>
      </c>
      <c r="E241" s="181" t="s">
        <v>1092</v>
      </c>
      <c r="F241" s="182" t="s">
        <v>1093</v>
      </c>
      <c r="G241" s="183" t="s">
        <v>201</v>
      </c>
      <c r="H241" s="184">
        <v>0.070000000000000007</v>
      </c>
      <c r="I241" s="185"/>
      <c r="J241" s="186">
        <f>ROUND(I241*H241,2)</f>
        <v>0</v>
      </c>
      <c r="K241" s="182" t="s">
        <v>852</v>
      </c>
      <c r="L241" s="39"/>
      <c r="M241" s="187" t="s">
        <v>1</v>
      </c>
      <c r="N241" s="188" t="s">
        <v>41</v>
      </c>
      <c r="O241" s="77"/>
      <c r="P241" s="189">
        <f>O241*H241</f>
        <v>0</v>
      </c>
      <c r="Q241" s="189">
        <v>0</v>
      </c>
      <c r="R241" s="189">
        <f>Q241*H241</f>
        <v>0</v>
      </c>
      <c r="S241" s="189">
        <v>0</v>
      </c>
      <c r="T241" s="190">
        <f>S241*H241</f>
        <v>0</v>
      </c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R241" s="191" t="s">
        <v>573</v>
      </c>
      <c r="AT241" s="191" t="s">
        <v>167</v>
      </c>
      <c r="AU241" s="191" t="s">
        <v>85</v>
      </c>
      <c r="AY241" s="19" t="s">
        <v>165</v>
      </c>
      <c r="BE241" s="192">
        <f>IF(N241="základní",J241,0)</f>
        <v>0</v>
      </c>
      <c r="BF241" s="192">
        <f>IF(N241="snížená",J241,0)</f>
        <v>0</v>
      </c>
      <c r="BG241" s="192">
        <f>IF(N241="zákl. přenesená",J241,0)</f>
        <v>0</v>
      </c>
      <c r="BH241" s="192">
        <f>IF(N241="sníž. přenesená",J241,0)</f>
        <v>0</v>
      </c>
      <c r="BI241" s="192">
        <f>IF(N241="nulová",J241,0)</f>
        <v>0</v>
      </c>
      <c r="BJ241" s="19" t="s">
        <v>81</v>
      </c>
      <c r="BK241" s="192">
        <f>ROUND(I241*H241,2)</f>
        <v>0</v>
      </c>
      <c r="BL241" s="19" t="s">
        <v>573</v>
      </c>
      <c r="BM241" s="191" t="s">
        <v>1693</v>
      </c>
    </row>
    <row r="242" s="2" customFormat="1">
      <c r="A242" s="38"/>
      <c r="B242" s="39"/>
      <c r="C242" s="38"/>
      <c r="D242" s="193" t="s">
        <v>173</v>
      </c>
      <c r="E242" s="38"/>
      <c r="F242" s="194" t="s">
        <v>1093</v>
      </c>
      <c r="G242" s="38"/>
      <c r="H242" s="38"/>
      <c r="I242" s="195"/>
      <c r="J242" s="38"/>
      <c r="K242" s="38"/>
      <c r="L242" s="39"/>
      <c r="M242" s="196"/>
      <c r="N242" s="197"/>
      <c r="O242" s="77"/>
      <c r="P242" s="77"/>
      <c r="Q242" s="77"/>
      <c r="R242" s="77"/>
      <c r="S242" s="77"/>
      <c r="T242" s="78"/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T242" s="19" t="s">
        <v>173</v>
      </c>
      <c r="AU242" s="19" t="s">
        <v>85</v>
      </c>
    </row>
    <row r="243" s="2" customFormat="1">
      <c r="A243" s="38"/>
      <c r="B243" s="179"/>
      <c r="C243" s="180" t="s">
        <v>467</v>
      </c>
      <c r="D243" s="180" t="s">
        <v>167</v>
      </c>
      <c r="E243" s="181" t="s">
        <v>1104</v>
      </c>
      <c r="F243" s="182" t="s">
        <v>1105</v>
      </c>
      <c r="G243" s="183" t="s">
        <v>378</v>
      </c>
      <c r="H243" s="184">
        <v>23</v>
      </c>
      <c r="I243" s="185"/>
      <c r="J243" s="186">
        <f>ROUND(I243*H243,2)</f>
        <v>0</v>
      </c>
      <c r="K243" s="182" t="s">
        <v>852</v>
      </c>
      <c r="L243" s="39"/>
      <c r="M243" s="187" t="s">
        <v>1</v>
      </c>
      <c r="N243" s="188" t="s">
        <v>41</v>
      </c>
      <c r="O243" s="77"/>
      <c r="P243" s="189">
        <f>O243*H243</f>
        <v>0</v>
      </c>
      <c r="Q243" s="189">
        <v>0</v>
      </c>
      <c r="R243" s="189">
        <f>Q243*H243</f>
        <v>0</v>
      </c>
      <c r="S243" s="189">
        <v>0.0011999999999999999</v>
      </c>
      <c r="T243" s="190">
        <f>S243*H243</f>
        <v>0.027599999999999996</v>
      </c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R243" s="191" t="s">
        <v>573</v>
      </c>
      <c r="AT243" s="191" t="s">
        <v>167</v>
      </c>
      <c r="AU243" s="191" t="s">
        <v>85</v>
      </c>
      <c r="AY243" s="19" t="s">
        <v>165</v>
      </c>
      <c r="BE243" s="192">
        <f>IF(N243="základní",J243,0)</f>
        <v>0</v>
      </c>
      <c r="BF243" s="192">
        <f>IF(N243="snížená",J243,0)</f>
        <v>0</v>
      </c>
      <c r="BG243" s="192">
        <f>IF(N243="zákl. přenesená",J243,0)</f>
        <v>0</v>
      </c>
      <c r="BH243" s="192">
        <f>IF(N243="sníž. přenesená",J243,0)</f>
        <v>0</v>
      </c>
      <c r="BI243" s="192">
        <f>IF(N243="nulová",J243,0)</f>
        <v>0</v>
      </c>
      <c r="BJ243" s="19" t="s">
        <v>81</v>
      </c>
      <c r="BK243" s="192">
        <f>ROUND(I243*H243,2)</f>
        <v>0</v>
      </c>
      <c r="BL243" s="19" t="s">
        <v>573</v>
      </c>
      <c r="BM243" s="191" t="s">
        <v>1694</v>
      </c>
    </row>
    <row r="244" s="2" customFormat="1">
      <c r="A244" s="38"/>
      <c r="B244" s="39"/>
      <c r="C244" s="38"/>
      <c r="D244" s="193" t="s">
        <v>173</v>
      </c>
      <c r="E244" s="38"/>
      <c r="F244" s="194" t="s">
        <v>1105</v>
      </c>
      <c r="G244" s="38"/>
      <c r="H244" s="38"/>
      <c r="I244" s="195"/>
      <c r="J244" s="38"/>
      <c r="K244" s="38"/>
      <c r="L244" s="39"/>
      <c r="M244" s="196"/>
      <c r="N244" s="197"/>
      <c r="O244" s="77"/>
      <c r="P244" s="77"/>
      <c r="Q244" s="77"/>
      <c r="R244" s="77"/>
      <c r="S244" s="77"/>
      <c r="T244" s="78"/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T244" s="19" t="s">
        <v>173</v>
      </c>
      <c r="AU244" s="19" t="s">
        <v>85</v>
      </c>
    </row>
    <row r="245" s="2" customFormat="1" ht="33" customHeight="1">
      <c r="A245" s="38"/>
      <c r="B245" s="179"/>
      <c r="C245" s="180" t="s">
        <v>473</v>
      </c>
      <c r="D245" s="180" t="s">
        <v>167</v>
      </c>
      <c r="E245" s="181" t="s">
        <v>1107</v>
      </c>
      <c r="F245" s="182" t="s">
        <v>1108</v>
      </c>
      <c r="G245" s="183" t="s">
        <v>305</v>
      </c>
      <c r="H245" s="184">
        <v>32</v>
      </c>
      <c r="I245" s="185"/>
      <c r="J245" s="186">
        <f>ROUND(I245*H245,2)</f>
        <v>0</v>
      </c>
      <c r="K245" s="182" t="s">
        <v>852</v>
      </c>
      <c r="L245" s="39"/>
      <c r="M245" s="187" t="s">
        <v>1</v>
      </c>
      <c r="N245" s="188" t="s">
        <v>41</v>
      </c>
      <c r="O245" s="77"/>
      <c r="P245" s="189">
        <f>O245*H245</f>
        <v>0</v>
      </c>
      <c r="Q245" s="189">
        <v>0</v>
      </c>
      <c r="R245" s="189">
        <f>Q245*H245</f>
        <v>0</v>
      </c>
      <c r="S245" s="189">
        <v>0.002</v>
      </c>
      <c r="T245" s="190">
        <f>S245*H245</f>
        <v>0.064000000000000001</v>
      </c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R245" s="191" t="s">
        <v>573</v>
      </c>
      <c r="AT245" s="191" t="s">
        <v>167</v>
      </c>
      <c r="AU245" s="191" t="s">
        <v>85</v>
      </c>
      <c r="AY245" s="19" t="s">
        <v>165</v>
      </c>
      <c r="BE245" s="192">
        <f>IF(N245="základní",J245,0)</f>
        <v>0</v>
      </c>
      <c r="BF245" s="192">
        <f>IF(N245="snížená",J245,0)</f>
        <v>0</v>
      </c>
      <c r="BG245" s="192">
        <f>IF(N245="zákl. přenesená",J245,0)</f>
        <v>0</v>
      </c>
      <c r="BH245" s="192">
        <f>IF(N245="sníž. přenesená",J245,0)</f>
        <v>0</v>
      </c>
      <c r="BI245" s="192">
        <f>IF(N245="nulová",J245,0)</f>
        <v>0</v>
      </c>
      <c r="BJ245" s="19" t="s">
        <v>81</v>
      </c>
      <c r="BK245" s="192">
        <f>ROUND(I245*H245,2)</f>
        <v>0</v>
      </c>
      <c r="BL245" s="19" t="s">
        <v>573</v>
      </c>
      <c r="BM245" s="191" t="s">
        <v>1695</v>
      </c>
    </row>
    <row r="246" s="2" customFormat="1">
      <c r="A246" s="38"/>
      <c r="B246" s="39"/>
      <c r="C246" s="38"/>
      <c r="D246" s="193" t="s">
        <v>173</v>
      </c>
      <c r="E246" s="38"/>
      <c r="F246" s="194" t="s">
        <v>1108</v>
      </c>
      <c r="G246" s="38"/>
      <c r="H246" s="38"/>
      <c r="I246" s="195"/>
      <c r="J246" s="38"/>
      <c r="K246" s="38"/>
      <c r="L246" s="39"/>
      <c r="M246" s="196"/>
      <c r="N246" s="197"/>
      <c r="O246" s="77"/>
      <c r="P246" s="77"/>
      <c r="Q246" s="77"/>
      <c r="R246" s="77"/>
      <c r="S246" s="77"/>
      <c r="T246" s="78"/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T246" s="19" t="s">
        <v>173</v>
      </c>
      <c r="AU246" s="19" t="s">
        <v>85</v>
      </c>
    </row>
    <row r="247" s="2" customFormat="1" ht="33" customHeight="1">
      <c r="A247" s="38"/>
      <c r="B247" s="179"/>
      <c r="C247" s="180" t="s">
        <v>480</v>
      </c>
      <c r="D247" s="180" t="s">
        <v>167</v>
      </c>
      <c r="E247" s="181" t="s">
        <v>1110</v>
      </c>
      <c r="F247" s="182" t="s">
        <v>1111</v>
      </c>
      <c r="G247" s="183" t="s">
        <v>305</v>
      </c>
      <c r="H247" s="184">
        <v>45</v>
      </c>
      <c r="I247" s="185"/>
      <c r="J247" s="186">
        <f>ROUND(I247*H247,2)</f>
        <v>0</v>
      </c>
      <c r="K247" s="182" t="s">
        <v>852</v>
      </c>
      <c r="L247" s="39"/>
      <c r="M247" s="187" t="s">
        <v>1</v>
      </c>
      <c r="N247" s="188" t="s">
        <v>41</v>
      </c>
      <c r="O247" s="77"/>
      <c r="P247" s="189">
        <f>O247*H247</f>
        <v>0</v>
      </c>
      <c r="Q247" s="189">
        <v>0</v>
      </c>
      <c r="R247" s="189">
        <f>Q247*H247</f>
        <v>0</v>
      </c>
      <c r="S247" s="189">
        <v>0.002</v>
      </c>
      <c r="T247" s="190">
        <f>S247*H247</f>
        <v>0.089999999999999997</v>
      </c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R247" s="191" t="s">
        <v>573</v>
      </c>
      <c r="AT247" s="191" t="s">
        <v>167</v>
      </c>
      <c r="AU247" s="191" t="s">
        <v>85</v>
      </c>
      <c r="AY247" s="19" t="s">
        <v>165</v>
      </c>
      <c r="BE247" s="192">
        <f>IF(N247="základní",J247,0)</f>
        <v>0</v>
      </c>
      <c r="BF247" s="192">
        <f>IF(N247="snížená",J247,0)</f>
        <v>0</v>
      </c>
      <c r="BG247" s="192">
        <f>IF(N247="zákl. přenesená",J247,0)</f>
        <v>0</v>
      </c>
      <c r="BH247" s="192">
        <f>IF(N247="sníž. přenesená",J247,0)</f>
        <v>0</v>
      </c>
      <c r="BI247" s="192">
        <f>IF(N247="nulová",J247,0)</f>
        <v>0</v>
      </c>
      <c r="BJ247" s="19" t="s">
        <v>81</v>
      </c>
      <c r="BK247" s="192">
        <f>ROUND(I247*H247,2)</f>
        <v>0</v>
      </c>
      <c r="BL247" s="19" t="s">
        <v>573</v>
      </c>
      <c r="BM247" s="191" t="s">
        <v>1696</v>
      </c>
    </row>
    <row r="248" s="2" customFormat="1">
      <c r="A248" s="38"/>
      <c r="B248" s="39"/>
      <c r="C248" s="38"/>
      <c r="D248" s="193" t="s">
        <v>173</v>
      </c>
      <c r="E248" s="38"/>
      <c r="F248" s="194" t="s">
        <v>1111</v>
      </c>
      <c r="G248" s="38"/>
      <c r="H248" s="38"/>
      <c r="I248" s="195"/>
      <c r="J248" s="38"/>
      <c r="K248" s="38"/>
      <c r="L248" s="39"/>
      <c r="M248" s="196"/>
      <c r="N248" s="197"/>
      <c r="O248" s="77"/>
      <c r="P248" s="77"/>
      <c r="Q248" s="77"/>
      <c r="R248" s="77"/>
      <c r="S248" s="77"/>
      <c r="T248" s="78"/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T248" s="19" t="s">
        <v>173</v>
      </c>
      <c r="AU248" s="19" t="s">
        <v>85</v>
      </c>
    </row>
    <row r="249" s="2" customFormat="1" ht="33" customHeight="1">
      <c r="A249" s="38"/>
      <c r="B249" s="179"/>
      <c r="C249" s="180" t="s">
        <v>489</v>
      </c>
      <c r="D249" s="180" t="s">
        <v>167</v>
      </c>
      <c r="E249" s="181" t="s">
        <v>1113</v>
      </c>
      <c r="F249" s="182" t="s">
        <v>1114</v>
      </c>
      <c r="G249" s="183" t="s">
        <v>305</v>
      </c>
      <c r="H249" s="184">
        <v>14</v>
      </c>
      <c r="I249" s="185"/>
      <c r="J249" s="186">
        <f>ROUND(I249*H249,2)</f>
        <v>0</v>
      </c>
      <c r="K249" s="182" t="s">
        <v>852</v>
      </c>
      <c r="L249" s="39"/>
      <c r="M249" s="187" t="s">
        <v>1</v>
      </c>
      <c r="N249" s="188" t="s">
        <v>41</v>
      </c>
      <c r="O249" s="77"/>
      <c r="P249" s="189">
        <f>O249*H249</f>
        <v>0</v>
      </c>
      <c r="Q249" s="189">
        <v>0</v>
      </c>
      <c r="R249" s="189">
        <f>Q249*H249</f>
        <v>0</v>
      </c>
      <c r="S249" s="189">
        <v>0.0030000000000000001</v>
      </c>
      <c r="T249" s="190">
        <f>S249*H249</f>
        <v>0.042000000000000003</v>
      </c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R249" s="191" t="s">
        <v>573</v>
      </c>
      <c r="AT249" s="191" t="s">
        <v>167</v>
      </c>
      <c r="AU249" s="191" t="s">
        <v>85</v>
      </c>
      <c r="AY249" s="19" t="s">
        <v>165</v>
      </c>
      <c r="BE249" s="192">
        <f>IF(N249="základní",J249,0)</f>
        <v>0</v>
      </c>
      <c r="BF249" s="192">
        <f>IF(N249="snížená",J249,0)</f>
        <v>0</v>
      </c>
      <c r="BG249" s="192">
        <f>IF(N249="zákl. přenesená",J249,0)</f>
        <v>0</v>
      </c>
      <c r="BH249" s="192">
        <f>IF(N249="sníž. přenesená",J249,0)</f>
        <v>0</v>
      </c>
      <c r="BI249" s="192">
        <f>IF(N249="nulová",J249,0)</f>
        <v>0</v>
      </c>
      <c r="BJ249" s="19" t="s">
        <v>81</v>
      </c>
      <c r="BK249" s="192">
        <f>ROUND(I249*H249,2)</f>
        <v>0</v>
      </c>
      <c r="BL249" s="19" t="s">
        <v>573</v>
      </c>
      <c r="BM249" s="191" t="s">
        <v>1697</v>
      </c>
    </row>
    <row r="250" s="2" customFormat="1">
      <c r="A250" s="38"/>
      <c r="B250" s="39"/>
      <c r="C250" s="38"/>
      <c r="D250" s="193" t="s">
        <v>173</v>
      </c>
      <c r="E250" s="38"/>
      <c r="F250" s="194" t="s">
        <v>1114</v>
      </c>
      <c r="G250" s="38"/>
      <c r="H250" s="38"/>
      <c r="I250" s="195"/>
      <c r="J250" s="38"/>
      <c r="K250" s="38"/>
      <c r="L250" s="39"/>
      <c r="M250" s="196"/>
      <c r="N250" s="197"/>
      <c r="O250" s="77"/>
      <c r="P250" s="77"/>
      <c r="Q250" s="77"/>
      <c r="R250" s="77"/>
      <c r="S250" s="77"/>
      <c r="T250" s="78"/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T250" s="19" t="s">
        <v>173</v>
      </c>
      <c r="AU250" s="19" t="s">
        <v>85</v>
      </c>
    </row>
    <row r="251" s="2" customFormat="1" ht="33" customHeight="1">
      <c r="A251" s="38"/>
      <c r="B251" s="179"/>
      <c r="C251" s="180" t="s">
        <v>495</v>
      </c>
      <c r="D251" s="180" t="s">
        <v>167</v>
      </c>
      <c r="E251" s="181" t="s">
        <v>1116</v>
      </c>
      <c r="F251" s="182" t="s">
        <v>1117</v>
      </c>
      <c r="G251" s="183" t="s">
        <v>305</v>
      </c>
      <c r="H251" s="184">
        <v>6</v>
      </c>
      <c r="I251" s="185"/>
      <c r="J251" s="186">
        <f>ROUND(I251*H251,2)</f>
        <v>0</v>
      </c>
      <c r="K251" s="182" t="s">
        <v>852</v>
      </c>
      <c r="L251" s="39"/>
      <c r="M251" s="187" t="s">
        <v>1</v>
      </c>
      <c r="N251" s="188" t="s">
        <v>41</v>
      </c>
      <c r="O251" s="77"/>
      <c r="P251" s="189">
        <f>O251*H251</f>
        <v>0</v>
      </c>
      <c r="Q251" s="189">
        <v>0</v>
      </c>
      <c r="R251" s="189">
        <f>Q251*H251</f>
        <v>0</v>
      </c>
      <c r="S251" s="189">
        <v>0.0050000000000000001</v>
      </c>
      <c r="T251" s="190">
        <f>S251*H251</f>
        <v>0.029999999999999999</v>
      </c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R251" s="191" t="s">
        <v>573</v>
      </c>
      <c r="AT251" s="191" t="s">
        <v>167</v>
      </c>
      <c r="AU251" s="191" t="s">
        <v>85</v>
      </c>
      <c r="AY251" s="19" t="s">
        <v>165</v>
      </c>
      <c r="BE251" s="192">
        <f>IF(N251="základní",J251,0)</f>
        <v>0</v>
      </c>
      <c r="BF251" s="192">
        <f>IF(N251="snížená",J251,0)</f>
        <v>0</v>
      </c>
      <c r="BG251" s="192">
        <f>IF(N251="zákl. přenesená",J251,0)</f>
        <v>0</v>
      </c>
      <c r="BH251" s="192">
        <f>IF(N251="sníž. přenesená",J251,0)</f>
        <v>0</v>
      </c>
      <c r="BI251" s="192">
        <f>IF(N251="nulová",J251,0)</f>
        <v>0</v>
      </c>
      <c r="BJ251" s="19" t="s">
        <v>81</v>
      </c>
      <c r="BK251" s="192">
        <f>ROUND(I251*H251,2)</f>
        <v>0</v>
      </c>
      <c r="BL251" s="19" t="s">
        <v>573</v>
      </c>
      <c r="BM251" s="191" t="s">
        <v>1698</v>
      </c>
    </row>
    <row r="252" s="2" customFormat="1">
      <c r="A252" s="38"/>
      <c r="B252" s="39"/>
      <c r="C252" s="38"/>
      <c r="D252" s="193" t="s">
        <v>173</v>
      </c>
      <c r="E252" s="38"/>
      <c r="F252" s="194" t="s">
        <v>1117</v>
      </c>
      <c r="G252" s="38"/>
      <c r="H252" s="38"/>
      <c r="I252" s="195"/>
      <c r="J252" s="38"/>
      <c r="K252" s="38"/>
      <c r="L252" s="39"/>
      <c r="M252" s="196"/>
      <c r="N252" s="197"/>
      <c r="O252" s="77"/>
      <c r="P252" s="77"/>
      <c r="Q252" s="77"/>
      <c r="R252" s="77"/>
      <c r="S252" s="77"/>
      <c r="T252" s="78"/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T252" s="19" t="s">
        <v>173</v>
      </c>
      <c r="AU252" s="19" t="s">
        <v>85</v>
      </c>
    </row>
    <row r="253" s="2" customFormat="1" ht="33" customHeight="1">
      <c r="A253" s="38"/>
      <c r="B253" s="179"/>
      <c r="C253" s="180" t="s">
        <v>501</v>
      </c>
      <c r="D253" s="180" t="s">
        <v>167</v>
      </c>
      <c r="E253" s="181" t="s">
        <v>1366</v>
      </c>
      <c r="F253" s="182" t="s">
        <v>1367</v>
      </c>
      <c r="G253" s="183" t="s">
        <v>305</v>
      </c>
      <c r="H253" s="184">
        <v>5</v>
      </c>
      <c r="I253" s="185"/>
      <c r="J253" s="186">
        <f>ROUND(I253*H253,2)</f>
        <v>0</v>
      </c>
      <c r="K253" s="182" t="s">
        <v>852</v>
      </c>
      <c r="L253" s="39"/>
      <c r="M253" s="187" t="s">
        <v>1</v>
      </c>
      <c r="N253" s="188" t="s">
        <v>41</v>
      </c>
      <c r="O253" s="77"/>
      <c r="P253" s="189">
        <f>O253*H253</f>
        <v>0</v>
      </c>
      <c r="Q253" s="189">
        <v>0</v>
      </c>
      <c r="R253" s="189">
        <f>Q253*H253</f>
        <v>0</v>
      </c>
      <c r="S253" s="189">
        <v>0.0060000000000000001</v>
      </c>
      <c r="T253" s="190">
        <f>S253*H253</f>
        <v>0.029999999999999999</v>
      </c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  <c r="AR253" s="191" t="s">
        <v>573</v>
      </c>
      <c r="AT253" s="191" t="s">
        <v>167</v>
      </c>
      <c r="AU253" s="191" t="s">
        <v>85</v>
      </c>
      <c r="AY253" s="19" t="s">
        <v>165</v>
      </c>
      <c r="BE253" s="192">
        <f>IF(N253="základní",J253,0)</f>
        <v>0</v>
      </c>
      <c r="BF253" s="192">
        <f>IF(N253="snížená",J253,0)</f>
        <v>0</v>
      </c>
      <c r="BG253" s="192">
        <f>IF(N253="zákl. přenesená",J253,0)</f>
        <v>0</v>
      </c>
      <c r="BH253" s="192">
        <f>IF(N253="sníž. přenesená",J253,0)</f>
        <v>0</v>
      </c>
      <c r="BI253" s="192">
        <f>IF(N253="nulová",J253,0)</f>
        <v>0</v>
      </c>
      <c r="BJ253" s="19" t="s">
        <v>81</v>
      </c>
      <c r="BK253" s="192">
        <f>ROUND(I253*H253,2)</f>
        <v>0</v>
      </c>
      <c r="BL253" s="19" t="s">
        <v>573</v>
      </c>
      <c r="BM253" s="191" t="s">
        <v>1699</v>
      </c>
    </row>
    <row r="254" s="2" customFormat="1">
      <c r="A254" s="38"/>
      <c r="B254" s="39"/>
      <c r="C254" s="38"/>
      <c r="D254" s="193" t="s">
        <v>173</v>
      </c>
      <c r="E254" s="38"/>
      <c r="F254" s="194" t="s">
        <v>1367</v>
      </c>
      <c r="G254" s="38"/>
      <c r="H254" s="38"/>
      <c r="I254" s="195"/>
      <c r="J254" s="38"/>
      <c r="K254" s="38"/>
      <c r="L254" s="39"/>
      <c r="M254" s="196"/>
      <c r="N254" s="197"/>
      <c r="O254" s="77"/>
      <c r="P254" s="77"/>
      <c r="Q254" s="77"/>
      <c r="R254" s="77"/>
      <c r="S254" s="77"/>
      <c r="T254" s="78"/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T254" s="19" t="s">
        <v>173</v>
      </c>
      <c r="AU254" s="19" t="s">
        <v>85</v>
      </c>
    </row>
    <row r="255" s="2" customFormat="1">
      <c r="A255" s="38"/>
      <c r="B255" s="179"/>
      <c r="C255" s="180" t="s">
        <v>507</v>
      </c>
      <c r="D255" s="180" t="s">
        <v>167</v>
      </c>
      <c r="E255" s="181" t="s">
        <v>1122</v>
      </c>
      <c r="F255" s="182" t="s">
        <v>1123</v>
      </c>
      <c r="G255" s="183" t="s">
        <v>305</v>
      </c>
      <c r="H255" s="184">
        <v>32</v>
      </c>
      <c r="I255" s="185"/>
      <c r="J255" s="186">
        <f>ROUND(I255*H255,2)</f>
        <v>0</v>
      </c>
      <c r="K255" s="182" t="s">
        <v>852</v>
      </c>
      <c r="L255" s="39"/>
      <c r="M255" s="187" t="s">
        <v>1</v>
      </c>
      <c r="N255" s="188" t="s">
        <v>41</v>
      </c>
      <c r="O255" s="77"/>
      <c r="P255" s="189">
        <f>O255*H255</f>
        <v>0</v>
      </c>
      <c r="Q255" s="189">
        <v>0.00014999999999999999</v>
      </c>
      <c r="R255" s="189">
        <f>Q255*H255</f>
        <v>0.0047999999999999996</v>
      </c>
      <c r="S255" s="189">
        <v>0</v>
      </c>
      <c r="T255" s="190">
        <f>S255*H255</f>
        <v>0</v>
      </c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R255" s="191" t="s">
        <v>573</v>
      </c>
      <c r="AT255" s="191" t="s">
        <v>167</v>
      </c>
      <c r="AU255" s="191" t="s">
        <v>85</v>
      </c>
      <c r="AY255" s="19" t="s">
        <v>165</v>
      </c>
      <c r="BE255" s="192">
        <f>IF(N255="základní",J255,0)</f>
        <v>0</v>
      </c>
      <c r="BF255" s="192">
        <f>IF(N255="snížená",J255,0)</f>
        <v>0</v>
      </c>
      <c r="BG255" s="192">
        <f>IF(N255="zákl. přenesená",J255,0)</f>
        <v>0</v>
      </c>
      <c r="BH255" s="192">
        <f>IF(N255="sníž. přenesená",J255,0)</f>
        <v>0</v>
      </c>
      <c r="BI255" s="192">
        <f>IF(N255="nulová",J255,0)</f>
        <v>0</v>
      </c>
      <c r="BJ255" s="19" t="s">
        <v>81</v>
      </c>
      <c r="BK255" s="192">
        <f>ROUND(I255*H255,2)</f>
        <v>0</v>
      </c>
      <c r="BL255" s="19" t="s">
        <v>573</v>
      </c>
      <c r="BM255" s="191" t="s">
        <v>1700</v>
      </c>
    </row>
    <row r="256" s="2" customFormat="1">
      <c r="A256" s="38"/>
      <c r="B256" s="39"/>
      <c r="C256" s="38"/>
      <c r="D256" s="193" t="s">
        <v>173</v>
      </c>
      <c r="E256" s="38"/>
      <c r="F256" s="194" t="s">
        <v>1123</v>
      </c>
      <c r="G256" s="38"/>
      <c r="H256" s="38"/>
      <c r="I256" s="195"/>
      <c r="J256" s="38"/>
      <c r="K256" s="38"/>
      <c r="L256" s="39"/>
      <c r="M256" s="196"/>
      <c r="N256" s="197"/>
      <c r="O256" s="77"/>
      <c r="P256" s="77"/>
      <c r="Q256" s="77"/>
      <c r="R256" s="77"/>
      <c r="S256" s="77"/>
      <c r="T256" s="78"/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T256" s="19" t="s">
        <v>173</v>
      </c>
      <c r="AU256" s="19" t="s">
        <v>85</v>
      </c>
    </row>
    <row r="257" s="2" customFormat="1">
      <c r="A257" s="38"/>
      <c r="B257" s="179"/>
      <c r="C257" s="180" t="s">
        <v>512</v>
      </c>
      <c r="D257" s="180" t="s">
        <v>167</v>
      </c>
      <c r="E257" s="181" t="s">
        <v>1125</v>
      </c>
      <c r="F257" s="182" t="s">
        <v>1126</v>
      </c>
      <c r="G257" s="183" t="s">
        <v>305</v>
      </c>
      <c r="H257" s="184">
        <v>45</v>
      </c>
      <c r="I257" s="185"/>
      <c r="J257" s="186">
        <f>ROUND(I257*H257,2)</f>
        <v>0</v>
      </c>
      <c r="K257" s="182" t="s">
        <v>852</v>
      </c>
      <c r="L257" s="39"/>
      <c r="M257" s="187" t="s">
        <v>1</v>
      </c>
      <c r="N257" s="188" t="s">
        <v>41</v>
      </c>
      <c r="O257" s="77"/>
      <c r="P257" s="189">
        <f>O257*H257</f>
        <v>0</v>
      </c>
      <c r="Q257" s="189">
        <v>0.00014999999999999999</v>
      </c>
      <c r="R257" s="189">
        <f>Q257*H257</f>
        <v>0.0067499999999999991</v>
      </c>
      <c r="S257" s="189">
        <v>0</v>
      </c>
      <c r="T257" s="190">
        <f>S257*H257</f>
        <v>0</v>
      </c>
      <c r="U257" s="38"/>
      <c r="V257" s="38"/>
      <c r="W257" s="38"/>
      <c r="X257" s="38"/>
      <c r="Y257" s="38"/>
      <c r="Z257" s="38"/>
      <c r="AA257" s="38"/>
      <c r="AB257" s="38"/>
      <c r="AC257" s="38"/>
      <c r="AD257" s="38"/>
      <c r="AE257" s="38"/>
      <c r="AR257" s="191" t="s">
        <v>573</v>
      </c>
      <c r="AT257" s="191" t="s">
        <v>167</v>
      </c>
      <c r="AU257" s="191" t="s">
        <v>85</v>
      </c>
      <c r="AY257" s="19" t="s">
        <v>165</v>
      </c>
      <c r="BE257" s="192">
        <f>IF(N257="základní",J257,0)</f>
        <v>0</v>
      </c>
      <c r="BF257" s="192">
        <f>IF(N257="snížená",J257,0)</f>
        <v>0</v>
      </c>
      <c r="BG257" s="192">
        <f>IF(N257="zákl. přenesená",J257,0)</f>
        <v>0</v>
      </c>
      <c r="BH257" s="192">
        <f>IF(N257="sníž. přenesená",J257,0)</f>
        <v>0</v>
      </c>
      <c r="BI257" s="192">
        <f>IF(N257="nulová",J257,0)</f>
        <v>0</v>
      </c>
      <c r="BJ257" s="19" t="s">
        <v>81</v>
      </c>
      <c r="BK257" s="192">
        <f>ROUND(I257*H257,2)</f>
        <v>0</v>
      </c>
      <c r="BL257" s="19" t="s">
        <v>573</v>
      </c>
      <c r="BM257" s="191" t="s">
        <v>1701</v>
      </c>
    </row>
    <row r="258" s="2" customFormat="1">
      <c r="A258" s="38"/>
      <c r="B258" s="39"/>
      <c r="C258" s="38"/>
      <c r="D258" s="193" t="s">
        <v>173</v>
      </c>
      <c r="E258" s="38"/>
      <c r="F258" s="194" t="s">
        <v>1126</v>
      </c>
      <c r="G258" s="38"/>
      <c r="H258" s="38"/>
      <c r="I258" s="195"/>
      <c r="J258" s="38"/>
      <c r="K258" s="38"/>
      <c r="L258" s="39"/>
      <c r="M258" s="196"/>
      <c r="N258" s="197"/>
      <c r="O258" s="77"/>
      <c r="P258" s="77"/>
      <c r="Q258" s="77"/>
      <c r="R258" s="77"/>
      <c r="S258" s="77"/>
      <c r="T258" s="78"/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T258" s="19" t="s">
        <v>173</v>
      </c>
      <c r="AU258" s="19" t="s">
        <v>85</v>
      </c>
    </row>
    <row r="259" s="2" customFormat="1">
      <c r="A259" s="38"/>
      <c r="B259" s="179"/>
      <c r="C259" s="180" t="s">
        <v>517</v>
      </c>
      <c r="D259" s="180" t="s">
        <v>167</v>
      </c>
      <c r="E259" s="181" t="s">
        <v>1128</v>
      </c>
      <c r="F259" s="182" t="s">
        <v>1129</v>
      </c>
      <c r="G259" s="183" t="s">
        <v>305</v>
      </c>
      <c r="H259" s="184">
        <v>14</v>
      </c>
      <c r="I259" s="185"/>
      <c r="J259" s="186">
        <f>ROUND(I259*H259,2)</f>
        <v>0</v>
      </c>
      <c r="K259" s="182" t="s">
        <v>852</v>
      </c>
      <c r="L259" s="39"/>
      <c r="M259" s="187" t="s">
        <v>1</v>
      </c>
      <c r="N259" s="188" t="s">
        <v>41</v>
      </c>
      <c r="O259" s="77"/>
      <c r="P259" s="189">
        <f>O259*H259</f>
        <v>0</v>
      </c>
      <c r="Q259" s="189">
        <v>0.00025999999999999998</v>
      </c>
      <c r="R259" s="189">
        <f>Q259*H259</f>
        <v>0.0036399999999999996</v>
      </c>
      <c r="S259" s="189">
        <v>0</v>
      </c>
      <c r="T259" s="190">
        <f>S259*H259</f>
        <v>0</v>
      </c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R259" s="191" t="s">
        <v>573</v>
      </c>
      <c r="AT259" s="191" t="s">
        <v>167</v>
      </c>
      <c r="AU259" s="191" t="s">
        <v>85</v>
      </c>
      <c r="AY259" s="19" t="s">
        <v>165</v>
      </c>
      <c r="BE259" s="192">
        <f>IF(N259="základní",J259,0)</f>
        <v>0</v>
      </c>
      <c r="BF259" s="192">
        <f>IF(N259="snížená",J259,0)</f>
        <v>0</v>
      </c>
      <c r="BG259" s="192">
        <f>IF(N259="zákl. přenesená",J259,0)</f>
        <v>0</v>
      </c>
      <c r="BH259" s="192">
        <f>IF(N259="sníž. přenesená",J259,0)</f>
        <v>0</v>
      </c>
      <c r="BI259" s="192">
        <f>IF(N259="nulová",J259,0)</f>
        <v>0</v>
      </c>
      <c r="BJ259" s="19" t="s">
        <v>81</v>
      </c>
      <c r="BK259" s="192">
        <f>ROUND(I259*H259,2)</f>
        <v>0</v>
      </c>
      <c r="BL259" s="19" t="s">
        <v>573</v>
      </c>
      <c r="BM259" s="191" t="s">
        <v>1702</v>
      </c>
    </row>
    <row r="260" s="2" customFormat="1">
      <c r="A260" s="38"/>
      <c r="B260" s="39"/>
      <c r="C260" s="38"/>
      <c r="D260" s="193" t="s">
        <v>173</v>
      </c>
      <c r="E260" s="38"/>
      <c r="F260" s="194" t="s">
        <v>1129</v>
      </c>
      <c r="G260" s="38"/>
      <c r="H260" s="38"/>
      <c r="I260" s="195"/>
      <c r="J260" s="38"/>
      <c r="K260" s="38"/>
      <c r="L260" s="39"/>
      <c r="M260" s="196"/>
      <c r="N260" s="197"/>
      <c r="O260" s="77"/>
      <c r="P260" s="77"/>
      <c r="Q260" s="77"/>
      <c r="R260" s="77"/>
      <c r="S260" s="77"/>
      <c r="T260" s="78"/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T260" s="19" t="s">
        <v>173</v>
      </c>
      <c r="AU260" s="19" t="s">
        <v>85</v>
      </c>
    </row>
    <row r="261" s="2" customFormat="1">
      <c r="A261" s="38"/>
      <c r="B261" s="179"/>
      <c r="C261" s="180" t="s">
        <v>524</v>
      </c>
      <c r="D261" s="180" t="s">
        <v>167</v>
      </c>
      <c r="E261" s="181" t="s">
        <v>1131</v>
      </c>
      <c r="F261" s="182" t="s">
        <v>1132</v>
      </c>
      <c r="G261" s="183" t="s">
        <v>305</v>
      </c>
      <c r="H261" s="184">
        <v>6</v>
      </c>
      <c r="I261" s="185"/>
      <c r="J261" s="186">
        <f>ROUND(I261*H261,2)</f>
        <v>0</v>
      </c>
      <c r="K261" s="182" t="s">
        <v>852</v>
      </c>
      <c r="L261" s="39"/>
      <c r="M261" s="187" t="s">
        <v>1</v>
      </c>
      <c r="N261" s="188" t="s">
        <v>41</v>
      </c>
      <c r="O261" s="77"/>
      <c r="P261" s="189">
        <f>O261*H261</f>
        <v>0</v>
      </c>
      <c r="Q261" s="189">
        <v>0.00042000000000000002</v>
      </c>
      <c r="R261" s="189">
        <f>Q261*H261</f>
        <v>0.0025200000000000001</v>
      </c>
      <c r="S261" s="189">
        <v>0</v>
      </c>
      <c r="T261" s="190">
        <f>S261*H261</f>
        <v>0</v>
      </c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R261" s="191" t="s">
        <v>573</v>
      </c>
      <c r="AT261" s="191" t="s">
        <v>167</v>
      </c>
      <c r="AU261" s="191" t="s">
        <v>85</v>
      </c>
      <c r="AY261" s="19" t="s">
        <v>165</v>
      </c>
      <c r="BE261" s="192">
        <f>IF(N261="základní",J261,0)</f>
        <v>0</v>
      </c>
      <c r="BF261" s="192">
        <f>IF(N261="snížená",J261,0)</f>
        <v>0</v>
      </c>
      <c r="BG261" s="192">
        <f>IF(N261="zákl. přenesená",J261,0)</f>
        <v>0</v>
      </c>
      <c r="BH261" s="192">
        <f>IF(N261="sníž. přenesená",J261,0)</f>
        <v>0</v>
      </c>
      <c r="BI261" s="192">
        <f>IF(N261="nulová",J261,0)</f>
        <v>0</v>
      </c>
      <c r="BJ261" s="19" t="s">
        <v>81</v>
      </c>
      <c r="BK261" s="192">
        <f>ROUND(I261*H261,2)</f>
        <v>0</v>
      </c>
      <c r="BL261" s="19" t="s">
        <v>573</v>
      </c>
      <c r="BM261" s="191" t="s">
        <v>1703</v>
      </c>
    </row>
    <row r="262" s="2" customFormat="1">
      <c r="A262" s="38"/>
      <c r="B262" s="39"/>
      <c r="C262" s="38"/>
      <c r="D262" s="193" t="s">
        <v>173</v>
      </c>
      <c r="E262" s="38"/>
      <c r="F262" s="194" t="s">
        <v>1132</v>
      </c>
      <c r="G262" s="38"/>
      <c r="H262" s="38"/>
      <c r="I262" s="195"/>
      <c r="J262" s="38"/>
      <c r="K262" s="38"/>
      <c r="L262" s="39"/>
      <c r="M262" s="196"/>
      <c r="N262" s="197"/>
      <c r="O262" s="77"/>
      <c r="P262" s="77"/>
      <c r="Q262" s="77"/>
      <c r="R262" s="77"/>
      <c r="S262" s="77"/>
      <c r="T262" s="78"/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T262" s="19" t="s">
        <v>173</v>
      </c>
      <c r="AU262" s="19" t="s">
        <v>85</v>
      </c>
    </row>
    <row r="263" s="2" customFormat="1" ht="33" customHeight="1">
      <c r="A263" s="38"/>
      <c r="B263" s="179"/>
      <c r="C263" s="180" t="s">
        <v>530</v>
      </c>
      <c r="D263" s="180" t="s">
        <v>167</v>
      </c>
      <c r="E263" s="181" t="s">
        <v>1369</v>
      </c>
      <c r="F263" s="182" t="s">
        <v>1370</v>
      </c>
      <c r="G263" s="183" t="s">
        <v>305</v>
      </c>
      <c r="H263" s="184">
        <v>5</v>
      </c>
      <c r="I263" s="185"/>
      <c r="J263" s="186">
        <f>ROUND(I263*H263,2)</f>
        <v>0</v>
      </c>
      <c r="K263" s="182" t="s">
        <v>852</v>
      </c>
      <c r="L263" s="39"/>
      <c r="M263" s="187" t="s">
        <v>1</v>
      </c>
      <c r="N263" s="188" t="s">
        <v>41</v>
      </c>
      <c r="O263" s="77"/>
      <c r="P263" s="189">
        <f>O263*H263</f>
        <v>0</v>
      </c>
      <c r="Q263" s="189">
        <v>0.00059999999999999995</v>
      </c>
      <c r="R263" s="189">
        <f>Q263*H263</f>
        <v>0.0029999999999999996</v>
      </c>
      <c r="S263" s="189">
        <v>0</v>
      </c>
      <c r="T263" s="190">
        <f>S263*H263</f>
        <v>0</v>
      </c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R263" s="191" t="s">
        <v>573</v>
      </c>
      <c r="AT263" s="191" t="s">
        <v>167</v>
      </c>
      <c r="AU263" s="191" t="s">
        <v>85</v>
      </c>
      <c r="AY263" s="19" t="s">
        <v>165</v>
      </c>
      <c r="BE263" s="192">
        <f>IF(N263="základní",J263,0)</f>
        <v>0</v>
      </c>
      <c r="BF263" s="192">
        <f>IF(N263="snížená",J263,0)</f>
        <v>0</v>
      </c>
      <c r="BG263" s="192">
        <f>IF(N263="zákl. přenesená",J263,0)</f>
        <v>0</v>
      </c>
      <c r="BH263" s="192">
        <f>IF(N263="sníž. přenesená",J263,0)</f>
        <v>0</v>
      </c>
      <c r="BI263" s="192">
        <f>IF(N263="nulová",J263,0)</f>
        <v>0</v>
      </c>
      <c r="BJ263" s="19" t="s">
        <v>81</v>
      </c>
      <c r="BK263" s="192">
        <f>ROUND(I263*H263,2)</f>
        <v>0</v>
      </c>
      <c r="BL263" s="19" t="s">
        <v>573</v>
      </c>
      <c r="BM263" s="191" t="s">
        <v>1704</v>
      </c>
    </row>
    <row r="264" s="2" customFormat="1">
      <c r="A264" s="38"/>
      <c r="B264" s="39"/>
      <c r="C264" s="38"/>
      <c r="D264" s="193" t="s">
        <v>173</v>
      </c>
      <c r="E264" s="38"/>
      <c r="F264" s="194" t="s">
        <v>1370</v>
      </c>
      <c r="G264" s="38"/>
      <c r="H264" s="38"/>
      <c r="I264" s="195"/>
      <c r="J264" s="38"/>
      <c r="K264" s="38"/>
      <c r="L264" s="39"/>
      <c r="M264" s="240"/>
      <c r="N264" s="241"/>
      <c r="O264" s="242"/>
      <c r="P264" s="242"/>
      <c r="Q264" s="242"/>
      <c r="R264" s="242"/>
      <c r="S264" s="242"/>
      <c r="T264" s="243"/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T264" s="19" t="s">
        <v>173</v>
      </c>
      <c r="AU264" s="19" t="s">
        <v>85</v>
      </c>
    </row>
    <row r="265" s="2" customFormat="1" ht="6.96" customHeight="1">
      <c r="A265" s="38"/>
      <c r="B265" s="60"/>
      <c r="C265" s="61"/>
      <c r="D265" s="61"/>
      <c r="E265" s="61"/>
      <c r="F265" s="61"/>
      <c r="G265" s="61"/>
      <c r="H265" s="61"/>
      <c r="I265" s="61"/>
      <c r="J265" s="61"/>
      <c r="K265" s="61"/>
      <c r="L265" s="39"/>
      <c r="M265" s="38"/>
      <c r="O265" s="38"/>
      <c r="P265" s="38"/>
      <c r="Q265" s="38"/>
      <c r="R265" s="38"/>
      <c r="S265" s="38"/>
      <c r="T265" s="38"/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</row>
  </sheetData>
  <autoFilter ref="C125:K264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4:H114"/>
    <mergeCell ref="E116:H116"/>
    <mergeCell ref="E118:H11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0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113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85</v>
      </c>
    </row>
    <row r="4" s="1" customFormat="1" ht="24.96" customHeight="1">
      <c r="B4" s="22"/>
      <c r="D4" s="23" t="s">
        <v>123</v>
      </c>
      <c r="L4" s="22"/>
      <c r="M4" s="128" t="s">
        <v>10</v>
      </c>
      <c r="AT4" s="19" t="s">
        <v>3</v>
      </c>
    </row>
    <row r="5" s="1" customFormat="1" ht="6.96" customHeight="1">
      <c r="B5" s="22"/>
      <c r="L5" s="22"/>
    </row>
    <row r="6" s="1" customFormat="1" ht="12" customHeight="1">
      <c r="B6" s="22"/>
      <c r="D6" s="32" t="s">
        <v>16</v>
      </c>
      <c r="L6" s="22"/>
    </row>
    <row r="7" s="1" customFormat="1" ht="16.5" customHeight="1">
      <c r="B7" s="22"/>
      <c r="E7" s="129" t="str">
        <f>'Rekapitulace stavby'!K6</f>
        <v>Kulturní dům Těšetice</v>
      </c>
      <c r="F7" s="32"/>
      <c r="G7" s="32"/>
      <c r="H7" s="32"/>
      <c r="L7" s="22"/>
    </row>
    <row r="8" s="1" customFormat="1" ht="12" customHeight="1">
      <c r="B8" s="22"/>
      <c r="D8" s="32" t="s">
        <v>124</v>
      </c>
      <c r="L8" s="22"/>
    </row>
    <row r="9" s="2" customFormat="1" ht="16.5" customHeight="1">
      <c r="A9" s="38"/>
      <c r="B9" s="39"/>
      <c r="C9" s="38"/>
      <c r="D9" s="38"/>
      <c r="E9" s="129" t="s">
        <v>841</v>
      </c>
      <c r="F9" s="38"/>
      <c r="G9" s="38"/>
      <c r="H9" s="38"/>
      <c r="I9" s="38"/>
      <c r="J9" s="38"/>
      <c r="K9" s="38"/>
      <c r="L9" s="55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 ht="12" customHeight="1">
      <c r="A10" s="38"/>
      <c r="B10" s="39"/>
      <c r="C10" s="38"/>
      <c r="D10" s="32" t="s">
        <v>842</v>
      </c>
      <c r="E10" s="38"/>
      <c r="F10" s="38"/>
      <c r="G10" s="38"/>
      <c r="H10" s="38"/>
      <c r="I10" s="38"/>
      <c r="J10" s="38"/>
      <c r="K10" s="38"/>
      <c r="L10" s="55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6.5" customHeight="1">
      <c r="A11" s="38"/>
      <c r="B11" s="39"/>
      <c r="C11" s="38"/>
      <c r="D11" s="38"/>
      <c r="E11" s="67" t="s">
        <v>1705</v>
      </c>
      <c r="F11" s="38"/>
      <c r="G11" s="38"/>
      <c r="H11" s="38"/>
      <c r="I11" s="38"/>
      <c r="J11" s="38"/>
      <c r="K11" s="38"/>
      <c r="L11" s="55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>
      <c r="A12" s="38"/>
      <c r="B12" s="39"/>
      <c r="C12" s="38"/>
      <c r="D12" s="38"/>
      <c r="E12" s="38"/>
      <c r="F12" s="38"/>
      <c r="G12" s="38"/>
      <c r="H12" s="38"/>
      <c r="I12" s="38"/>
      <c r="J12" s="38"/>
      <c r="K12" s="38"/>
      <c r="L12" s="55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2" customHeight="1">
      <c r="A13" s="38"/>
      <c r="B13" s="39"/>
      <c r="C13" s="38"/>
      <c r="D13" s="32" t="s">
        <v>18</v>
      </c>
      <c r="E13" s="38"/>
      <c r="F13" s="27" t="s">
        <v>1</v>
      </c>
      <c r="G13" s="38"/>
      <c r="H13" s="38"/>
      <c r="I13" s="32" t="s">
        <v>19</v>
      </c>
      <c r="J13" s="27" t="s">
        <v>1</v>
      </c>
      <c r="K13" s="38"/>
      <c r="L13" s="55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39"/>
      <c r="C14" s="38"/>
      <c r="D14" s="32" t="s">
        <v>20</v>
      </c>
      <c r="E14" s="38"/>
      <c r="F14" s="27" t="s">
        <v>21</v>
      </c>
      <c r="G14" s="38"/>
      <c r="H14" s="38"/>
      <c r="I14" s="32" t="s">
        <v>22</v>
      </c>
      <c r="J14" s="69" t="str">
        <f>'Rekapitulace stavby'!AN8</f>
        <v>10. 3. 2020</v>
      </c>
      <c r="K14" s="38"/>
      <c r="L14" s="55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0.8" customHeight="1">
      <c r="A15" s="38"/>
      <c r="B15" s="39"/>
      <c r="C15" s="38"/>
      <c r="D15" s="38"/>
      <c r="E15" s="38"/>
      <c r="F15" s="38"/>
      <c r="G15" s="38"/>
      <c r="H15" s="38"/>
      <c r="I15" s="38"/>
      <c r="J15" s="38"/>
      <c r="K15" s="38"/>
      <c r="L15" s="55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12" customHeight="1">
      <c r="A16" s="38"/>
      <c r="B16" s="39"/>
      <c r="C16" s="38"/>
      <c r="D16" s="32" t="s">
        <v>24</v>
      </c>
      <c r="E16" s="38"/>
      <c r="F16" s="38"/>
      <c r="G16" s="38"/>
      <c r="H16" s="38"/>
      <c r="I16" s="32" t="s">
        <v>25</v>
      </c>
      <c r="J16" s="27" t="s">
        <v>1</v>
      </c>
      <c r="K16" s="38"/>
      <c r="L16" s="55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8" customHeight="1">
      <c r="A17" s="38"/>
      <c r="B17" s="39"/>
      <c r="C17" s="38"/>
      <c r="D17" s="38"/>
      <c r="E17" s="27" t="s">
        <v>26</v>
      </c>
      <c r="F17" s="38"/>
      <c r="G17" s="38"/>
      <c r="H17" s="38"/>
      <c r="I17" s="32" t="s">
        <v>27</v>
      </c>
      <c r="J17" s="27" t="s">
        <v>1</v>
      </c>
      <c r="K17" s="38"/>
      <c r="L17" s="55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6.96" customHeight="1">
      <c r="A18" s="38"/>
      <c r="B18" s="39"/>
      <c r="C18" s="38"/>
      <c r="D18" s="38"/>
      <c r="E18" s="38"/>
      <c r="F18" s="38"/>
      <c r="G18" s="38"/>
      <c r="H18" s="38"/>
      <c r="I18" s="38"/>
      <c r="J18" s="38"/>
      <c r="K18" s="38"/>
      <c r="L18" s="55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12" customHeight="1">
      <c r="A19" s="38"/>
      <c r="B19" s="39"/>
      <c r="C19" s="38"/>
      <c r="D19" s="32" t="s">
        <v>28</v>
      </c>
      <c r="E19" s="38"/>
      <c r="F19" s="38"/>
      <c r="G19" s="38"/>
      <c r="H19" s="38"/>
      <c r="I19" s="32" t="s">
        <v>25</v>
      </c>
      <c r="J19" s="33" t="str">
        <f>'Rekapitulace stavby'!AN13</f>
        <v>Vyplň údaj</v>
      </c>
      <c r="K19" s="38"/>
      <c r="L19" s="55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8" customHeight="1">
      <c r="A20" s="38"/>
      <c r="B20" s="39"/>
      <c r="C20" s="38"/>
      <c r="D20" s="38"/>
      <c r="E20" s="33" t="str">
        <f>'Rekapitulace stavby'!E14</f>
        <v>Vyplň údaj</v>
      </c>
      <c r="F20" s="27"/>
      <c r="G20" s="27"/>
      <c r="H20" s="27"/>
      <c r="I20" s="32" t="s">
        <v>27</v>
      </c>
      <c r="J20" s="33" t="str">
        <f>'Rekapitulace stavby'!AN14</f>
        <v>Vyplň údaj</v>
      </c>
      <c r="K20" s="38"/>
      <c r="L20" s="55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6.96" customHeight="1">
      <c r="A21" s="38"/>
      <c r="B21" s="39"/>
      <c r="C21" s="38"/>
      <c r="D21" s="38"/>
      <c r="E21" s="38"/>
      <c r="F21" s="38"/>
      <c r="G21" s="38"/>
      <c r="H21" s="38"/>
      <c r="I21" s="38"/>
      <c r="J21" s="38"/>
      <c r="K21" s="38"/>
      <c r="L21" s="55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12" customHeight="1">
      <c r="A22" s="38"/>
      <c r="B22" s="39"/>
      <c r="C22" s="38"/>
      <c r="D22" s="32" t="s">
        <v>30</v>
      </c>
      <c r="E22" s="38"/>
      <c r="F22" s="38"/>
      <c r="G22" s="38"/>
      <c r="H22" s="38"/>
      <c r="I22" s="32" t="s">
        <v>25</v>
      </c>
      <c r="J22" s="27" t="s">
        <v>1</v>
      </c>
      <c r="K22" s="38"/>
      <c r="L22" s="55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8" customHeight="1">
      <c r="A23" s="38"/>
      <c r="B23" s="39"/>
      <c r="C23" s="38"/>
      <c r="D23" s="38"/>
      <c r="E23" s="27" t="s">
        <v>31</v>
      </c>
      <c r="F23" s="38"/>
      <c r="G23" s="38"/>
      <c r="H23" s="38"/>
      <c r="I23" s="32" t="s">
        <v>27</v>
      </c>
      <c r="J23" s="27" t="s">
        <v>1</v>
      </c>
      <c r="K23" s="38"/>
      <c r="L23" s="55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6.96" customHeight="1">
      <c r="A24" s="38"/>
      <c r="B24" s="39"/>
      <c r="C24" s="38"/>
      <c r="D24" s="38"/>
      <c r="E24" s="38"/>
      <c r="F24" s="38"/>
      <c r="G24" s="38"/>
      <c r="H24" s="38"/>
      <c r="I24" s="38"/>
      <c r="J24" s="38"/>
      <c r="K24" s="38"/>
      <c r="L24" s="55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12" customHeight="1">
      <c r="A25" s="38"/>
      <c r="B25" s="39"/>
      <c r="C25" s="38"/>
      <c r="D25" s="32" t="s">
        <v>33</v>
      </c>
      <c r="E25" s="38"/>
      <c r="F25" s="38"/>
      <c r="G25" s="38"/>
      <c r="H25" s="38"/>
      <c r="I25" s="32" t="s">
        <v>25</v>
      </c>
      <c r="J25" s="27" t="s">
        <v>1</v>
      </c>
      <c r="K25" s="38"/>
      <c r="L25" s="55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8" customHeight="1">
      <c r="A26" s="38"/>
      <c r="B26" s="39"/>
      <c r="C26" s="38"/>
      <c r="D26" s="38"/>
      <c r="E26" s="27" t="s">
        <v>34</v>
      </c>
      <c r="F26" s="38"/>
      <c r="G26" s="38"/>
      <c r="H26" s="38"/>
      <c r="I26" s="32" t="s">
        <v>27</v>
      </c>
      <c r="J26" s="27" t="s">
        <v>1</v>
      </c>
      <c r="K26" s="38"/>
      <c r="L26" s="55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2" customFormat="1" ht="6.96" customHeight="1">
      <c r="A27" s="38"/>
      <c r="B27" s="39"/>
      <c r="C27" s="38"/>
      <c r="D27" s="38"/>
      <c r="E27" s="38"/>
      <c r="F27" s="38"/>
      <c r="G27" s="38"/>
      <c r="H27" s="38"/>
      <c r="I27" s="38"/>
      <c r="J27" s="38"/>
      <c r="K27" s="38"/>
      <c r="L27" s="55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</row>
    <row r="28" s="2" customFormat="1" ht="12" customHeight="1">
      <c r="A28" s="38"/>
      <c r="B28" s="39"/>
      <c r="C28" s="38"/>
      <c r="D28" s="32" t="s">
        <v>35</v>
      </c>
      <c r="E28" s="38"/>
      <c r="F28" s="38"/>
      <c r="G28" s="38"/>
      <c r="H28" s="38"/>
      <c r="I28" s="38"/>
      <c r="J28" s="38"/>
      <c r="K28" s="38"/>
      <c r="L28" s="55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8" customFormat="1" ht="16.5" customHeight="1">
      <c r="A29" s="130"/>
      <c r="B29" s="131"/>
      <c r="C29" s="130"/>
      <c r="D29" s="130"/>
      <c r="E29" s="36" t="s">
        <v>1</v>
      </c>
      <c r="F29" s="36"/>
      <c r="G29" s="36"/>
      <c r="H29" s="36"/>
      <c r="I29" s="130"/>
      <c r="J29" s="130"/>
      <c r="K29" s="130"/>
      <c r="L29" s="132"/>
      <c r="S29" s="130"/>
      <c r="T29" s="130"/>
      <c r="U29" s="130"/>
      <c r="V29" s="130"/>
      <c r="W29" s="130"/>
      <c r="X29" s="130"/>
      <c r="Y29" s="130"/>
      <c r="Z29" s="130"/>
      <c r="AA29" s="130"/>
      <c r="AB29" s="130"/>
      <c r="AC29" s="130"/>
      <c r="AD29" s="130"/>
      <c r="AE29" s="130"/>
    </row>
    <row r="30" s="2" customFormat="1" ht="6.96" customHeight="1">
      <c r="A30" s="38"/>
      <c r="B30" s="39"/>
      <c r="C30" s="38"/>
      <c r="D30" s="38"/>
      <c r="E30" s="38"/>
      <c r="F30" s="38"/>
      <c r="G30" s="38"/>
      <c r="H30" s="38"/>
      <c r="I30" s="38"/>
      <c r="J30" s="38"/>
      <c r="K30" s="38"/>
      <c r="L30" s="55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39"/>
      <c r="C31" s="38"/>
      <c r="D31" s="90"/>
      <c r="E31" s="90"/>
      <c r="F31" s="90"/>
      <c r="G31" s="90"/>
      <c r="H31" s="90"/>
      <c r="I31" s="90"/>
      <c r="J31" s="90"/>
      <c r="K31" s="90"/>
      <c r="L31" s="55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25.44" customHeight="1">
      <c r="A32" s="38"/>
      <c r="B32" s="39"/>
      <c r="C32" s="38"/>
      <c r="D32" s="133" t="s">
        <v>36</v>
      </c>
      <c r="E32" s="38"/>
      <c r="F32" s="38"/>
      <c r="G32" s="38"/>
      <c r="H32" s="38"/>
      <c r="I32" s="38"/>
      <c r="J32" s="96">
        <f>ROUND(J126, 2)</f>
        <v>0</v>
      </c>
      <c r="K32" s="38"/>
      <c r="L32" s="55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6.96" customHeight="1">
      <c r="A33" s="38"/>
      <c r="B33" s="39"/>
      <c r="C33" s="38"/>
      <c r="D33" s="90"/>
      <c r="E33" s="90"/>
      <c r="F33" s="90"/>
      <c r="G33" s="90"/>
      <c r="H33" s="90"/>
      <c r="I33" s="90"/>
      <c r="J33" s="90"/>
      <c r="K33" s="90"/>
      <c r="L33" s="55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39"/>
      <c r="C34" s="38"/>
      <c r="D34" s="38"/>
      <c r="E34" s="38"/>
      <c r="F34" s="43" t="s">
        <v>38</v>
      </c>
      <c r="G34" s="38"/>
      <c r="H34" s="38"/>
      <c r="I34" s="43" t="s">
        <v>37</v>
      </c>
      <c r="J34" s="43" t="s">
        <v>39</v>
      </c>
      <c r="K34" s="38"/>
      <c r="L34" s="55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s="2" customFormat="1" ht="14.4" customHeight="1">
      <c r="A35" s="38"/>
      <c r="B35" s="39"/>
      <c r="C35" s="38"/>
      <c r="D35" s="134" t="s">
        <v>40</v>
      </c>
      <c r="E35" s="32" t="s">
        <v>41</v>
      </c>
      <c r="F35" s="135">
        <f>ROUND((SUM(BE126:BE239)),  2)</f>
        <v>0</v>
      </c>
      <c r="G35" s="38"/>
      <c r="H35" s="38"/>
      <c r="I35" s="136">
        <v>0.20999999999999999</v>
      </c>
      <c r="J35" s="135">
        <f>ROUND(((SUM(BE126:BE239))*I35),  2)</f>
        <v>0</v>
      </c>
      <c r="K35" s="38"/>
      <c r="L35" s="55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s="2" customFormat="1" ht="14.4" customHeight="1">
      <c r="A36" s="38"/>
      <c r="B36" s="39"/>
      <c r="C36" s="38"/>
      <c r="D36" s="38"/>
      <c r="E36" s="32" t="s">
        <v>42</v>
      </c>
      <c r="F36" s="135">
        <f>ROUND((SUM(BF126:BF239)),  2)</f>
        <v>0</v>
      </c>
      <c r="G36" s="38"/>
      <c r="H36" s="38"/>
      <c r="I36" s="136">
        <v>0.14999999999999999</v>
      </c>
      <c r="J36" s="135">
        <f>ROUND(((SUM(BF126:BF239))*I36),  2)</f>
        <v>0</v>
      </c>
      <c r="K36" s="38"/>
      <c r="L36" s="55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39"/>
      <c r="C37" s="38"/>
      <c r="D37" s="38"/>
      <c r="E37" s="32" t="s">
        <v>43</v>
      </c>
      <c r="F37" s="135">
        <f>ROUND((SUM(BG126:BG239)),  2)</f>
        <v>0</v>
      </c>
      <c r="G37" s="38"/>
      <c r="H37" s="38"/>
      <c r="I37" s="136">
        <v>0.20999999999999999</v>
      </c>
      <c r="J37" s="135">
        <f>0</f>
        <v>0</v>
      </c>
      <c r="K37" s="38"/>
      <c r="L37" s="55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hidden="1" s="2" customFormat="1" ht="14.4" customHeight="1">
      <c r="A38" s="38"/>
      <c r="B38" s="39"/>
      <c r="C38" s="38"/>
      <c r="D38" s="38"/>
      <c r="E38" s="32" t="s">
        <v>44</v>
      </c>
      <c r="F38" s="135">
        <f>ROUND((SUM(BH126:BH239)),  2)</f>
        <v>0</v>
      </c>
      <c r="G38" s="38"/>
      <c r="H38" s="38"/>
      <c r="I38" s="136">
        <v>0.14999999999999999</v>
      </c>
      <c r="J38" s="135">
        <f>0</f>
        <v>0</v>
      </c>
      <c r="K38" s="38"/>
      <c r="L38" s="55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hidden="1" s="2" customFormat="1" ht="14.4" customHeight="1">
      <c r="A39" s="38"/>
      <c r="B39" s="39"/>
      <c r="C39" s="38"/>
      <c r="D39" s="38"/>
      <c r="E39" s="32" t="s">
        <v>45</v>
      </c>
      <c r="F39" s="135">
        <f>ROUND((SUM(BI126:BI239)),  2)</f>
        <v>0</v>
      </c>
      <c r="G39" s="38"/>
      <c r="H39" s="38"/>
      <c r="I39" s="136">
        <v>0</v>
      </c>
      <c r="J39" s="135">
        <f>0</f>
        <v>0</v>
      </c>
      <c r="K39" s="38"/>
      <c r="L39" s="55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6.96" customHeight="1">
      <c r="A40" s="38"/>
      <c r="B40" s="39"/>
      <c r="C40" s="38"/>
      <c r="D40" s="38"/>
      <c r="E40" s="38"/>
      <c r="F40" s="38"/>
      <c r="G40" s="38"/>
      <c r="H40" s="38"/>
      <c r="I40" s="38"/>
      <c r="J40" s="38"/>
      <c r="K40" s="38"/>
      <c r="L40" s="55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2" customFormat="1" ht="25.44" customHeight="1">
      <c r="A41" s="38"/>
      <c r="B41" s="39"/>
      <c r="C41" s="137"/>
      <c r="D41" s="138" t="s">
        <v>46</v>
      </c>
      <c r="E41" s="81"/>
      <c r="F41" s="81"/>
      <c r="G41" s="139" t="s">
        <v>47</v>
      </c>
      <c r="H41" s="140" t="s">
        <v>48</v>
      </c>
      <c r="I41" s="81"/>
      <c r="J41" s="141">
        <f>SUM(J32:J39)</f>
        <v>0</v>
      </c>
      <c r="K41" s="142"/>
      <c r="L41" s="55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</row>
    <row r="42" s="2" customFormat="1" ht="14.4" customHeight="1">
      <c r="A42" s="38"/>
      <c r="B42" s="39"/>
      <c r="C42" s="38"/>
      <c r="D42" s="38"/>
      <c r="E42" s="38"/>
      <c r="F42" s="38"/>
      <c r="G42" s="38"/>
      <c r="H42" s="38"/>
      <c r="I42" s="38"/>
      <c r="J42" s="38"/>
      <c r="K42" s="38"/>
      <c r="L42" s="55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</row>
    <row r="43" s="1" customFormat="1" ht="14.4" customHeight="1">
      <c r="B43" s="22"/>
      <c r="L43" s="22"/>
    </row>
    <row r="44" s="1" customFormat="1" ht="14.4" customHeight="1">
      <c r="B44" s="22"/>
      <c r="L44" s="22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55"/>
      <c r="D50" s="56" t="s">
        <v>49</v>
      </c>
      <c r="E50" s="57"/>
      <c r="F50" s="57"/>
      <c r="G50" s="56" t="s">
        <v>50</v>
      </c>
      <c r="H50" s="57"/>
      <c r="I50" s="57"/>
      <c r="J50" s="57"/>
      <c r="K50" s="57"/>
      <c r="L50" s="55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58" t="s">
        <v>51</v>
      </c>
      <c r="E61" s="41"/>
      <c r="F61" s="143" t="s">
        <v>52</v>
      </c>
      <c r="G61" s="58" t="s">
        <v>51</v>
      </c>
      <c r="H61" s="41"/>
      <c r="I61" s="41"/>
      <c r="J61" s="144" t="s">
        <v>52</v>
      </c>
      <c r="K61" s="41"/>
      <c r="L61" s="55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56" t="s">
        <v>53</v>
      </c>
      <c r="E65" s="59"/>
      <c r="F65" s="59"/>
      <c r="G65" s="56" t="s">
        <v>54</v>
      </c>
      <c r="H65" s="59"/>
      <c r="I65" s="59"/>
      <c r="J65" s="59"/>
      <c r="K65" s="59"/>
      <c r="L65" s="55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58" t="s">
        <v>51</v>
      </c>
      <c r="E76" s="41"/>
      <c r="F76" s="143" t="s">
        <v>52</v>
      </c>
      <c r="G76" s="58" t="s">
        <v>51</v>
      </c>
      <c r="H76" s="41"/>
      <c r="I76" s="41"/>
      <c r="J76" s="144" t="s">
        <v>52</v>
      </c>
      <c r="K76" s="41"/>
      <c r="L76" s="55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0"/>
      <c r="C77" s="61"/>
      <c r="D77" s="61"/>
      <c r="E77" s="61"/>
      <c r="F77" s="61"/>
      <c r="G77" s="61"/>
      <c r="H77" s="61"/>
      <c r="I77" s="61"/>
      <c r="J77" s="61"/>
      <c r="K77" s="61"/>
      <c r="L77" s="55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2"/>
      <c r="C81" s="63"/>
      <c r="D81" s="63"/>
      <c r="E81" s="63"/>
      <c r="F81" s="63"/>
      <c r="G81" s="63"/>
      <c r="H81" s="63"/>
      <c r="I81" s="63"/>
      <c r="J81" s="63"/>
      <c r="K81" s="63"/>
      <c r="L81" s="55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126</v>
      </c>
      <c r="D82" s="38"/>
      <c r="E82" s="38"/>
      <c r="F82" s="38"/>
      <c r="G82" s="38"/>
      <c r="H82" s="38"/>
      <c r="I82" s="38"/>
      <c r="J82" s="38"/>
      <c r="K82" s="38"/>
      <c r="L82" s="55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55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38"/>
      <c r="E84" s="38"/>
      <c r="F84" s="38"/>
      <c r="G84" s="38"/>
      <c r="H84" s="38"/>
      <c r="I84" s="38"/>
      <c r="J84" s="38"/>
      <c r="K84" s="38"/>
      <c r="L84" s="55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29" t="str">
        <f>E7</f>
        <v>Kulturní dům Těšetice</v>
      </c>
      <c r="F85" s="32"/>
      <c r="G85" s="32"/>
      <c r="H85" s="32"/>
      <c r="I85" s="38"/>
      <c r="J85" s="38"/>
      <c r="K85" s="38"/>
      <c r="L85" s="55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1" customFormat="1" ht="12" customHeight="1">
      <c r="B86" s="22"/>
      <c r="C86" s="32" t="s">
        <v>124</v>
      </c>
      <c r="L86" s="22"/>
    </row>
    <row r="87" s="2" customFormat="1" ht="16.5" customHeight="1">
      <c r="A87" s="38"/>
      <c r="B87" s="39"/>
      <c r="C87" s="38"/>
      <c r="D87" s="38"/>
      <c r="E87" s="129" t="s">
        <v>841</v>
      </c>
      <c r="F87" s="38"/>
      <c r="G87" s="38"/>
      <c r="H87" s="38"/>
      <c r="I87" s="38"/>
      <c r="J87" s="38"/>
      <c r="K87" s="38"/>
      <c r="L87" s="55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12" customHeight="1">
      <c r="A88" s="38"/>
      <c r="B88" s="39"/>
      <c r="C88" s="32" t="s">
        <v>842</v>
      </c>
      <c r="D88" s="38"/>
      <c r="E88" s="38"/>
      <c r="F88" s="38"/>
      <c r="G88" s="38"/>
      <c r="H88" s="38"/>
      <c r="I88" s="38"/>
      <c r="J88" s="38"/>
      <c r="K88" s="38"/>
      <c r="L88" s="55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6.5" customHeight="1">
      <c r="A89" s="38"/>
      <c r="B89" s="39"/>
      <c r="C89" s="38"/>
      <c r="D89" s="38"/>
      <c r="E89" s="67" t="str">
        <f>E11</f>
        <v>SE9 - KD Těšetice-2.N.P.</v>
      </c>
      <c r="F89" s="38"/>
      <c r="G89" s="38"/>
      <c r="H89" s="38"/>
      <c r="I89" s="38"/>
      <c r="J89" s="38"/>
      <c r="K89" s="38"/>
      <c r="L89" s="55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38"/>
      <c r="D90" s="38"/>
      <c r="E90" s="38"/>
      <c r="F90" s="38"/>
      <c r="G90" s="38"/>
      <c r="H90" s="38"/>
      <c r="I90" s="38"/>
      <c r="J90" s="38"/>
      <c r="K90" s="38"/>
      <c r="L90" s="55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2" customHeight="1">
      <c r="A91" s="38"/>
      <c r="B91" s="39"/>
      <c r="C91" s="32" t="s">
        <v>20</v>
      </c>
      <c r="D91" s="38"/>
      <c r="E91" s="38"/>
      <c r="F91" s="27" t="str">
        <f>F14</f>
        <v>Těšetice</v>
      </c>
      <c r="G91" s="38"/>
      <c r="H91" s="38"/>
      <c r="I91" s="32" t="s">
        <v>22</v>
      </c>
      <c r="J91" s="69" t="str">
        <f>IF(J14="","",J14)</f>
        <v>10. 3. 2020</v>
      </c>
      <c r="K91" s="38"/>
      <c r="L91" s="55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6.96" customHeight="1">
      <c r="A92" s="38"/>
      <c r="B92" s="39"/>
      <c r="C92" s="38"/>
      <c r="D92" s="38"/>
      <c r="E92" s="38"/>
      <c r="F92" s="38"/>
      <c r="G92" s="38"/>
      <c r="H92" s="38"/>
      <c r="I92" s="38"/>
      <c r="J92" s="38"/>
      <c r="K92" s="38"/>
      <c r="L92" s="55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5.15" customHeight="1">
      <c r="A93" s="38"/>
      <c r="B93" s="39"/>
      <c r="C93" s="32" t="s">
        <v>24</v>
      </c>
      <c r="D93" s="38"/>
      <c r="E93" s="38"/>
      <c r="F93" s="27" t="str">
        <f>E17</f>
        <v>Obec Těšetice</v>
      </c>
      <c r="G93" s="38"/>
      <c r="H93" s="38"/>
      <c r="I93" s="32" t="s">
        <v>30</v>
      </c>
      <c r="J93" s="36" t="str">
        <f>E23</f>
        <v>Radek Hrbáček</v>
      </c>
      <c r="K93" s="38"/>
      <c r="L93" s="55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15.15" customHeight="1">
      <c r="A94" s="38"/>
      <c r="B94" s="39"/>
      <c r="C94" s="32" t="s">
        <v>28</v>
      </c>
      <c r="D94" s="38"/>
      <c r="E94" s="38"/>
      <c r="F94" s="27" t="str">
        <f>IF(E20="","",E20)</f>
        <v>Vyplň údaj</v>
      </c>
      <c r="G94" s="38"/>
      <c r="H94" s="38"/>
      <c r="I94" s="32" t="s">
        <v>33</v>
      </c>
      <c r="J94" s="36" t="str">
        <f>E26</f>
        <v>Zdeněk Závodník</v>
      </c>
      <c r="K94" s="38"/>
      <c r="L94" s="55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38"/>
      <c r="D95" s="38"/>
      <c r="E95" s="38"/>
      <c r="F95" s="38"/>
      <c r="G95" s="38"/>
      <c r="H95" s="38"/>
      <c r="I95" s="38"/>
      <c r="J95" s="38"/>
      <c r="K95" s="38"/>
      <c r="L95" s="55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9.28" customHeight="1">
      <c r="A96" s="38"/>
      <c r="B96" s="39"/>
      <c r="C96" s="145" t="s">
        <v>127</v>
      </c>
      <c r="D96" s="137"/>
      <c r="E96" s="137"/>
      <c r="F96" s="137"/>
      <c r="G96" s="137"/>
      <c r="H96" s="137"/>
      <c r="I96" s="137"/>
      <c r="J96" s="146" t="s">
        <v>128</v>
      </c>
      <c r="K96" s="137"/>
      <c r="L96" s="55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</row>
    <row r="97" s="2" customFormat="1" ht="10.32" customHeight="1">
      <c r="A97" s="38"/>
      <c r="B97" s="39"/>
      <c r="C97" s="38"/>
      <c r="D97" s="38"/>
      <c r="E97" s="38"/>
      <c r="F97" s="38"/>
      <c r="G97" s="38"/>
      <c r="H97" s="38"/>
      <c r="I97" s="38"/>
      <c r="J97" s="38"/>
      <c r="K97" s="38"/>
      <c r="L97" s="55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</row>
    <row r="98" s="2" customFormat="1" ht="22.8" customHeight="1">
      <c r="A98" s="38"/>
      <c r="B98" s="39"/>
      <c r="C98" s="147" t="s">
        <v>129</v>
      </c>
      <c r="D98" s="38"/>
      <c r="E98" s="38"/>
      <c r="F98" s="38"/>
      <c r="G98" s="38"/>
      <c r="H98" s="38"/>
      <c r="I98" s="38"/>
      <c r="J98" s="96">
        <f>J126</f>
        <v>0</v>
      </c>
      <c r="K98" s="38"/>
      <c r="L98" s="55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U98" s="19" t="s">
        <v>130</v>
      </c>
    </row>
    <row r="99" s="9" customFormat="1" ht="24.96" customHeight="1">
      <c r="A99" s="9"/>
      <c r="B99" s="148"/>
      <c r="C99" s="9"/>
      <c r="D99" s="149" t="s">
        <v>140</v>
      </c>
      <c r="E99" s="150"/>
      <c r="F99" s="150"/>
      <c r="G99" s="150"/>
      <c r="H99" s="150"/>
      <c r="I99" s="150"/>
      <c r="J99" s="151">
        <f>J127</f>
        <v>0</v>
      </c>
      <c r="K99" s="9"/>
      <c r="L99" s="14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52"/>
      <c r="C100" s="10"/>
      <c r="D100" s="153" t="s">
        <v>844</v>
      </c>
      <c r="E100" s="154"/>
      <c r="F100" s="154"/>
      <c r="G100" s="154"/>
      <c r="H100" s="154"/>
      <c r="I100" s="154"/>
      <c r="J100" s="155">
        <f>J128</f>
        <v>0</v>
      </c>
      <c r="K100" s="10"/>
      <c r="L100" s="15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52"/>
      <c r="C101" s="10"/>
      <c r="D101" s="153" t="s">
        <v>845</v>
      </c>
      <c r="E101" s="154"/>
      <c r="F101" s="154"/>
      <c r="G101" s="154"/>
      <c r="H101" s="154"/>
      <c r="I101" s="154"/>
      <c r="J101" s="155">
        <f>J131</f>
        <v>0</v>
      </c>
      <c r="K101" s="10"/>
      <c r="L101" s="15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52"/>
      <c r="C102" s="10"/>
      <c r="D102" s="153" t="s">
        <v>846</v>
      </c>
      <c r="E102" s="154"/>
      <c r="F102" s="154"/>
      <c r="G102" s="154"/>
      <c r="H102" s="154"/>
      <c r="I102" s="154"/>
      <c r="J102" s="155">
        <f>J203</f>
        <v>0</v>
      </c>
      <c r="K102" s="10"/>
      <c r="L102" s="15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48"/>
      <c r="C103" s="9"/>
      <c r="D103" s="149" t="s">
        <v>847</v>
      </c>
      <c r="E103" s="150"/>
      <c r="F103" s="150"/>
      <c r="G103" s="150"/>
      <c r="H103" s="150"/>
      <c r="I103" s="150"/>
      <c r="J103" s="151">
        <f>J215</f>
        <v>0</v>
      </c>
      <c r="K103" s="9"/>
      <c r="L103" s="14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10" customFormat="1" ht="19.92" customHeight="1">
      <c r="A104" s="10"/>
      <c r="B104" s="152"/>
      <c r="C104" s="10"/>
      <c r="D104" s="153" t="s">
        <v>848</v>
      </c>
      <c r="E104" s="154"/>
      <c r="F104" s="154"/>
      <c r="G104" s="154"/>
      <c r="H104" s="154"/>
      <c r="I104" s="154"/>
      <c r="J104" s="155">
        <f>J216</f>
        <v>0</v>
      </c>
      <c r="K104" s="10"/>
      <c r="L104" s="15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2" customFormat="1" ht="21.84" customHeight="1">
      <c r="A105" s="38"/>
      <c r="B105" s="39"/>
      <c r="C105" s="38"/>
      <c r="D105" s="38"/>
      <c r="E105" s="38"/>
      <c r="F105" s="38"/>
      <c r="G105" s="38"/>
      <c r="H105" s="38"/>
      <c r="I105" s="38"/>
      <c r="J105" s="38"/>
      <c r="K105" s="38"/>
      <c r="L105" s="55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</row>
    <row r="106" s="2" customFormat="1" ht="6.96" customHeight="1">
      <c r="A106" s="38"/>
      <c r="B106" s="60"/>
      <c r="C106" s="61"/>
      <c r="D106" s="61"/>
      <c r="E106" s="61"/>
      <c r="F106" s="61"/>
      <c r="G106" s="61"/>
      <c r="H106" s="61"/>
      <c r="I106" s="61"/>
      <c r="J106" s="61"/>
      <c r="K106" s="61"/>
      <c r="L106" s="55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10" s="2" customFormat="1" ht="6.96" customHeight="1">
      <c r="A110" s="38"/>
      <c r="B110" s="62"/>
      <c r="C110" s="63"/>
      <c r="D110" s="63"/>
      <c r="E110" s="63"/>
      <c r="F110" s="63"/>
      <c r="G110" s="63"/>
      <c r="H110" s="63"/>
      <c r="I110" s="63"/>
      <c r="J110" s="63"/>
      <c r="K110" s="63"/>
      <c r="L110" s="55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24.96" customHeight="1">
      <c r="A111" s="38"/>
      <c r="B111" s="39"/>
      <c r="C111" s="23" t="s">
        <v>150</v>
      </c>
      <c r="D111" s="38"/>
      <c r="E111" s="38"/>
      <c r="F111" s="38"/>
      <c r="G111" s="38"/>
      <c r="H111" s="38"/>
      <c r="I111" s="38"/>
      <c r="J111" s="38"/>
      <c r="K111" s="38"/>
      <c r="L111" s="55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6.96" customHeight="1">
      <c r="A112" s="38"/>
      <c r="B112" s="39"/>
      <c r="C112" s="38"/>
      <c r="D112" s="38"/>
      <c r="E112" s="38"/>
      <c r="F112" s="38"/>
      <c r="G112" s="38"/>
      <c r="H112" s="38"/>
      <c r="I112" s="38"/>
      <c r="J112" s="38"/>
      <c r="K112" s="38"/>
      <c r="L112" s="55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12" customHeight="1">
      <c r="A113" s="38"/>
      <c r="B113" s="39"/>
      <c r="C113" s="32" t="s">
        <v>16</v>
      </c>
      <c r="D113" s="38"/>
      <c r="E113" s="38"/>
      <c r="F113" s="38"/>
      <c r="G113" s="38"/>
      <c r="H113" s="38"/>
      <c r="I113" s="38"/>
      <c r="J113" s="38"/>
      <c r="K113" s="38"/>
      <c r="L113" s="55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6.5" customHeight="1">
      <c r="A114" s="38"/>
      <c r="B114" s="39"/>
      <c r="C114" s="38"/>
      <c r="D114" s="38"/>
      <c r="E114" s="129" t="str">
        <f>E7</f>
        <v>Kulturní dům Těšetice</v>
      </c>
      <c r="F114" s="32"/>
      <c r="G114" s="32"/>
      <c r="H114" s="32"/>
      <c r="I114" s="38"/>
      <c r="J114" s="38"/>
      <c r="K114" s="38"/>
      <c r="L114" s="55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1" customFormat="1" ht="12" customHeight="1">
      <c r="B115" s="22"/>
      <c r="C115" s="32" t="s">
        <v>124</v>
      </c>
      <c r="L115" s="22"/>
    </row>
    <row r="116" s="2" customFormat="1" ht="16.5" customHeight="1">
      <c r="A116" s="38"/>
      <c r="B116" s="39"/>
      <c r="C116" s="38"/>
      <c r="D116" s="38"/>
      <c r="E116" s="129" t="s">
        <v>841</v>
      </c>
      <c r="F116" s="38"/>
      <c r="G116" s="38"/>
      <c r="H116" s="38"/>
      <c r="I116" s="38"/>
      <c r="J116" s="38"/>
      <c r="K116" s="38"/>
      <c r="L116" s="55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12" customHeight="1">
      <c r="A117" s="38"/>
      <c r="B117" s="39"/>
      <c r="C117" s="32" t="s">
        <v>842</v>
      </c>
      <c r="D117" s="38"/>
      <c r="E117" s="38"/>
      <c r="F117" s="38"/>
      <c r="G117" s="38"/>
      <c r="H117" s="38"/>
      <c r="I117" s="38"/>
      <c r="J117" s="38"/>
      <c r="K117" s="38"/>
      <c r="L117" s="55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6.5" customHeight="1">
      <c r="A118" s="38"/>
      <c r="B118" s="39"/>
      <c r="C118" s="38"/>
      <c r="D118" s="38"/>
      <c r="E118" s="67" t="str">
        <f>E11</f>
        <v>SE9 - KD Těšetice-2.N.P.</v>
      </c>
      <c r="F118" s="38"/>
      <c r="G118" s="38"/>
      <c r="H118" s="38"/>
      <c r="I118" s="38"/>
      <c r="J118" s="38"/>
      <c r="K118" s="38"/>
      <c r="L118" s="55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2" customFormat="1" ht="6.96" customHeight="1">
      <c r="A119" s="38"/>
      <c r="B119" s="39"/>
      <c r="C119" s="38"/>
      <c r="D119" s="38"/>
      <c r="E119" s="38"/>
      <c r="F119" s="38"/>
      <c r="G119" s="38"/>
      <c r="H119" s="38"/>
      <c r="I119" s="38"/>
      <c r="J119" s="38"/>
      <c r="K119" s="38"/>
      <c r="L119" s="55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</row>
    <row r="120" s="2" customFormat="1" ht="12" customHeight="1">
      <c r="A120" s="38"/>
      <c r="B120" s="39"/>
      <c r="C120" s="32" t="s">
        <v>20</v>
      </c>
      <c r="D120" s="38"/>
      <c r="E120" s="38"/>
      <c r="F120" s="27" t="str">
        <f>F14</f>
        <v>Těšetice</v>
      </c>
      <c r="G120" s="38"/>
      <c r="H120" s="38"/>
      <c r="I120" s="32" t="s">
        <v>22</v>
      </c>
      <c r="J120" s="69" t="str">
        <f>IF(J14="","",J14)</f>
        <v>10. 3. 2020</v>
      </c>
      <c r="K120" s="38"/>
      <c r="L120" s="55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</row>
    <row r="121" s="2" customFormat="1" ht="6.96" customHeight="1">
      <c r="A121" s="38"/>
      <c r="B121" s="39"/>
      <c r="C121" s="38"/>
      <c r="D121" s="38"/>
      <c r="E121" s="38"/>
      <c r="F121" s="38"/>
      <c r="G121" s="38"/>
      <c r="H121" s="38"/>
      <c r="I121" s="38"/>
      <c r="J121" s="38"/>
      <c r="K121" s="38"/>
      <c r="L121" s="55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</row>
    <row r="122" s="2" customFormat="1" ht="15.15" customHeight="1">
      <c r="A122" s="38"/>
      <c r="B122" s="39"/>
      <c r="C122" s="32" t="s">
        <v>24</v>
      </c>
      <c r="D122" s="38"/>
      <c r="E122" s="38"/>
      <c r="F122" s="27" t="str">
        <f>E17</f>
        <v>Obec Těšetice</v>
      </c>
      <c r="G122" s="38"/>
      <c r="H122" s="38"/>
      <c r="I122" s="32" t="s">
        <v>30</v>
      </c>
      <c r="J122" s="36" t="str">
        <f>E23</f>
        <v>Radek Hrbáček</v>
      </c>
      <c r="K122" s="38"/>
      <c r="L122" s="55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</row>
    <row r="123" s="2" customFormat="1" ht="15.15" customHeight="1">
      <c r="A123" s="38"/>
      <c r="B123" s="39"/>
      <c r="C123" s="32" t="s">
        <v>28</v>
      </c>
      <c r="D123" s="38"/>
      <c r="E123" s="38"/>
      <c r="F123" s="27" t="str">
        <f>IF(E20="","",E20)</f>
        <v>Vyplň údaj</v>
      </c>
      <c r="G123" s="38"/>
      <c r="H123" s="38"/>
      <c r="I123" s="32" t="s">
        <v>33</v>
      </c>
      <c r="J123" s="36" t="str">
        <f>E26</f>
        <v>Zdeněk Závodník</v>
      </c>
      <c r="K123" s="38"/>
      <c r="L123" s="55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</row>
    <row r="124" s="2" customFormat="1" ht="10.32" customHeight="1">
      <c r="A124" s="38"/>
      <c r="B124" s="39"/>
      <c r="C124" s="38"/>
      <c r="D124" s="38"/>
      <c r="E124" s="38"/>
      <c r="F124" s="38"/>
      <c r="G124" s="38"/>
      <c r="H124" s="38"/>
      <c r="I124" s="38"/>
      <c r="J124" s="38"/>
      <c r="K124" s="38"/>
      <c r="L124" s="55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  <row r="125" s="11" customFormat="1" ht="29.28" customHeight="1">
      <c r="A125" s="156"/>
      <c r="B125" s="157"/>
      <c r="C125" s="158" t="s">
        <v>151</v>
      </c>
      <c r="D125" s="159" t="s">
        <v>61</v>
      </c>
      <c r="E125" s="159" t="s">
        <v>57</v>
      </c>
      <c r="F125" s="159" t="s">
        <v>58</v>
      </c>
      <c r="G125" s="159" t="s">
        <v>152</v>
      </c>
      <c r="H125" s="159" t="s">
        <v>153</v>
      </c>
      <c r="I125" s="159" t="s">
        <v>154</v>
      </c>
      <c r="J125" s="159" t="s">
        <v>128</v>
      </c>
      <c r="K125" s="160" t="s">
        <v>155</v>
      </c>
      <c r="L125" s="161"/>
      <c r="M125" s="86" t="s">
        <v>1</v>
      </c>
      <c r="N125" s="87" t="s">
        <v>40</v>
      </c>
      <c r="O125" s="87" t="s">
        <v>156</v>
      </c>
      <c r="P125" s="87" t="s">
        <v>157</v>
      </c>
      <c r="Q125" s="87" t="s">
        <v>158</v>
      </c>
      <c r="R125" s="87" t="s">
        <v>159</v>
      </c>
      <c r="S125" s="87" t="s">
        <v>160</v>
      </c>
      <c r="T125" s="88" t="s">
        <v>161</v>
      </c>
      <c r="U125" s="156"/>
      <c r="V125" s="156"/>
      <c r="W125" s="156"/>
      <c r="X125" s="156"/>
      <c r="Y125" s="156"/>
      <c r="Z125" s="156"/>
      <c r="AA125" s="156"/>
      <c r="AB125" s="156"/>
      <c r="AC125" s="156"/>
      <c r="AD125" s="156"/>
      <c r="AE125" s="156"/>
    </row>
    <row r="126" s="2" customFormat="1" ht="22.8" customHeight="1">
      <c r="A126" s="38"/>
      <c r="B126" s="39"/>
      <c r="C126" s="93" t="s">
        <v>162</v>
      </c>
      <c r="D126" s="38"/>
      <c r="E126" s="38"/>
      <c r="F126" s="38"/>
      <c r="G126" s="38"/>
      <c r="H126" s="38"/>
      <c r="I126" s="38"/>
      <c r="J126" s="162">
        <f>BK126</f>
        <v>0</v>
      </c>
      <c r="K126" s="38"/>
      <c r="L126" s="39"/>
      <c r="M126" s="89"/>
      <c r="N126" s="73"/>
      <c r="O126" s="90"/>
      <c r="P126" s="163">
        <f>P127+P215</f>
        <v>0</v>
      </c>
      <c r="Q126" s="90"/>
      <c r="R126" s="163">
        <f>R127+R215</f>
        <v>0.12125200000000001</v>
      </c>
      <c r="S126" s="90"/>
      <c r="T126" s="164">
        <f>T127+T215</f>
        <v>0.43817199999999995</v>
      </c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T126" s="19" t="s">
        <v>75</v>
      </c>
      <c r="AU126" s="19" t="s">
        <v>130</v>
      </c>
      <c r="BK126" s="165">
        <f>BK127+BK215</f>
        <v>0</v>
      </c>
    </row>
    <row r="127" s="12" customFormat="1" ht="25.92" customHeight="1">
      <c r="A127" s="12"/>
      <c r="B127" s="166"/>
      <c r="C127" s="12"/>
      <c r="D127" s="167" t="s">
        <v>75</v>
      </c>
      <c r="E127" s="168" t="s">
        <v>485</v>
      </c>
      <c r="F127" s="168" t="s">
        <v>486</v>
      </c>
      <c r="G127" s="12"/>
      <c r="H127" s="12"/>
      <c r="I127" s="169"/>
      <c r="J127" s="170">
        <f>BK127</f>
        <v>0</v>
      </c>
      <c r="K127" s="12"/>
      <c r="L127" s="166"/>
      <c r="M127" s="171"/>
      <c r="N127" s="172"/>
      <c r="O127" s="172"/>
      <c r="P127" s="173">
        <f>P128+P131+P203</f>
        <v>0</v>
      </c>
      <c r="Q127" s="172"/>
      <c r="R127" s="173">
        <f>R128+R131+R203</f>
        <v>0.07200200000000001</v>
      </c>
      <c r="S127" s="172"/>
      <c r="T127" s="174">
        <f>T128+T131+T203</f>
        <v>0.015572000000000001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167" t="s">
        <v>85</v>
      </c>
      <c r="AT127" s="175" t="s">
        <v>75</v>
      </c>
      <c r="AU127" s="175" t="s">
        <v>76</v>
      </c>
      <c r="AY127" s="167" t="s">
        <v>165</v>
      </c>
      <c r="BK127" s="176">
        <f>BK128+BK131+BK203</f>
        <v>0</v>
      </c>
    </row>
    <row r="128" s="12" customFormat="1" ht="22.8" customHeight="1">
      <c r="A128" s="12"/>
      <c r="B128" s="166"/>
      <c r="C128" s="12"/>
      <c r="D128" s="167" t="s">
        <v>75</v>
      </c>
      <c r="E128" s="177" t="s">
        <v>665</v>
      </c>
      <c r="F128" s="177" t="s">
        <v>849</v>
      </c>
      <c r="G128" s="12"/>
      <c r="H128" s="12"/>
      <c r="I128" s="169"/>
      <c r="J128" s="178">
        <f>BK128</f>
        <v>0</v>
      </c>
      <c r="K128" s="12"/>
      <c r="L128" s="166"/>
      <c r="M128" s="171"/>
      <c r="N128" s="172"/>
      <c r="O128" s="172"/>
      <c r="P128" s="173">
        <f>SUM(P129:P130)</f>
        <v>0</v>
      </c>
      <c r="Q128" s="172"/>
      <c r="R128" s="173">
        <f>SUM(R129:R130)</f>
        <v>0</v>
      </c>
      <c r="S128" s="172"/>
      <c r="T128" s="174">
        <f>SUM(T129:T130)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167" t="s">
        <v>85</v>
      </c>
      <c r="AT128" s="175" t="s">
        <v>75</v>
      </c>
      <c r="AU128" s="175" t="s">
        <v>81</v>
      </c>
      <c r="AY128" s="167" t="s">
        <v>165</v>
      </c>
      <c r="BK128" s="176">
        <f>SUM(BK129:BK130)</f>
        <v>0</v>
      </c>
    </row>
    <row r="129" s="2" customFormat="1" ht="44.25" customHeight="1">
      <c r="A129" s="38"/>
      <c r="B129" s="179"/>
      <c r="C129" s="180" t="s">
        <v>81</v>
      </c>
      <c r="D129" s="180" t="s">
        <v>167</v>
      </c>
      <c r="E129" s="181" t="s">
        <v>850</v>
      </c>
      <c r="F129" s="182" t="s">
        <v>851</v>
      </c>
      <c r="G129" s="183" t="s">
        <v>201</v>
      </c>
      <c r="H129" s="184">
        <v>0.121</v>
      </c>
      <c r="I129" s="185"/>
      <c r="J129" s="186">
        <f>ROUND(I129*H129,2)</f>
        <v>0</v>
      </c>
      <c r="K129" s="182" t="s">
        <v>852</v>
      </c>
      <c r="L129" s="39"/>
      <c r="M129" s="187" t="s">
        <v>1</v>
      </c>
      <c r="N129" s="188" t="s">
        <v>41</v>
      </c>
      <c r="O129" s="77"/>
      <c r="P129" s="189">
        <f>O129*H129</f>
        <v>0</v>
      </c>
      <c r="Q129" s="189">
        <v>0</v>
      </c>
      <c r="R129" s="189">
        <f>Q129*H129</f>
        <v>0</v>
      </c>
      <c r="S129" s="189">
        <v>0</v>
      </c>
      <c r="T129" s="190">
        <f>S129*H129</f>
        <v>0</v>
      </c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R129" s="191" t="s">
        <v>273</v>
      </c>
      <c r="AT129" s="191" t="s">
        <v>167</v>
      </c>
      <c r="AU129" s="191" t="s">
        <v>85</v>
      </c>
      <c r="AY129" s="19" t="s">
        <v>165</v>
      </c>
      <c r="BE129" s="192">
        <f>IF(N129="základní",J129,0)</f>
        <v>0</v>
      </c>
      <c r="BF129" s="192">
        <f>IF(N129="snížená",J129,0)</f>
        <v>0</v>
      </c>
      <c r="BG129" s="192">
        <f>IF(N129="zákl. přenesená",J129,0)</f>
        <v>0</v>
      </c>
      <c r="BH129" s="192">
        <f>IF(N129="sníž. přenesená",J129,0)</f>
        <v>0</v>
      </c>
      <c r="BI129" s="192">
        <f>IF(N129="nulová",J129,0)</f>
        <v>0</v>
      </c>
      <c r="BJ129" s="19" t="s">
        <v>81</v>
      </c>
      <c r="BK129" s="192">
        <f>ROUND(I129*H129,2)</f>
        <v>0</v>
      </c>
      <c r="BL129" s="19" t="s">
        <v>273</v>
      </c>
      <c r="BM129" s="191" t="s">
        <v>1706</v>
      </c>
    </row>
    <row r="130" s="2" customFormat="1">
      <c r="A130" s="38"/>
      <c r="B130" s="39"/>
      <c r="C130" s="38"/>
      <c r="D130" s="193" t="s">
        <v>173</v>
      </c>
      <c r="E130" s="38"/>
      <c r="F130" s="194" t="s">
        <v>851</v>
      </c>
      <c r="G130" s="38"/>
      <c r="H130" s="38"/>
      <c r="I130" s="195"/>
      <c r="J130" s="38"/>
      <c r="K130" s="38"/>
      <c r="L130" s="39"/>
      <c r="M130" s="196"/>
      <c r="N130" s="197"/>
      <c r="O130" s="77"/>
      <c r="P130" s="77"/>
      <c r="Q130" s="77"/>
      <c r="R130" s="77"/>
      <c r="S130" s="77"/>
      <c r="T130" s="7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T130" s="19" t="s">
        <v>173</v>
      </c>
      <c r="AU130" s="19" t="s">
        <v>85</v>
      </c>
    </row>
    <row r="131" s="12" customFormat="1" ht="22.8" customHeight="1">
      <c r="A131" s="12"/>
      <c r="B131" s="166"/>
      <c r="C131" s="12"/>
      <c r="D131" s="167" t="s">
        <v>75</v>
      </c>
      <c r="E131" s="177" t="s">
        <v>854</v>
      </c>
      <c r="F131" s="177" t="s">
        <v>855</v>
      </c>
      <c r="G131" s="12"/>
      <c r="H131" s="12"/>
      <c r="I131" s="169"/>
      <c r="J131" s="178">
        <f>BK131</f>
        <v>0</v>
      </c>
      <c r="K131" s="12"/>
      <c r="L131" s="166"/>
      <c r="M131" s="171"/>
      <c r="N131" s="172"/>
      <c r="O131" s="172"/>
      <c r="P131" s="173">
        <f>SUM(P132:P202)</f>
        <v>0</v>
      </c>
      <c r="Q131" s="172"/>
      <c r="R131" s="173">
        <f>SUM(R132:R202)</f>
        <v>0.07200200000000001</v>
      </c>
      <c r="S131" s="172"/>
      <c r="T131" s="174">
        <f>SUM(T132:T202)</f>
        <v>0</v>
      </c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R131" s="167" t="s">
        <v>85</v>
      </c>
      <c r="AT131" s="175" t="s">
        <v>75</v>
      </c>
      <c r="AU131" s="175" t="s">
        <v>81</v>
      </c>
      <c r="AY131" s="167" t="s">
        <v>165</v>
      </c>
      <c r="BK131" s="176">
        <f>SUM(BK132:BK202)</f>
        <v>0</v>
      </c>
    </row>
    <row r="132" s="2" customFormat="1" ht="44.25" customHeight="1">
      <c r="A132" s="38"/>
      <c r="B132" s="179"/>
      <c r="C132" s="180" t="s">
        <v>85</v>
      </c>
      <c r="D132" s="180" t="s">
        <v>167</v>
      </c>
      <c r="E132" s="181" t="s">
        <v>856</v>
      </c>
      <c r="F132" s="182" t="s">
        <v>857</v>
      </c>
      <c r="G132" s="183" t="s">
        <v>378</v>
      </c>
      <c r="H132" s="184">
        <v>17</v>
      </c>
      <c r="I132" s="185"/>
      <c r="J132" s="186">
        <f>ROUND(I132*H132,2)</f>
        <v>0</v>
      </c>
      <c r="K132" s="182" t="s">
        <v>852</v>
      </c>
      <c r="L132" s="39"/>
      <c r="M132" s="187" t="s">
        <v>1</v>
      </c>
      <c r="N132" s="188" t="s">
        <v>41</v>
      </c>
      <c r="O132" s="77"/>
      <c r="P132" s="189">
        <f>O132*H132</f>
        <v>0</v>
      </c>
      <c r="Q132" s="189">
        <v>0</v>
      </c>
      <c r="R132" s="189">
        <f>Q132*H132</f>
        <v>0</v>
      </c>
      <c r="S132" s="189">
        <v>0</v>
      </c>
      <c r="T132" s="190">
        <f>S132*H132</f>
        <v>0</v>
      </c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R132" s="191" t="s">
        <v>273</v>
      </c>
      <c r="AT132" s="191" t="s">
        <v>167</v>
      </c>
      <c r="AU132" s="191" t="s">
        <v>85</v>
      </c>
      <c r="AY132" s="19" t="s">
        <v>165</v>
      </c>
      <c r="BE132" s="192">
        <f>IF(N132="základní",J132,0)</f>
        <v>0</v>
      </c>
      <c r="BF132" s="192">
        <f>IF(N132="snížená",J132,0)</f>
        <v>0</v>
      </c>
      <c r="BG132" s="192">
        <f>IF(N132="zákl. přenesená",J132,0)</f>
        <v>0</v>
      </c>
      <c r="BH132" s="192">
        <f>IF(N132="sníž. přenesená",J132,0)</f>
        <v>0</v>
      </c>
      <c r="BI132" s="192">
        <f>IF(N132="nulová",J132,0)</f>
        <v>0</v>
      </c>
      <c r="BJ132" s="19" t="s">
        <v>81</v>
      </c>
      <c r="BK132" s="192">
        <f>ROUND(I132*H132,2)</f>
        <v>0</v>
      </c>
      <c r="BL132" s="19" t="s">
        <v>273</v>
      </c>
      <c r="BM132" s="191" t="s">
        <v>1707</v>
      </c>
    </row>
    <row r="133" s="2" customFormat="1">
      <c r="A133" s="38"/>
      <c r="B133" s="39"/>
      <c r="C133" s="38"/>
      <c r="D133" s="193" t="s">
        <v>173</v>
      </c>
      <c r="E133" s="38"/>
      <c r="F133" s="194" t="s">
        <v>857</v>
      </c>
      <c r="G133" s="38"/>
      <c r="H133" s="38"/>
      <c r="I133" s="195"/>
      <c r="J133" s="38"/>
      <c r="K133" s="38"/>
      <c r="L133" s="39"/>
      <c r="M133" s="196"/>
      <c r="N133" s="197"/>
      <c r="O133" s="77"/>
      <c r="P133" s="77"/>
      <c r="Q133" s="77"/>
      <c r="R133" s="77"/>
      <c r="S133" s="77"/>
      <c r="T133" s="7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T133" s="19" t="s">
        <v>173</v>
      </c>
      <c r="AU133" s="19" t="s">
        <v>85</v>
      </c>
    </row>
    <row r="134" s="2" customFormat="1">
      <c r="A134" s="38"/>
      <c r="B134" s="179"/>
      <c r="C134" s="229" t="s">
        <v>86</v>
      </c>
      <c r="D134" s="229" t="s">
        <v>221</v>
      </c>
      <c r="E134" s="230" t="s">
        <v>859</v>
      </c>
      <c r="F134" s="231" t="s">
        <v>860</v>
      </c>
      <c r="G134" s="232" t="s">
        <v>378</v>
      </c>
      <c r="H134" s="233">
        <v>17</v>
      </c>
      <c r="I134" s="234"/>
      <c r="J134" s="235">
        <f>ROUND(I134*H134,2)</f>
        <v>0</v>
      </c>
      <c r="K134" s="231" t="s">
        <v>852</v>
      </c>
      <c r="L134" s="236"/>
      <c r="M134" s="237" t="s">
        <v>1</v>
      </c>
      <c r="N134" s="238" t="s">
        <v>41</v>
      </c>
      <c r="O134" s="77"/>
      <c r="P134" s="189">
        <f>O134*H134</f>
        <v>0</v>
      </c>
      <c r="Q134" s="189">
        <v>5.0000000000000002E-05</v>
      </c>
      <c r="R134" s="189">
        <f>Q134*H134</f>
        <v>0.00085000000000000006</v>
      </c>
      <c r="S134" s="189">
        <v>0</v>
      </c>
      <c r="T134" s="190">
        <f>S134*H134</f>
        <v>0</v>
      </c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R134" s="191" t="s">
        <v>272</v>
      </c>
      <c r="AT134" s="191" t="s">
        <v>221</v>
      </c>
      <c r="AU134" s="191" t="s">
        <v>85</v>
      </c>
      <c r="AY134" s="19" t="s">
        <v>165</v>
      </c>
      <c r="BE134" s="192">
        <f>IF(N134="základní",J134,0)</f>
        <v>0</v>
      </c>
      <c r="BF134" s="192">
        <f>IF(N134="snížená",J134,0)</f>
        <v>0</v>
      </c>
      <c r="BG134" s="192">
        <f>IF(N134="zákl. přenesená",J134,0)</f>
        <v>0</v>
      </c>
      <c r="BH134" s="192">
        <f>IF(N134="sníž. přenesená",J134,0)</f>
        <v>0</v>
      </c>
      <c r="BI134" s="192">
        <f>IF(N134="nulová",J134,0)</f>
        <v>0</v>
      </c>
      <c r="BJ134" s="19" t="s">
        <v>81</v>
      </c>
      <c r="BK134" s="192">
        <f>ROUND(I134*H134,2)</f>
        <v>0</v>
      </c>
      <c r="BL134" s="19" t="s">
        <v>273</v>
      </c>
      <c r="BM134" s="191" t="s">
        <v>1708</v>
      </c>
    </row>
    <row r="135" s="2" customFormat="1">
      <c r="A135" s="38"/>
      <c r="B135" s="39"/>
      <c r="C135" s="38"/>
      <c r="D135" s="193" t="s">
        <v>173</v>
      </c>
      <c r="E135" s="38"/>
      <c r="F135" s="194" t="s">
        <v>860</v>
      </c>
      <c r="G135" s="38"/>
      <c r="H135" s="38"/>
      <c r="I135" s="195"/>
      <c r="J135" s="38"/>
      <c r="K135" s="38"/>
      <c r="L135" s="39"/>
      <c r="M135" s="196"/>
      <c r="N135" s="197"/>
      <c r="O135" s="77"/>
      <c r="P135" s="77"/>
      <c r="Q135" s="77"/>
      <c r="R135" s="77"/>
      <c r="S135" s="77"/>
      <c r="T135" s="7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T135" s="19" t="s">
        <v>173</v>
      </c>
      <c r="AU135" s="19" t="s">
        <v>85</v>
      </c>
    </row>
    <row r="136" s="2" customFormat="1">
      <c r="A136" s="38"/>
      <c r="B136" s="179"/>
      <c r="C136" s="180" t="s">
        <v>114</v>
      </c>
      <c r="D136" s="180" t="s">
        <v>167</v>
      </c>
      <c r="E136" s="181" t="s">
        <v>862</v>
      </c>
      <c r="F136" s="182" t="s">
        <v>863</v>
      </c>
      <c r="G136" s="183" t="s">
        <v>378</v>
      </c>
      <c r="H136" s="184">
        <v>16</v>
      </c>
      <c r="I136" s="185"/>
      <c r="J136" s="186">
        <f>ROUND(I136*H136,2)</f>
        <v>0</v>
      </c>
      <c r="K136" s="182" t="s">
        <v>852</v>
      </c>
      <c r="L136" s="39"/>
      <c r="M136" s="187" t="s">
        <v>1</v>
      </c>
      <c r="N136" s="188" t="s">
        <v>41</v>
      </c>
      <c r="O136" s="77"/>
      <c r="P136" s="189">
        <f>O136*H136</f>
        <v>0</v>
      </c>
      <c r="Q136" s="189">
        <v>0</v>
      </c>
      <c r="R136" s="189">
        <f>Q136*H136</f>
        <v>0</v>
      </c>
      <c r="S136" s="189">
        <v>0</v>
      </c>
      <c r="T136" s="190">
        <f>S136*H136</f>
        <v>0</v>
      </c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R136" s="191" t="s">
        <v>273</v>
      </c>
      <c r="AT136" s="191" t="s">
        <v>167</v>
      </c>
      <c r="AU136" s="191" t="s">
        <v>85</v>
      </c>
      <c r="AY136" s="19" t="s">
        <v>165</v>
      </c>
      <c r="BE136" s="192">
        <f>IF(N136="základní",J136,0)</f>
        <v>0</v>
      </c>
      <c r="BF136" s="192">
        <f>IF(N136="snížená",J136,0)</f>
        <v>0</v>
      </c>
      <c r="BG136" s="192">
        <f>IF(N136="zákl. přenesená",J136,0)</f>
        <v>0</v>
      </c>
      <c r="BH136" s="192">
        <f>IF(N136="sníž. přenesená",J136,0)</f>
        <v>0</v>
      </c>
      <c r="BI136" s="192">
        <f>IF(N136="nulová",J136,0)</f>
        <v>0</v>
      </c>
      <c r="BJ136" s="19" t="s">
        <v>81</v>
      </c>
      <c r="BK136" s="192">
        <f>ROUND(I136*H136,2)</f>
        <v>0</v>
      </c>
      <c r="BL136" s="19" t="s">
        <v>273</v>
      </c>
      <c r="BM136" s="191" t="s">
        <v>1709</v>
      </c>
    </row>
    <row r="137" s="2" customFormat="1">
      <c r="A137" s="38"/>
      <c r="B137" s="39"/>
      <c r="C137" s="38"/>
      <c r="D137" s="193" t="s">
        <v>173</v>
      </c>
      <c r="E137" s="38"/>
      <c r="F137" s="194" t="s">
        <v>863</v>
      </c>
      <c r="G137" s="38"/>
      <c r="H137" s="38"/>
      <c r="I137" s="195"/>
      <c r="J137" s="38"/>
      <c r="K137" s="38"/>
      <c r="L137" s="39"/>
      <c r="M137" s="196"/>
      <c r="N137" s="197"/>
      <c r="O137" s="77"/>
      <c r="P137" s="77"/>
      <c r="Q137" s="77"/>
      <c r="R137" s="77"/>
      <c r="S137" s="77"/>
      <c r="T137" s="7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T137" s="19" t="s">
        <v>173</v>
      </c>
      <c r="AU137" s="19" t="s">
        <v>85</v>
      </c>
    </row>
    <row r="138" s="2" customFormat="1">
      <c r="A138" s="38"/>
      <c r="B138" s="179"/>
      <c r="C138" s="229" t="s">
        <v>198</v>
      </c>
      <c r="D138" s="229" t="s">
        <v>221</v>
      </c>
      <c r="E138" s="230" t="s">
        <v>1157</v>
      </c>
      <c r="F138" s="231" t="s">
        <v>1158</v>
      </c>
      <c r="G138" s="232" t="s">
        <v>378</v>
      </c>
      <c r="H138" s="233">
        <v>16</v>
      </c>
      <c r="I138" s="234"/>
      <c r="J138" s="235">
        <f>ROUND(I138*H138,2)</f>
        <v>0</v>
      </c>
      <c r="K138" s="231" t="s">
        <v>852</v>
      </c>
      <c r="L138" s="236"/>
      <c r="M138" s="237" t="s">
        <v>1</v>
      </c>
      <c r="N138" s="238" t="s">
        <v>41</v>
      </c>
      <c r="O138" s="77"/>
      <c r="P138" s="189">
        <f>O138*H138</f>
        <v>0</v>
      </c>
      <c r="Q138" s="189">
        <v>9.0000000000000006E-05</v>
      </c>
      <c r="R138" s="189">
        <f>Q138*H138</f>
        <v>0.0014400000000000001</v>
      </c>
      <c r="S138" s="189">
        <v>0</v>
      </c>
      <c r="T138" s="190">
        <f>S138*H138</f>
        <v>0</v>
      </c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R138" s="191" t="s">
        <v>272</v>
      </c>
      <c r="AT138" s="191" t="s">
        <v>221</v>
      </c>
      <c r="AU138" s="191" t="s">
        <v>85</v>
      </c>
      <c r="AY138" s="19" t="s">
        <v>165</v>
      </c>
      <c r="BE138" s="192">
        <f>IF(N138="základní",J138,0)</f>
        <v>0</v>
      </c>
      <c r="BF138" s="192">
        <f>IF(N138="snížená",J138,0)</f>
        <v>0</v>
      </c>
      <c r="BG138" s="192">
        <f>IF(N138="zákl. přenesená",J138,0)</f>
        <v>0</v>
      </c>
      <c r="BH138" s="192">
        <f>IF(N138="sníž. přenesená",J138,0)</f>
        <v>0</v>
      </c>
      <c r="BI138" s="192">
        <f>IF(N138="nulová",J138,0)</f>
        <v>0</v>
      </c>
      <c r="BJ138" s="19" t="s">
        <v>81</v>
      </c>
      <c r="BK138" s="192">
        <f>ROUND(I138*H138,2)</f>
        <v>0</v>
      </c>
      <c r="BL138" s="19" t="s">
        <v>273</v>
      </c>
      <c r="BM138" s="191" t="s">
        <v>1710</v>
      </c>
    </row>
    <row r="139" s="2" customFormat="1">
      <c r="A139" s="38"/>
      <c r="B139" s="39"/>
      <c r="C139" s="38"/>
      <c r="D139" s="193" t="s">
        <v>173</v>
      </c>
      <c r="E139" s="38"/>
      <c r="F139" s="194" t="s">
        <v>1158</v>
      </c>
      <c r="G139" s="38"/>
      <c r="H139" s="38"/>
      <c r="I139" s="195"/>
      <c r="J139" s="38"/>
      <c r="K139" s="38"/>
      <c r="L139" s="39"/>
      <c r="M139" s="196"/>
      <c r="N139" s="197"/>
      <c r="O139" s="77"/>
      <c r="P139" s="77"/>
      <c r="Q139" s="77"/>
      <c r="R139" s="77"/>
      <c r="S139" s="77"/>
      <c r="T139" s="7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T139" s="19" t="s">
        <v>173</v>
      </c>
      <c r="AU139" s="19" t="s">
        <v>85</v>
      </c>
    </row>
    <row r="140" s="2" customFormat="1">
      <c r="A140" s="38"/>
      <c r="B140" s="179"/>
      <c r="C140" s="180" t="s">
        <v>117</v>
      </c>
      <c r="D140" s="180" t="s">
        <v>167</v>
      </c>
      <c r="E140" s="181" t="s">
        <v>871</v>
      </c>
      <c r="F140" s="182" t="s">
        <v>872</v>
      </c>
      <c r="G140" s="183" t="s">
        <v>305</v>
      </c>
      <c r="H140" s="184">
        <v>115</v>
      </c>
      <c r="I140" s="185"/>
      <c r="J140" s="186">
        <f>ROUND(I140*H140,2)</f>
        <v>0</v>
      </c>
      <c r="K140" s="182" t="s">
        <v>852</v>
      </c>
      <c r="L140" s="39"/>
      <c r="M140" s="187" t="s">
        <v>1</v>
      </c>
      <c r="N140" s="188" t="s">
        <v>41</v>
      </c>
      <c r="O140" s="77"/>
      <c r="P140" s="189">
        <f>O140*H140</f>
        <v>0</v>
      </c>
      <c r="Q140" s="189">
        <v>0</v>
      </c>
      <c r="R140" s="189">
        <f>Q140*H140</f>
        <v>0</v>
      </c>
      <c r="S140" s="189">
        <v>0</v>
      </c>
      <c r="T140" s="190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191" t="s">
        <v>273</v>
      </c>
      <c r="AT140" s="191" t="s">
        <v>167</v>
      </c>
      <c r="AU140" s="191" t="s">
        <v>85</v>
      </c>
      <c r="AY140" s="19" t="s">
        <v>165</v>
      </c>
      <c r="BE140" s="192">
        <f>IF(N140="základní",J140,0)</f>
        <v>0</v>
      </c>
      <c r="BF140" s="192">
        <f>IF(N140="snížená",J140,0)</f>
        <v>0</v>
      </c>
      <c r="BG140" s="192">
        <f>IF(N140="zákl. přenesená",J140,0)</f>
        <v>0</v>
      </c>
      <c r="BH140" s="192">
        <f>IF(N140="sníž. přenesená",J140,0)</f>
        <v>0</v>
      </c>
      <c r="BI140" s="192">
        <f>IF(N140="nulová",J140,0)</f>
        <v>0</v>
      </c>
      <c r="BJ140" s="19" t="s">
        <v>81</v>
      </c>
      <c r="BK140" s="192">
        <f>ROUND(I140*H140,2)</f>
        <v>0</v>
      </c>
      <c r="BL140" s="19" t="s">
        <v>273</v>
      </c>
      <c r="BM140" s="191" t="s">
        <v>1711</v>
      </c>
    </row>
    <row r="141" s="2" customFormat="1">
      <c r="A141" s="38"/>
      <c r="B141" s="39"/>
      <c r="C141" s="38"/>
      <c r="D141" s="193" t="s">
        <v>173</v>
      </c>
      <c r="E141" s="38"/>
      <c r="F141" s="194" t="s">
        <v>872</v>
      </c>
      <c r="G141" s="38"/>
      <c r="H141" s="38"/>
      <c r="I141" s="195"/>
      <c r="J141" s="38"/>
      <c r="K141" s="38"/>
      <c r="L141" s="39"/>
      <c r="M141" s="196"/>
      <c r="N141" s="197"/>
      <c r="O141" s="77"/>
      <c r="P141" s="77"/>
      <c r="Q141" s="77"/>
      <c r="R141" s="77"/>
      <c r="S141" s="77"/>
      <c r="T141" s="7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T141" s="19" t="s">
        <v>173</v>
      </c>
      <c r="AU141" s="19" t="s">
        <v>85</v>
      </c>
    </row>
    <row r="142" s="2" customFormat="1">
      <c r="A142" s="38"/>
      <c r="B142" s="179"/>
      <c r="C142" s="229" t="s">
        <v>120</v>
      </c>
      <c r="D142" s="229" t="s">
        <v>221</v>
      </c>
      <c r="E142" s="230" t="s">
        <v>874</v>
      </c>
      <c r="F142" s="231" t="s">
        <v>875</v>
      </c>
      <c r="G142" s="232" t="s">
        <v>305</v>
      </c>
      <c r="H142" s="233">
        <v>138</v>
      </c>
      <c r="I142" s="234"/>
      <c r="J142" s="235">
        <f>ROUND(I142*H142,2)</f>
        <v>0</v>
      </c>
      <c r="K142" s="231" t="s">
        <v>852</v>
      </c>
      <c r="L142" s="236"/>
      <c r="M142" s="237" t="s">
        <v>1</v>
      </c>
      <c r="N142" s="238" t="s">
        <v>41</v>
      </c>
      <c r="O142" s="77"/>
      <c r="P142" s="189">
        <f>O142*H142</f>
        <v>0</v>
      </c>
      <c r="Q142" s="189">
        <v>0.00012</v>
      </c>
      <c r="R142" s="189">
        <f>Q142*H142</f>
        <v>0.016560000000000002</v>
      </c>
      <c r="S142" s="189">
        <v>0</v>
      </c>
      <c r="T142" s="190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191" t="s">
        <v>272</v>
      </c>
      <c r="AT142" s="191" t="s">
        <v>221</v>
      </c>
      <c r="AU142" s="191" t="s">
        <v>85</v>
      </c>
      <c r="AY142" s="19" t="s">
        <v>165</v>
      </c>
      <c r="BE142" s="192">
        <f>IF(N142="základní",J142,0)</f>
        <v>0</v>
      </c>
      <c r="BF142" s="192">
        <f>IF(N142="snížená",J142,0)</f>
        <v>0</v>
      </c>
      <c r="BG142" s="192">
        <f>IF(N142="zákl. přenesená",J142,0)</f>
        <v>0</v>
      </c>
      <c r="BH142" s="192">
        <f>IF(N142="sníž. přenesená",J142,0)</f>
        <v>0</v>
      </c>
      <c r="BI142" s="192">
        <f>IF(N142="nulová",J142,0)</f>
        <v>0</v>
      </c>
      <c r="BJ142" s="19" t="s">
        <v>81</v>
      </c>
      <c r="BK142" s="192">
        <f>ROUND(I142*H142,2)</f>
        <v>0</v>
      </c>
      <c r="BL142" s="19" t="s">
        <v>273</v>
      </c>
      <c r="BM142" s="191" t="s">
        <v>1712</v>
      </c>
    </row>
    <row r="143" s="2" customFormat="1">
      <c r="A143" s="38"/>
      <c r="B143" s="39"/>
      <c r="C143" s="38"/>
      <c r="D143" s="193" t="s">
        <v>173</v>
      </c>
      <c r="E143" s="38"/>
      <c r="F143" s="194" t="s">
        <v>875</v>
      </c>
      <c r="G143" s="38"/>
      <c r="H143" s="38"/>
      <c r="I143" s="195"/>
      <c r="J143" s="38"/>
      <c r="K143" s="38"/>
      <c r="L143" s="39"/>
      <c r="M143" s="196"/>
      <c r="N143" s="197"/>
      <c r="O143" s="77"/>
      <c r="P143" s="77"/>
      <c r="Q143" s="77"/>
      <c r="R143" s="77"/>
      <c r="S143" s="77"/>
      <c r="T143" s="7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T143" s="19" t="s">
        <v>173</v>
      </c>
      <c r="AU143" s="19" t="s">
        <v>85</v>
      </c>
    </row>
    <row r="144" s="2" customFormat="1">
      <c r="A144" s="38"/>
      <c r="B144" s="179"/>
      <c r="C144" s="180" t="s">
        <v>220</v>
      </c>
      <c r="D144" s="180" t="s">
        <v>167</v>
      </c>
      <c r="E144" s="181" t="s">
        <v>880</v>
      </c>
      <c r="F144" s="182" t="s">
        <v>881</v>
      </c>
      <c r="G144" s="183" t="s">
        <v>305</v>
      </c>
      <c r="H144" s="184">
        <v>83</v>
      </c>
      <c r="I144" s="185"/>
      <c r="J144" s="186">
        <f>ROUND(I144*H144,2)</f>
        <v>0</v>
      </c>
      <c r="K144" s="182" t="s">
        <v>852</v>
      </c>
      <c r="L144" s="39"/>
      <c r="M144" s="187" t="s">
        <v>1</v>
      </c>
      <c r="N144" s="188" t="s">
        <v>41</v>
      </c>
      <c r="O144" s="77"/>
      <c r="P144" s="189">
        <f>O144*H144</f>
        <v>0</v>
      </c>
      <c r="Q144" s="189">
        <v>0</v>
      </c>
      <c r="R144" s="189">
        <f>Q144*H144</f>
        <v>0</v>
      </c>
      <c r="S144" s="189">
        <v>0</v>
      </c>
      <c r="T144" s="190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191" t="s">
        <v>273</v>
      </c>
      <c r="AT144" s="191" t="s">
        <v>167</v>
      </c>
      <c r="AU144" s="191" t="s">
        <v>85</v>
      </c>
      <c r="AY144" s="19" t="s">
        <v>165</v>
      </c>
      <c r="BE144" s="192">
        <f>IF(N144="základní",J144,0)</f>
        <v>0</v>
      </c>
      <c r="BF144" s="192">
        <f>IF(N144="snížená",J144,0)</f>
        <v>0</v>
      </c>
      <c r="BG144" s="192">
        <f>IF(N144="zákl. přenesená",J144,0)</f>
        <v>0</v>
      </c>
      <c r="BH144" s="192">
        <f>IF(N144="sníž. přenesená",J144,0)</f>
        <v>0</v>
      </c>
      <c r="BI144" s="192">
        <f>IF(N144="nulová",J144,0)</f>
        <v>0</v>
      </c>
      <c r="BJ144" s="19" t="s">
        <v>81</v>
      </c>
      <c r="BK144" s="192">
        <f>ROUND(I144*H144,2)</f>
        <v>0</v>
      </c>
      <c r="BL144" s="19" t="s">
        <v>273</v>
      </c>
      <c r="BM144" s="191" t="s">
        <v>1713</v>
      </c>
    </row>
    <row r="145" s="2" customFormat="1">
      <c r="A145" s="38"/>
      <c r="B145" s="39"/>
      <c r="C145" s="38"/>
      <c r="D145" s="193" t="s">
        <v>173</v>
      </c>
      <c r="E145" s="38"/>
      <c r="F145" s="194" t="s">
        <v>881</v>
      </c>
      <c r="G145" s="38"/>
      <c r="H145" s="38"/>
      <c r="I145" s="195"/>
      <c r="J145" s="38"/>
      <c r="K145" s="38"/>
      <c r="L145" s="39"/>
      <c r="M145" s="196"/>
      <c r="N145" s="197"/>
      <c r="O145" s="77"/>
      <c r="P145" s="77"/>
      <c r="Q145" s="77"/>
      <c r="R145" s="77"/>
      <c r="S145" s="77"/>
      <c r="T145" s="7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T145" s="19" t="s">
        <v>173</v>
      </c>
      <c r="AU145" s="19" t="s">
        <v>85</v>
      </c>
    </row>
    <row r="146" s="2" customFormat="1">
      <c r="A146" s="38"/>
      <c r="B146" s="179"/>
      <c r="C146" s="229" t="s">
        <v>226</v>
      </c>
      <c r="D146" s="229" t="s">
        <v>221</v>
      </c>
      <c r="E146" s="230" t="s">
        <v>883</v>
      </c>
      <c r="F146" s="231" t="s">
        <v>884</v>
      </c>
      <c r="G146" s="232" t="s">
        <v>305</v>
      </c>
      <c r="H146" s="233">
        <v>99.599999999999994</v>
      </c>
      <c r="I146" s="234"/>
      <c r="J146" s="235">
        <f>ROUND(I146*H146,2)</f>
        <v>0</v>
      </c>
      <c r="K146" s="231" t="s">
        <v>852</v>
      </c>
      <c r="L146" s="236"/>
      <c r="M146" s="237" t="s">
        <v>1</v>
      </c>
      <c r="N146" s="238" t="s">
        <v>41</v>
      </c>
      <c r="O146" s="77"/>
      <c r="P146" s="189">
        <f>O146*H146</f>
        <v>0</v>
      </c>
      <c r="Q146" s="189">
        <v>0.00017000000000000001</v>
      </c>
      <c r="R146" s="189">
        <f>Q146*H146</f>
        <v>0.016931999999999999</v>
      </c>
      <c r="S146" s="189">
        <v>0</v>
      </c>
      <c r="T146" s="190">
        <f>S146*H146</f>
        <v>0</v>
      </c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R146" s="191" t="s">
        <v>272</v>
      </c>
      <c r="AT146" s="191" t="s">
        <v>221</v>
      </c>
      <c r="AU146" s="191" t="s">
        <v>85</v>
      </c>
      <c r="AY146" s="19" t="s">
        <v>165</v>
      </c>
      <c r="BE146" s="192">
        <f>IF(N146="základní",J146,0)</f>
        <v>0</v>
      </c>
      <c r="BF146" s="192">
        <f>IF(N146="snížená",J146,0)</f>
        <v>0</v>
      </c>
      <c r="BG146" s="192">
        <f>IF(N146="zákl. přenesená",J146,0)</f>
        <v>0</v>
      </c>
      <c r="BH146" s="192">
        <f>IF(N146="sníž. přenesená",J146,0)</f>
        <v>0</v>
      </c>
      <c r="BI146" s="192">
        <f>IF(N146="nulová",J146,0)</f>
        <v>0</v>
      </c>
      <c r="BJ146" s="19" t="s">
        <v>81</v>
      </c>
      <c r="BK146" s="192">
        <f>ROUND(I146*H146,2)</f>
        <v>0</v>
      </c>
      <c r="BL146" s="19" t="s">
        <v>273</v>
      </c>
      <c r="BM146" s="191" t="s">
        <v>1714</v>
      </c>
    </row>
    <row r="147" s="2" customFormat="1">
      <c r="A147" s="38"/>
      <c r="B147" s="39"/>
      <c r="C147" s="38"/>
      <c r="D147" s="193" t="s">
        <v>173</v>
      </c>
      <c r="E147" s="38"/>
      <c r="F147" s="194" t="s">
        <v>884</v>
      </c>
      <c r="G147" s="38"/>
      <c r="H147" s="38"/>
      <c r="I147" s="195"/>
      <c r="J147" s="38"/>
      <c r="K147" s="38"/>
      <c r="L147" s="39"/>
      <c r="M147" s="196"/>
      <c r="N147" s="197"/>
      <c r="O147" s="77"/>
      <c r="P147" s="77"/>
      <c r="Q147" s="77"/>
      <c r="R147" s="77"/>
      <c r="S147" s="77"/>
      <c r="T147" s="7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T147" s="19" t="s">
        <v>173</v>
      </c>
      <c r="AU147" s="19" t="s">
        <v>85</v>
      </c>
    </row>
    <row r="148" s="2" customFormat="1" ht="33" customHeight="1">
      <c r="A148" s="38"/>
      <c r="B148" s="179"/>
      <c r="C148" s="180" t="s">
        <v>233</v>
      </c>
      <c r="D148" s="180" t="s">
        <v>167</v>
      </c>
      <c r="E148" s="181" t="s">
        <v>924</v>
      </c>
      <c r="F148" s="182" t="s">
        <v>925</v>
      </c>
      <c r="G148" s="183" t="s">
        <v>378</v>
      </c>
      <c r="H148" s="184">
        <v>15</v>
      </c>
      <c r="I148" s="185"/>
      <c r="J148" s="186">
        <f>ROUND(I148*H148,2)</f>
        <v>0</v>
      </c>
      <c r="K148" s="182" t="s">
        <v>852</v>
      </c>
      <c r="L148" s="39"/>
      <c r="M148" s="187" t="s">
        <v>1</v>
      </c>
      <c r="N148" s="188" t="s">
        <v>41</v>
      </c>
      <c r="O148" s="77"/>
      <c r="P148" s="189">
        <f>O148*H148</f>
        <v>0</v>
      </c>
      <c r="Q148" s="189">
        <v>0</v>
      </c>
      <c r="R148" s="189">
        <f>Q148*H148</f>
        <v>0</v>
      </c>
      <c r="S148" s="189">
        <v>0</v>
      </c>
      <c r="T148" s="190">
        <f>S148*H148</f>
        <v>0</v>
      </c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R148" s="191" t="s">
        <v>273</v>
      </c>
      <c r="AT148" s="191" t="s">
        <v>167</v>
      </c>
      <c r="AU148" s="191" t="s">
        <v>85</v>
      </c>
      <c r="AY148" s="19" t="s">
        <v>165</v>
      </c>
      <c r="BE148" s="192">
        <f>IF(N148="základní",J148,0)</f>
        <v>0</v>
      </c>
      <c r="BF148" s="192">
        <f>IF(N148="snížená",J148,0)</f>
        <v>0</v>
      </c>
      <c r="BG148" s="192">
        <f>IF(N148="zákl. přenesená",J148,0)</f>
        <v>0</v>
      </c>
      <c r="BH148" s="192">
        <f>IF(N148="sníž. přenesená",J148,0)</f>
        <v>0</v>
      </c>
      <c r="BI148" s="192">
        <f>IF(N148="nulová",J148,0)</f>
        <v>0</v>
      </c>
      <c r="BJ148" s="19" t="s">
        <v>81</v>
      </c>
      <c r="BK148" s="192">
        <f>ROUND(I148*H148,2)</f>
        <v>0</v>
      </c>
      <c r="BL148" s="19" t="s">
        <v>273</v>
      </c>
      <c r="BM148" s="191" t="s">
        <v>1715</v>
      </c>
    </row>
    <row r="149" s="2" customFormat="1">
      <c r="A149" s="38"/>
      <c r="B149" s="39"/>
      <c r="C149" s="38"/>
      <c r="D149" s="193" t="s">
        <v>173</v>
      </c>
      <c r="E149" s="38"/>
      <c r="F149" s="194" t="s">
        <v>925</v>
      </c>
      <c r="G149" s="38"/>
      <c r="H149" s="38"/>
      <c r="I149" s="195"/>
      <c r="J149" s="38"/>
      <c r="K149" s="38"/>
      <c r="L149" s="39"/>
      <c r="M149" s="196"/>
      <c r="N149" s="197"/>
      <c r="O149" s="77"/>
      <c r="P149" s="77"/>
      <c r="Q149" s="77"/>
      <c r="R149" s="77"/>
      <c r="S149" s="77"/>
      <c r="T149" s="78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T149" s="19" t="s">
        <v>173</v>
      </c>
      <c r="AU149" s="19" t="s">
        <v>85</v>
      </c>
    </row>
    <row r="150" s="2" customFormat="1" ht="33" customHeight="1">
      <c r="A150" s="38"/>
      <c r="B150" s="179"/>
      <c r="C150" s="180" t="s">
        <v>240</v>
      </c>
      <c r="D150" s="180" t="s">
        <v>167</v>
      </c>
      <c r="E150" s="181" t="s">
        <v>927</v>
      </c>
      <c r="F150" s="182" t="s">
        <v>928</v>
      </c>
      <c r="G150" s="183" t="s">
        <v>378</v>
      </c>
      <c r="H150" s="184">
        <v>1</v>
      </c>
      <c r="I150" s="185"/>
      <c r="J150" s="186">
        <f>ROUND(I150*H150,2)</f>
        <v>0</v>
      </c>
      <c r="K150" s="182" t="s">
        <v>852</v>
      </c>
      <c r="L150" s="39"/>
      <c r="M150" s="187" t="s">
        <v>1</v>
      </c>
      <c r="N150" s="188" t="s">
        <v>41</v>
      </c>
      <c r="O150" s="77"/>
      <c r="P150" s="189">
        <f>O150*H150</f>
        <v>0</v>
      </c>
      <c r="Q150" s="189">
        <v>0</v>
      </c>
      <c r="R150" s="189">
        <f>Q150*H150</f>
        <v>0</v>
      </c>
      <c r="S150" s="189">
        <v>0</v>
      </c>
      <c r="T150" s="190">
        <f>S150*H150</f>
        <v>0</v>
      </c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R150" s="191" t="s">
        <v>273</v>
      </c>
      <c r="AT150" s="191" t="s">
        <v>167</v>
      </c>
      <c r="AU150" s="191" t="s">
        <v>85</v>
      </c>
      <c r="AY150" s="19" t="s">
        <v>165</v>
      </c>
      <c r="BE150" s="192">
        <f>IF(N150="základní",J150,0)</f>
        <v>0</v>
      </c>
      <c r="BF150" s="192">
        <f>IF(N150="snížená",J150,0)</f>
        <v>0</v>
      </c>
      <c r="BG150" s="192">
        <f>IF(N150="zákl. přenesená",J150,0)</f>
        <v>0</v>
      </c>
      <c r="BH150" s="192">
        <f>IF(N150="sníž. přenesená",J150,0)</f>
        <v>0</v>
      </c>
      <c r="BI150" s="192">
        <f>IF(N150="nulová",J150,0)</f>
        <v>0</v>
      </c>
      <c r="BJ150" s="19" t="s">
        <v>81</v>
      </c>
      <c r="BK150" s="192">
        <f>ROUND(I150*H150,2)</f>
        <v>0</v>
      </c>
      <c r="BL150" s="19" t="s">
        <v>273</v>
      </c>
      <c r="BM150" s="191" t="s">
        <v>1716</v>
      </c>
    </row>
    <row r="151" s="2" customFormat="1">
      <c r="A151" s="38"/>
      <c r="B151" s="39"/>
      <c r="C151" s="38"/>
      <c r="D151" s="193" t="s">
        <v>173</v>
      </c>
      <c r="E151" s="38"/>
      <c r="F151" s="194" t="s">
        <v>928</v>
      </c>
      <c r="G151" s="38"/>
      <c r="H151" s="38"/>
      <c r="I151" s="195"/>
      <c r="J151" s="38"/>
      <c r="K151" s="38"/>
      <c r="L151" s="39"/>
      <c r="M151" s="196"/>
      <c r="N151" s="197"/>
      <c r="O151" s="77"/>
      <c r="P151" s="77"/>
      <c r="Q151" s="77"/>
      <c r="R151" s="77"/>
      <c r="S151" s="77"/>
      <c r="T151" s="78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T151" s="19" t="s">
        <v>173</v>
      </c>
      <c r="AU151" s="19" t="s">
        <v>85</v>
      </c>
    </row>
    <row r="152" s="2" customFormat="1" ht="33" customHeight="1">
      <c r="A152" s="38"/>
      <c r="B152" s="179"/>
      <c r="C152" s="180" t="s">
        <v>247</v>
      </c>
      <c r="D152" s="180" t="s">
        <v>167</v>
      </c>
      <c r="E152" s="181" t="s">
        <v>933</v>
      </c>
      <c r="F152" s="182" t="s">
        <v>934</v>
      </c>
      <c r="G152" s="183" t="s">
        <v>378</v>
      </c>
      <c r="H152" s="184">
        <v>1</v>
      </c>
      <c r="I152" s="185"/>
      <c r="J152" s="186">
        <f>ROUND(I152*H152,2)</f>
        <v>0</v>
      </c>
      <c r="K152" s="182" t="s">
        <v>852</v>
      </c>
      <c r="L152" s="39"/>
      <c r="M152" s="187" t="s">
        <v>1</v>
      </c>
      <c r="N152" s="188" t="s">
        <v>41</v>
      </c>
      <c r="O152" s="77"/>
      <c r="P152" s="189">
        <f>O152*H152</f>
        <v>0</v>
      </c>
      <c r="Q152" s="189">
        <v>0</v>
      </c>
      <c r="R152" s="189">
        <f>Q152*H152</f>
        <v>0</v>
      </c>
      <c r="S152" s="189">
        <v>0</v>
      </c>
      <c r="T152" s="190">
        <f>S152*H152</f>
        <v>0</v>
      </c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R152" s="191" t="s">
        <v>273</v>
      </c>
      <c r="AT152" s="191" t="s">
        <v>167</v>
      </c>
      <c r="AU152" s="191" t="s">
        <v>85</v>
      </c>
      <c r="AY152" s="19" t="s">
        <v>165</v>
      </c>
      <c r="BE152" s="192">
        <f>IF(N152="základní",J152,0)</f>
        <v>0</v>
      </c>
      <c r="BF152" s="192">
        <f>IF(N152="snížená",J152,0)</f>
        <v>0</v>
      </c>
      <c r="BG152" s="192">
        <f>IF(N152="zákl. přenesená",J152,0)</f>
        <v>0</v>
      </c>
      <c r="BH152" s="192">
        <f>IF(N152="sníž. přenesená",J152,0)</f>
        <v>0</v>
      </c>
      <c r="BI152" s="192">
        <f>IF(N152="nulová",J152,0)</f>
        <v>0</v>
      </c>
      <c r="BJ152" s="19" t="s">
        <v>81</v>
      </c>
      <c r="BK152" s="192">
        <f>ROUND(I152*H152,2)</f>
        <v>0</v>
      </c>
      <c r="BL152" s="19" t="s">
        <v>273</v>
      </c>
      <c r="BM152" s="191" t="s">
        <v>1717</v>
      </c>
    </row>
    <row r="153" s="2" customFormat="1">
      <c r="A153" s="38"/>
      <c r="B153" s="39"/>
      <c r="C153" s="38"/>
      <c r="D153" s="193" t="s">
        <v>173</v>
      </c>
      <c r="E153" s="38"/>
      <c r="F153" s="194" t="s">
        <v>934</v>
      </c>
      <c r="G153" s="38"/>
      <c r="H153" s="38"/>
      <c r="I153" s="195"/>
      <c r="J153" s="38"/>
      <c r="K153" s="38"/>
      <c r="L153" s="39"/>
      <c r="M153" s="196"/>
      <c r="N153" s="197"/>
      <c r="O153" s="77"/>
      <c r="P153" s="77"/>
      <c r="Q153" s="77"/>
      <c r="R153" s="77"/>
      <c r="S153" s="77"/>
      <c r="T153" s="78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T153" s="19" t="s">
        <v>173</v>
      </c>
      <c r="AU153" s="19" t="s">
        <v>85</v>
      </c>
    </row>
    <row r="154" s="2" customFormat="1" ht="33" customHeight="1">
      <c r="A154" s="38"/>
      <c r="B154" s="179"/>
      <c r="C154" s="180" t="s">
        <v>253</v>
      </c>
      <c r="D154" s="180" t="s">
        <v>167</v>
      </c>
      <c r="E154" s="181" t="s">
        <v>1527</v>
      </c>
      <c r="F154" s="182" t="s">
        <v>1528</v>
      </c>
      <c r="G154" s="183" t="s">
        <v>378</v>
      </c>
      <c r="H154" s="184">
        <v>1</v>
      </c>
      <c r="I154" s="185"/>
      <c r="J154" s="186">
        <f>ROUND(I154*H154,2)</f>
        <v>0</v>
      </c>
      <c r="K154" s="182" t="s">
        <v>852</v>
      </c>
      <c r="L154" s="39"/>
      <c r="M154" s="187" t="s">
        <v>1</v>
      </c>
      <c r="N154" s="188" t="s">
        <v>41</v>
      </c>
      <c r="O154" s="77"/>
      <c r="P154" s="189">
        <f>O154*H154</f>
        <v>0</v>
      </c>
      <c r="Q154" s="189">
        <v>0</v>
      </c>
      <c r="R154" s="189">
        <f>Q154*H154</f>
        <v>0</v>
      </c>
      <c r="S154" s="189">
        <v>0</v>
      </c>
      <c r="T154" s="190">
        <f>S154*H154</f>
        <v>0</v>
      </c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R154" s="191" t="s">
        <v>273</v>
      </c>
      <c r="AT154" s="191" t="s">
        <v>167</v>
      </c>
      <c r="AU154" s="191" t="s">
        <v>85</v>
      </c>
      <c r="AY154" s="19" t="s">
        <v>165</v>
      </c>
      <c r="BE154" s="192">
        <f>IF(N154="základní",J154,0)</f>
        <v>0</v>
      </c>
      <c r="BF154" s="192">
        <f>IF(N154="snížená",J154,0)</f>
        <v>0</v>
      </c>
      <c r="BG154" s="192">
        <f>IF(N154="zákl. přenesená",J154,0)</f>
        <v>0</v>
      </c>
      <c r="BH154" s="192">
        <f>IF(N154="sníž. přenesená",J154,0)</f>
        <v>0</v>
      </c>
      <c r="BI154" s="192">
        <f>IF(N154="nulová",J154,0)</f>
        <v>0</v>
      </c>
      <c r="BJ154" s="19" t="s">
        <v>81</v>
      </c>
      <c r="BK154" s="192">
        <f>ROUND(I154*H154,2)</f>
        <v>0</v>
      </c>
      <c r="BL154" s="19" t="s">
        <v>273</v>
      </c>
      <c r="BM154" s="191" t="s">
        <v>1718</v>
      </c>
    </row>
    <row r="155" s="2" customFormat="1">
      <c r="A155" s="38"/>
      <c r="B155" s="39"/>
      <c r="C155" s="38"/>
      <c r="D155" s="193" t="s">
        <v>173</v>
      </c>
      <c r="E155" s="38"/>
      <c r="F155" s="194" t="s">
        <v>1528</v>
      </c>
      <c r="G155" s="38"/>
      <c r="H155" s="38"/>
      <c r="I155" s="195"/>
      <c r="J155" s="38"/>
      <c r="K155" s="38"/>
      <c r="L155" s="39"/>
      <c r="M155" s="196"/>
      <c r="N155" s="197"/>
      <c r="O155" s="77"/>
      <c r="P155" s="77"/>
      <c r="Q155" s="77"/>
      <c r="R155" s="77"/>
      <c r="S155" s="77"/>
      <c r="T155" s="7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T155" s="19" t="s">
        <v>173</v>
      </c>
      <c r="AU155" s="19" t="s">
        <v>85</v>
      </c>
    </row>
    <row r="156" s="2" customFormat="1" ht="21.75" customHeight="1">
      <c r="A156" s="38"/>
      <c r="B156" s="179"/>
      <c r="C156" s="229" t="s">
        <v>261</v>
      </c>
      <c r="D156" s="229" t="s">
        <v>221</v>
      </c>
      <c r="E156" s="230" t="s">
        <v>1719</v>
      </c>
      <c r="F156" s="231" t="s">
        <v>1720</v>
      </c>
      <c r="G156" s="232" t="s">
        <v>378</v>
      </c>
      <c r="H156" s="233">
        <v>1</v>
      </c>
      <c r="I156" s="234"/>
      <c r="J156" s="235">
        <f>ROUND(I156*H156,2)</f>
        <v>0</v>
      </c>
      <c r="K156" s="231" t="s">
        <v>1</v>
      </c>
      <c r="L156" s="236"/>
      <c r="M156" s="237" t="s">
        <v>1</v>
      </c>
      <c r="N156" s="238" t="s">
        <v>41</v>
      </c>
      <c r="O156" s="77"/>
      <c r="P156" s="189">
        <f>O156*H156</f>
        <v>0</v>
      </c>
      <c r="Q156" s="189">
        <v>0.0016800000000000001</v>
      </c>
      <c r="R156" s="189">
        <f>Q156*H156</f>
        <v>0.0016800000000000001</v>
      </c>
      <c r="S156" s="189">
        <v>0</v>
      </c>
      <c r="T156" s="190">
        <f>S156*H156</f>
        <v>0</v>
      </c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R156" s="191" t="s">
        <v>272</v>
      </c>
      <c r="AT156" s="191" t="s">
        <v>221</v>
      </c>
      <c r="AU156" s="191" t="s">
        <v>85</v>
      </c>
      <c r="AY156" s="19" t="s">
        <v>165</v>
      </c>
      <c r="BE156" s="192">
        <f>IF(N156="základní",J156,0)</f>
        <v>0</v>
      </c>
      <c r="BF156" s="192">
        <f>IF(N156="snížená",J156,0)</f>
        <v>0</v>
      </c>
      <c r="BG156" s="192">
        <f>IF(N156="zákl. přenesená",J156,0)</f>
        <v>0</v>
      </c>
      <c r="BH156" s="192">
        <f>IF(N156="sníž. přenesená",J156,0)</f>
        <v>0</v>
      </c>
      <c r="BI156" s="192">
        <f>IF(N156="nulová",J156,0)</f>
        <v>0</v>
      </c>
      <c r="BJ156" s="19" t="s">
        <v>81</v>
      </c>
      <c r="BK156" s="192">
        <f>ROUND(I156*H156,2)</f>
        <v>0</v>
      </c>
      <c r="BL156" s="19" t="s">
        <v>273</v>
      </c>
      <c r="BM156" s="191" t="s">
        <v>1721</v>
      </c>
    </row>
    <row r="157" s="2" customFormat="1">
      <c r="A157" s="38"/>
      <c r="B157" s="39"/>
      <c r="C157" s="38"/>
      <c r="D157" s="193" t="s">
        <v>173</v>
      </c>
      <c r="E157" s="38"/>
      <c r="F157" s="194" t="s">
        <v>1720</v>
      </c>
      <c r="G157" s="38"/>
      <c r="H157" s="38"/>
      <c r="I157" s="195"/>
      <c r="J157" s="38"/>
      <c r="K157" s="38"/>
      <c r="L157" s="39"/>
      <c r="M157" s="196"/>
      <c r="N157" s="197"/>
      <c r="O157" s="77"/>
      <c r="P157" s="77"/>
      <c r="Q157" s="77"/>
      <c r="R157" s="77"/>
      <c r="S157" s="77"/>
      <c r="T157" s="78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T157" s="19" t="s">
        <v>173</v>
      </c>
      <c r="AU157" s="19" t="s">
        <v>85</v>
      </c>
    </row>
    <row r="158" s="14" customFormat="1">
      <c r="A158" s="14"/>
      <c r="B158" s="205"/>
      <c r="C158" s="14"/>
      <c r="D158" s="193" t="s">
        <v>175</v>
      </c>
      <c r="E158" s="206" t="s">
        <v>1</v>
      </c>
      <c r="F158" s="207" t="s">
        <v>1722</v>
      </c>
      <c r="G158" s="14"/>
      <c r="H158" s="208">
        <v>1</v>
      </c>
      <c r="I158" s="209"/>
      <c r="J158" s="14"/>
      <c r="K158" s="14"/>
      <c r="L158" s="205"/>
      <c r="M158" s="210"/>
      <c r="N158" s="211"/>
      <c r="O158" s="211"/>
      <c r="P158" s="211"/>
      <c r="Q158" s="211"/>
      <c r="R158" s="211"/>
      <c r="S158" s="211"/>
      <c r="T158" s="212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T158" s="206" t="s">
        <v>175</v>
      </c>
      <c r="AU158" s="206" t="s">
        <v>85</v>
      </c>
      <c r="AV158" s="14" t="s">
        <v>85</v>
      </c>
      <c r="AW158" s="14" t="s">
        <v>32</v>
      </c>
      <c r="AX158" s="14" t="s">
        <v>81</v>
      </c>
      <c r="AY158" s="206" t="s">
        <v>165</v>
      </c>
    </row>
    <row r="159" s="13" customFormat="1">
      <c r="A159" s="13"/>
      <c r="B159" s="198"/>
      <c r="C159" s="13"/>
      <c r="D159" s="193" t="s">
        <v>175</v>
      </c>
      <c r="E159" s="199" t="s">
        <v>1</v>
      </c>
      <c r="F159" s="200" t="s">
        <v>1534</v>
      </c>
      <c r="G159" s="13"/>
      <c r="H159" s="199" t="s">
        <v>1</v>
      </c>
      <c r="I159" s="201"/>
      <c r="J159" s="13"/>
      <c r="K159" s="13"/>
      <c r="L159" s="198"/>
      <c r="M159" s="202"/>
      <c r="N159" s="203"/>
      <c r="O159" s="203"/>
      <c r="P159" s="203"/>
      <c r="Q159" s="203"/>
      <c r="R159" s="203"/>
      <c r="S159" s="203"/>
      <c r="T159" s="204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T159" s="199" t="s">
        <v>175</v>
      </c>
      <c r="AU159" s="199" t="s">
        <v>85</v>
      </c>
      <c r="AV159" s="13" t="s">
        <v>81</v>
      </c>
      <c r="AW159" s="13" t="s">
        <v>32</v>
      </c>
      <c r="AX159" s="13" t="s">
        <v>76</v>
      </c>
      <c r="AY159" s="199" t="s">
        <v>165</v>
      </c>
    </row>
    <row r="160" s="13" customFormat="1">
      <c r="A160" s="13"/>
      <c r="B160" s="198"/>
      <c r="C160" s="13"/>
      <c r="D160" s="193" t="s">
        <v>175</v>
      </c>
      <c r="E160" s="199" t="s">
        <v>1</v>
      </c>
      <c r="F160" s="200" t="s">
        <v>1535</v>
      </c>
      <c r="G160" s="13"/>
      <c r="H160" s="199" t="s">
        <v>1</v>
      </c>
      <c r="I160" s="201"/>
      <c r="J160" s="13"/>
      <c r="K160" s="13"/>
      <c r="L160" s="198"/>
      <c r="M160" s="202"/>
      <c r="N160" s="203"/>
      <c r="O160" s="203"/>
      <c r="P160" s="203"/>
      <c r="Q160" s="203"/>
      <c r="R160" s="203"/>
      <c r="S160" s="203"/>
      <c r="T160" s="204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199" t="s">
        <v>175</v>
      </c>
      <c r="AU160" s="199" t="s">
        <v>85</v>
      </c>
      <c r="AV160" s="13" t="s">
        <v>81</v>
      </c>
      <c r="AW160" s="13" t="s">
        <v>32</v>
      </c>
      <c r="AX160" s="13" t="s">
        <v>76</v>
      </c>
      <c r="AY160" s="199" t="s">
        <v>165</v>
      </c>
    </row>
    <row r="161" s="13" customFormat="1">
      <c r="A161" s="13"/>
      <c r="B161" s="198"/>
      <c r="C161" s="13"/>
      <c r="D161" s="193" t="s">
        <v>175</v>
      </c>
      <c r="E161" s="199" t="s">
        <v>1</v>
      </c>
      <c r="F161" s="200" t="s">
        <v>1308</v>
      </c>
      <c r="G161" s="13"/>
      <c r="H161" s="199" t="s">
        <v>1</v>
      </c>
      <c r="I161" s="201"/>
      <c r="J161" s="13"/>
      <c r="K161" s="13"/>
      <c r="L161" s="198"/>
      <c r="M161" s="202"/>
      <c r="N161" s="203"/>
      <c r="O161" s="203"/>
      <c r="P161" s="203"/>
      <c r="Q161" s="203"/>
      <c r="R161" s="203"/>
      <c r="S161" s="203"/>
      <c r="T161" s="204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199" t="s">
        <v>175</v>
      </c>
      <c r="AU161" s="199" t="s">
        <v>85</v>
      </c>
      <c r="AV161" s="13" t="s">
        <v>81</v>
      </c>
      <c r="AW161" s="13" t="s">
        <v>32</v>
      </c>
      <c r="AX161" s="13" t="s">
        <v>76</v>
      </c>
      <c r="AY161" s="199" t="s">
        <v>165</v>
      </c>
    </row>
    <row r="162" s="13" customFormat="1">
      <c r="A162" s="13"/>
      <c r="B162" s="198"/>
      <c r="C162" s="13"/>
      <c r="D162" s="193" t="s">
        <v>175</v>
      </c>
      <c r="E162" s="199" t="s">
        <v>1</v>
      </c>
      <c r="F162" s="200" t="s">
        <v>1536</v>
      </c>
      <c r="G162" s="13"/>
      <c r="H162" s="199" t="s">
        <v>1</v>
      </c>
      <c r="I162" s="201"/>
      <c r="J162" s="13"/>
      <c r="K162" s="13"/>
      <c r="L162" s="198"/>
      <c r="M162" s="202"/>
      <c r="N162" s="203"/>
      <c r="O162" s="203"/>
      <c r="P162" s="203"/>
      <c r="Q162" s="203"/>
      <c r="R162" s="203"/>
      <c r="S162" s="203"/>
      <c r="T162" s="204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199" t="s">
        <v>175</v>
      </c>
      <c r="AU162" s="199" t="s">
        <v>85</v>
      </c>
      <c r="AV162" s="13" t="s">
        <v>81</v>
      </c>
      <c r="AW162" s="13" t="s">
        <v>32</v>
      </c>
      <c r="AX162" s="13" t="s">
        <v>76</v>
      </c>
      <c r="AY162" s="199" t="s">
        <v>165</v>
      </c>
    </row>
    <row r="163" s="13" customFormat="1">
      <c r="A163" s="13"/>
      <c r="B163" s="198"/>
      <c r="C163" s="13"/>
      <c r="D163" s="193" t="s">
        <v>175</v>
      </c>
      <c r="E163" s="199" t="s">
        <v>1</v>
      </c>
      <c r="F163" s="200" t="s">
        <v>1311</v>
      </c>
      <c r="G163" s="13"/>
      <c r="H163" s="199" t="s">
        <v>1</v>
      </c>
      <c r="I163" s="201"/>
      <c r="J163" s="13"/>
      <c r="K163" s="13"/>
      <c r="L163" s="198"/>
      <c r="M163" s="202"/>
      <c r="N163" s="203"/>
      <c r="O163" s="203"/>
      <c r="P163" s="203"/>
      <c r="Q163" s="203"/>
      <c r="R163" s="203"/>
      <c r="S163" s="203"/>
      <c r="T163" s="204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199" t="s">
        <v>175</v>
      </c>
      <c r="AU163" s="199" t="s">
        <v>85</v>
      </c>
      <c r="AV163" s="13" t="s">
        <v>81</v>
      </c>
      <c r="AW163" s="13" t="s">
        <v>32</v>
      </c>
      <c r="AX163" s="13" t="s">
        <v>76</v>
      </c>
      <c r="AY163" s="199" t="s">
        <v>165</v>
      </c>
    </row>
    <row r="164" s="13" customFormat="1">
      <c r="A164" s="13"/>
      <c r="B164" s="198"/>
      <c r="C164" s="13"/>
      <c r="D164" s="193" t="s">
        <v>175</v>
      </c>
      <c r="E164" s="199" t="s">
        <v>1</v>
      </c>
      <c r="F164" s="200" t="s">
        <v>1428</v>
      </c>
      <c r="G164" s="13"/>
      <c r="H164" s="199" t="s">
        <v>1</v>
      </c>
      <c r="I164" s="201"/>
      <c r="J164" s="13"/>
      <c r="K164" s="13"/>
      <c r="L164" s="198"/>
      <c r="M164" s="202"/>
      <c r="N164" s="203"/>
      <c r="O164" s="203"/>
      <c r="P164" s="203"/>
      <c r="Q164" s="203"/>
      <c r="R164" s="203"/>
      <c r="S164" s="203"/>
      <c r="T164" s="204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199" t="s">
        <v>175</v>
      </c>
      <c r="AU164" s="199" t="s">
        <v>85</v>
      </c>
      <c r="AV164" s="13" t="s">
        <v>81</v>
      </c>
      <c r="AW164" s="13" t="s">
        <v>32</v>
      </c>
      <c r="AX164" s="13" t="s">
        <v>76</v>
      </c>
      <c r="AY164" s="199" t="s">
        <v>165</v>
      </c>
    </row>
    <row r="165" s="13" customFormat="1">
      <c r="A165" s="13"/>
      <c r="B165" s="198"/>
      <c r="C165" s="13"/>
      <c r="D165" s="193" t="s">
        <v>175</v>
      </c>
      <c r="E165" s="199" t="s">
        <v>1</v>
      </c>
      <c r="F165" s="200" t="s">
        <v>1537</v>
      </c>
      <c r="G165" s="13"/>
      <c r="H165" s="199" t="s">
        <v>1</v>
      </c>
      <c r="I165" s="201"/>
      <c r="J165" s="13"/>
      <c r="K165" s="13"/>
      <c r="L165" s="198"/>
      <c r="M165" s="202"/>
      <c r="N165" s="203"/>
      <c r="O165" s="203"/>
      <c r="P165" s="203"/>
      <c r="Q165" s="203"/>
      <c r="R165" s="203"/>
      <c r="S165" s="203"/>
      <c r="T165" s="204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199" t="s">
        <v>175</v>
      </c>
      <c r="AU165" s="199" t="s">
        <v>85</v>
      </c>
      <c r="AV165" s="13" t="s">
        <v>81</v>
      </c>
      <c r="AW165" s="13" t="s">
        <v>32</v>
      </c>
      <c r="AX165" s="13" t="s">
        <v>76</v>
      </c>
      <c r="AY165" s="199" t="s">
        <v>165</v>
      </c>
    </row>
    <row r="166" s="13" customFormat="1">
      <c r="A166" s="13"/>
      <c r="B166" s="198"/>
      <c r="C166" s="13"/>
      <c r="D166" s="193" t="s">
        <v>175</v>
      </c>
      <c r="E166" s="199" t="s">
        <v>1</v>
      </c>
      <c r="F166" s="200" t="s">
        <v>1538</v>
      </c>
      <c r="G166" s="13"/>
      <c r="H166" s="199" t="s">
        <v>1</v>
      </c>
      <c r="I166" s="201"/>
      <c r="J166" s="13"/>
      <c r="K166" s="13"/>
      <c r="L166" s="198"/>
      <c r="M166" s="202"/>
      <c r="N166" s="203"/>
      <c r="O166" s="203"/>
      <c r="P166" s="203"/>
      <c r="Q166" s="203"/>
      <c r="R166" s="203"/>
      <c r="S166" s="203"/>
      <c r="T166" s="204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199" t="s">
        <v>175</v>
      </c>
      <c r="AU166" s="199" t="s">
        <v>85</v>
      </c>
      <c r="AV166" s="13" t="s">
        <v>81</v>
      </c>
      <c r="AW166" s="13" t="s">
        <v>32</v>
      </c>
      <c r="AX166" s="13" t="s">
        <v>76</v>
      </c>
      <c r="AY166" s="199" t="s">
        <v>165</v>
      </c>
    </row>
    <row r="167" s="13" customFormat="1">
      <c r="A167" s="13"/>
      <c r="B167" s="198"/>
      <c r="C167" s="13"/>
      <c r="D167" s="193" t="s">
        <v>175</v>
      </c>
      <c r="E167" s="199" t="s">
        <v>1</v>
      </c>
      <c r="F167" s="200" t="s">
        <v>1319</v>
      </c>
      <c r="G167" s="13"/>
      <c r="H167" s="199" t="s">
        <v>1</v>
      </c>
      <c r="I167" s="201"/>
      <c r="J167" s="13"/>
      <c r="K167" s="13"/>
      <c r="L167" s="198"/>
      <c r="M167" s="202"/>
      <c r="N167" s="203"/>
      <c r="O167" s="203"/>
      <c r="P167" s="203"/>
      <c r="Q167" s="203"/>
      <c r="R167" s="203"/>
      <c r="S167" s="203"/>
      <c r="T167" s="204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199" t="s">
        <v>175</v>
      </c>
      <c r="AU167" s="199" t="s">
        <v>85</v>
      </c>
      <c r="AV167" s="13" t="s">
        <v>81</v>
      </c>
      <c r="AW167" s="13" t="s">
        <v>32</v>
      </c>
      <c r="AX167" s="13" t="s">
        <v>76</v>
      </c>
      <c r="AY167" s="199" t="s">
        <v>165</v>
      </c>
    </row>
    <row r="168" s="2" customFormat="1">
      <c r="A168" s="38"/>
      <c r="B168" s="179"/>
      <c r="C168" s="180" t="s">
        <v>8</v>
      </c>
      <c r="D168" s="180" t="s">
        <v>167</v>
      </c>
      <c r="E168" s="181" t="s">
        <v>985</v>
      </c>
      <c r="F168" s="182" t="s">
        <v>986</v>
      </c>
      <c r="G168" s="183" t="s">
        <v>378</v>
      </c>
      <c r="H168" s="184">
        <v>2</v>
      </c>
      <c r="I168" s="185"/>
      <c r="J168" s="186">
        <f>ROUND(I168*H168,2)</f>
        <v>0</v>
      </c>
      <c r="K168" s="182" t="s">
        <v>852</v>
      </c>
      <c r="L168" s="39"/>
      <c r="M168" s="187" t="s">
        <v>1</v>
      </c>
      <c r="N168" s="188" t="s">
        <v>41</v>
      </c>
      <c r="O168" s="77"/>
      <c r="P168" s="189">
        <f>O168*H168</f>
        <v>0</v>
      </c>
      <c r="Q168" s="189">
        <v>0</v>
      </c>
      <c r="R168" s="189">
        <f>Q168*H168</f>
        <v>0</v>
      </c>
      <c r="S168" s="189">
        <v>0</v>
      </c>
      <c r="T168" s="190">
        <f>S168*H168</f>
        <v>0</v>
      </c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R168" s="191" t="s">
        <v>273</v>
      </c>
      <c r="AT168" s="191" t="s">
        <v>167</v>
      </c>
      <c r="AU168" s="191" t="s">
        <v>85</v>
      </c>
      <c r="AY168" s="19" t="s">
        <v>165</v>
      </c>
      <c r="BE168" s="192">
        <f>IF(N168="základní",J168,0)</f>
        <v>0</v>
      </c>
      <c r="BF168" s="192">
        <f>IF(N168="snížená",J168,0)</f>
        <v>0</v>
      </c>
      <c r="BG168" s="192">
        <f>IF(N168="zákl. přenesená",J168,0)</f>
        <v>0</v>
      </c>
      <c r="BH168" s="192">
        <f>IF(N168="sníž. přenesená",J168,0)</f>
        <v>0</v>
      </c>
      <c r="BI168" s="192">
        <f>IF(N168="nulová",J168,0)</f>
        <v>0</v>
      </c>
      <c r="BJ168" s="19" t="s">
        <v>81</v>
      </c>
      <c r="BK168" s="192">
        <f>ROUND(I168*H168,2)</f>
        <v>0</v>
      </c>
      <c r="BL168" s="19" t="s">
        <v>273</v>
      </c>
      <c r="BM168" s="191" t="s">
        <v>1723</v>
      </c>
    </row>
    <row r="169" s="2" customFormat="1">
      <c r="A169" s="38"/>
      <c r="B169" s="39"/>
      <c r="C169" s="38"/>
      <c r="D169" s="193" t="s">
        <v>173</v>
      </c>
      <c r="E169" s="38"/>
      <c r="F169" s="194" t="s">
        <v>986</v>
      </c>
      <c r="G169" s="38"/>
      <c r="H169" s="38"/>
      <c r="I169" s="195"/>
      <c r="J169" s="38"/>
      <c r="K169" s="38"/>
      <c r="L169" s="39"/>
      <c r="M169" s="196"/>
      <c r="N169" s="197"/>
      <c r="O169" s="77"/>
      <c r="P169" s="77"/>
      <c r="Q169" s="77"/>
      <c r="R169" s="77"/>
      <c r="S169" s="77"/>
      <c r="T169" s="78"/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T169" s="19" t="s">
        <v>173</v>
      </c>
      <c r="AU169" s="19" t="s">
        <v>85</v>
      </c>
    </row>
    <row r="170" s="2" customFormat="1" ht="16.5" customHeight="1">
      <c r="A170" s="38"/>
      <c r="B170" s="179"/>
      <c r="C170" s="229" t="s">
        <v>273</v>
      </c>
      <c r="D170" s="229" t="s">
        <v>221</v>
      </c>
      <c r="E170" s="230" t="s">
        <v>1724</v>
      </c>
      <c r="F170" s="231" t="s">
        <v>989</v>
      </c>
      <c r="G170" s="232" t="s">
        <v>378</v>
      </c>
      <c r="H170" s="233">
        <v>2</v>
      </c>
      <c r="I170" s="234"/>
      <c r="J170" s="235">
        <f>ROUND(I170*H170,2)</f>
        <v>0</v>
      </c>
      <c r="K170" s="231" t="s">
        <v>1</v>
      </c>
      <c r="L170" s="236"/>
      <c r="M170" s="237" t="s">
        <v>1</v>
      </c>
      <c r="N170" s="238" t="s">
        <v>41</v>
      </c>
      <c r="O170" s="77"/>
      <c r="P170" s="189">
        <f>O170*H170</f>
        <v>0</v>
      </c>
      <c r="Q170" s="189">
        <v>5.0000000000000002E-05</v>
      </c>
      <c r="R170" s="189">
        <f>Q170*H170</f>
        <v>0.00010000000000000001</v>
      </c>
      <c r="S170" s="189">
        <v>0</v>
      </c>
      <c r="T170" s="190">
        <f>S170*H170</f>
        <v>0</v>
      </c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R170" s="191" t="s">
        <v>272</v>
      </c>
      <c r="AT170" s="191" t="s">
        <v>221</v>
      </c>
      <c r="AU170" s="191" t="s">
        <v>85</v>
      </c>
      <c r="AY170" s="19" t="s">
        <v>165</v>
      </c>
      <c r="BE170" s="192">
        <f>IF(N170="základní",J170,0)</f>
        <v>0</v>
      </c>
      <c r="BF170" s="192">
        <f>IF(N170="snížená",J170,0)</f>
        <v>0</v>
      </c>
      <c r="BG170" s="192">
        <f>IF(N170="zákl. přenesená",J170,0)</f>
        <v>0</v>
      </c>
      <c r="BH170" s="192">
        <f>IF(N170="sníž. přenesená",J170,0)</f>
        <v>0</v>
      </c>
      <c r="BI170" s="192">
        <f>IF(N170="nulová",J170,0)</f>
        <v>0</v>
      </c>
      <c r="BJ170" s="19" t="s">
        <v>81</v>
      </c>
      <c r="BK170" s="192">
        <f>ROUND(I170*H170,2)</f>
        <v>0</v>
      </c>
      <c r="BL170" s="19" t="s">
        <v>273</v>
      </c>
      <c r="BM170" s="191" t="s">
        <v>1725</v>
      </c>
    </row>
    <row r="171" s="2" customFormat="1">
      <c r="A171" s="38"/>
      <c r="B171" s="39"/>
      <c r="C171" s="38"/>
      <c r="D171" s="193" t="s">
        <v>173</v>
      </c>
      <c r="E171" s="38"/>
      <c r="F171" s="194" t="s">
        <v>989</v>
      </c>
      <c r="G171" s="38"/>
      <c r="H171" s="38"/>
      <c r="I171" s="195"/>
      <c r="J171" s="38"/>
      <c r="K171" s="38"/>
      <c r="L171" s="39"/>
      <c r="M171" s="196"/>
      <c r="N171" s="197"/>
      <c r="O171" s="77"/>
      <c r="P171" s="77"/>
      <c r="Q171" s="77"/>
      <c r="R171" s="77"/>
      <c r="S171" s="77"/>
      <c r="T171" s="78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T171" s="19" t="s">
        <v>173</v>
      </c>
      <c r="AU171" s="19" t="s">
        <v>85</v>
      </c>
    </row>
    <row r="172" s="14" customFormat="1">
      <c r="A172" s="14"/>
      <c r="B172" s="205"/>
      <c r="C172" s="14"/>
      <c r="D172" s="193" t="s">
        <v>175</v>
      </c>
      <c r="E172" s="206" t="s">
        <v>1</v>
      </c>
      <c r="F172" s="207" t="s">
        <v>85</v>
      </c>
      <c r="G172" s="14"/>
      <c r="H172" s="208">
        <v>2</v>
      </c>
      <c r="I172" s="209"/>
      <c r="J172" s="14"/>
      <c r="K172" s="14"/>
      <c r="L172" s="205"/>
      <c r="M172" s="210"/>
      <c r="N172" s="211"/>
      <c r="O172" s="211"/>
      <c r="P172" s="211"/>
      <c r="Q172" s="211"/>
      <c r="R172" s="211"/>
      <c r="S172" s="211"/>
      <c r="T172" s="212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T172" s="206" t="s">
        <v>175</v>
      </c>
      <c r="AU172" s="206" t="s">
        <v>85</v>
      </c>
      <c r="AV172" s="14" t="s">
        <v>85</v>
      </c>
      <c r="AW172" s="14" t="s">
        <v>32</v>
      </c>
      <c r="AX172" s="14" t="s">
        <v>81</v>
      </c>
      <c r="AY172" s="206" t="s">
        <v>165</v>
      </c>
    </row>
    <row r="173" s="2" customFormat="1">
      <c r="A173" s="38"/>
      <c r="B173" s="179"/>
      <c r="C173" s="180" t="s">
        <v>284</v>
      </c>
      <c r="D173" s="180" t="s">
        <v>167</v>
      </c>
      <c r="E173" s="181" t="s">
        <v>991</v>
      </c>
      <c r="F173" s="182" t="s">
        <v>992</v>
      </c>
      <c r="G173" s="183" t="s">
        <v>378</v>
      </c>
      <c r="H173" s="184">
        <v>4</v>
      </c>
      <c r="I173" s="185"/>
      <c r="J173" s="186">
        <f>ROUND(I173*H173,2)</f>
        <v>0</v>
      </c>
      <c r="K173" s="182" t="s">
        <v>852</v>
      </c>
      <c r="L173" s="39"/>
      <c r="M173" s="187" t="s">
        <v>1</v>
      </c>
      <c r="N173" s="188" t="s">
        <v>41</v>
      </c>
      <c r="O173" s="77"/>
      <c r="P173" s="189">
        <f>O173*H173</f>
        <v>0</v>
      </c>
      <c r="Q173" s="189">
        <v>0</v>
      </c>
      <c r="R173" s="189">
        <f>Q173*H173</f>
        <v>0</v>
      </c>
      <c r="S173" s="189">
        <v>0</v>
      </c>
      <c r="T173" s="190">
        <f>S173*H173</f>
        <v>0</v>
      </c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R173" s="191" t="s">
        <v>273</v>
      </c>
      <c r="AT173" s="191" t="s">
        <v>167</v>
      </c>
      <c r="AU173" s="191" t="s">
        <v>85</v>
      </c>
      <c r="AY173" s="19" t="s">
        <v>165</v>
      </c>
      <c r="BE173" s="192">
        <f>IF(N173="základní",J173,0)</f>
        <v>0</v>
      </c>
      <c r="BF173" s="192">
        <f>IF(N173="snížená",J173,0)</f>
        <v>0</v>
      </c>
      <c r="BG173" s="192">
        <f>IF(N173="zákl. přenesená",J173,0)</f>
        <v>0</v>
      </c>
      <c r="BH173" s="192">
        <f>IF(N173="sníž. přenesená",J173,0)</f>
        <v>0</v>
      </c>
      <c r="BI173" s="192">
        <f>IF(N173="nulová",J173,0)</f>
        <v>0</v>
      </c>
      <c r="BJ173" s="19" t="s">
        <v>81</v>
      </c>
      <c r="BK173" s="192">
        <f>ROUND(I173*H173,2)</f>
        <v>0</v>
      </c>
      <c r="BL173" s="19" t="s">
        <v>273</v>
      </c>
      <c r="BM173" s="191" t="s">
        <v>1726</v>
      </c>
    </row>
    <row r="174" s="2" customFormat="1">
      <c r="A174" s="38"/>
      <c r="B174" s="39"/>
      <c r="C174" s="38"/>
      <c r="D174" s="193" t="s">
        <v>173</v>
      </c>
      <c r="E174" s="38"/>
      <c r="F174" s="194" t="s">
        <v>992</v>
      </c>
      <c r="G174" s="38"/>
      <c r="H174" s="38"/>
      <c r="I174" s="195"/>
      <c r="J174" s="38"/>
      <c r="K174" s="38"/>
      <c r="L174" s="39"/>
      <c r="M174" s="196"/>
      <c r="N174" s="197"/>
      <c r="O174" s="77"/>
      <c r="P174" s="77"/>
      <c r="Q174" s="77"/>
      <c r="R174" s="77"/>
      <c r="S174" s="77"/>
      <c r="T174" s="78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T174" s="19" t="s">
        <v>173</v>
      </c>
      <c r="AU174" s="19" t="s">
        <v>85</v>
      </c>
    </row>
    <row r="175" s="2" customFormat="1" ht="16.5" customHeight="1">
      <c r="A175" s="38"/>
      <c r="B175" s="179"/>
      <c r="C175" s="229" t="s">
        <v>289</v>
      </c>
      <c r="D175" s="229" t="s">
        <v>221</v>
      </c>
      <c r="E175" s="230" t="s">
        <v>1727</v>
      </c>
      <c r="F175" s="231" t="s">
        <v>995</v>
      </c>
      <c r="G175" s="232" t="s">
        <v>378</v>
      </c>
      <c r="H175" s="233">
        <v>4</v>
      </c>
      <c r="I175" s="234"/>
      <c r="J175" s="235">
        <f>ROUND(I175*H175,2)</f>
        <v>0</v>
      </c>
      <c r="K175" s="231" t="s">
        <v>1</v>
      </c>
      <c r="L175" s="236"/>
      <c r="M175" s="237" t="s">
        <v>1</v>
      </c>
      <c r="N175" s="238" t="s">
        <v>41</v>
      </c>
      <c r="O175" s="77"/>
      <c r="P175" s="189">
        <f>O175*H175</f>
        <v>0</v>
      </c>
      <c r="Q175" s="189">
        <v>5.0000000000000002E-05</v>
      </c>
      <c r="R175" s="189">
        <f>Q175*H175</f>
        <v>0.00020000000000000001</v>
      </c>
      <c r="S175" s="189">
        <v>0</v>
      </c>
      <c r="T175" s="190">
        <f>S175*H175</f>
        <v>0</v>
      </c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R175" s="191" t="s">
        <v>272</v>
      </c>
      <c r="AT175" s="191" t="s">
        <v>221</v>
      </c>
      <c r="AU175" s="191" t="s">
        <v>85</v>
      </c>
      <c r="AY175" s="19" t="s">
        <v>165</v>
      </c>
      <c r="BE175" s="192">
        <f>IF(N175="základní",J175,0)</f>
        <v>0</v>
      </c>
      <c r="BF175" s="192">
        <f>IF(N175="snížená",J175,0)</f>
        <v>0</v>
      </c>
      <c r="BG175" s="192">
        <f>IF(N175="zákl. přenesená",J175,0)</f>
        <v>0</v>
      </c>
      <c r="BH175" s="192">
        <f>IF(N175="sníž. přenesená",J175,0)</f>
        <v>0</v>
      </c>
      <c r="BI175" s="192">
        <f>IF(N175="nulová",J175,0)</f>
        <v>0</v>
      </c>
      <c r="BJ175" s="19" t="s">
        <v>81</v>
      </c>
      <c r="BK175" s="192">
        <f>ROUND(I175*H175,2)</f>
        <v>0</v>
      </c>
      <c r="BL175" s="19" t="s">
        <v>273</v>
      </c>
      <c r="BM175" s="191" t="s">
        <v>1728</v>
      </c>
    </row>
    <row r="176" s="2" customFormat="1">
      <c r="A176" s="38"/>
      <c r="B176" s="39"/>
      <c r="C176" s="38"/>
      <c r="D176" s="193" t="s">
        <v>173</v>
      </c>
      <c r="E176" s="38"/>
      <c r="F176" s="194" t="s">
        <v>995</v>
      </c>
      <c r="G176" s="38"/>
      <c r="H176" s="38"/>
      <c r="I176" s="195"/>
      <c r="J176" s="38"/>
      <c r="K176" s="38"/>
      <c r="L176" s="39"/>
      <c r="M176" s="196"/>
      <c r="N176" s="197"/>
      <c r="O176" s="77"/>
      <c r="P176" s="77"/>
      <c r="Q176" s="77"/>
      <c r="R176" s="77"/>
      <c r="S176" s="77"/>
      <c r="T176" s="78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T176" s="19" t="s">
        <v>173</v>
      </c>
      <c r="AU176" s="19" t="s">
        <v>85</v>
      </c>
    </row>
    <row r="177" s="14" customFormat="1">
      <c r="A177" s="14"/>
      <c r="B177" s="205"/>
      <c r="C177" s="14"/>
      <c r="D177" s="193" t="s">
        <v>175</v>
      </c>
      <c r="E177" s="206" t="s">
        <v>1</v>
      </c>
      <c r="F177" s="207" t="s">
        <v>114</v>
      </c>
      <c r="G177" s="14"/>
      <c r="H177" s="208">
        <v>4</v>
      </c>
      <c r="I177" s="209"/>
      <c r="J177" s="14"/>
      <c r="K177" s="14"/>
      <c r="L177" s="205"/>
      <c r="M177" s="210"/>
      <c r="N177" s="211"/>
      <c r="O177" s="211"/>
      <c r="P177" s="211"/>
      <c r="Q177" s="211"/>
      <c r="R177" s="211"/>
      <c r="S177" s="211"/>
      <c r="T177" s="212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T177" s="206" t="s">
        <v>175</v>
      </c>
      <c r="AU177" s="206" t="s">
        <v>85</v>
      </c>
      <c r="AV177" s="14" t="s">
        <v>85</v>
      </c>
      <c r="AW177" s="14" t="s">
        <v>32</v>
      </c>
      <c r="AX177" s="14" t="s">
        <v>81</v>
      </c>
      <c r="AY177" s="206" t="s">
        <v>165</v>
      </c>
    </row>
    <row r="178" s="2" customFormat="1">
      <c r="A178" s="38"/>
      <c r="B178" s="179"/>
      <c r="C178" s="180" t="s">
        <v>302</v>
      </c>
      <c r="D178" s="180" t="s">
        <v>167</v>
      </c>
      <c r="E178" s="181" t="s">
        <v>997</v>
      </c>
      <c r="F178" s="182" t="s">
        <v>998</v>
      </c>
      <c r="G178" s="183" t="s">
        <v>378</v>
      </c>
      <c r="H178" s="184">
        <v>2</v>
      </c>
      <c r="I178" s="185"/>
      <c r="J178" s="186">
        <f>ROUND(I178*H178,2)</f>
        <v>0</v>
      </c>
      <c r="K178" s="182" t="s">
        <v>852</v>
      </c>
      <c r="L178" s="39"/>
      <c r="M178" s="187" t="s">
        <v>1</v>
      </c>
      <c r="N178" s="188" t="s">
        <v>41</v>
      </c>
      <c r="O178" s="77"/>
      <c r="P178" s="189">
        <f>O178*H178</f>
        <v>0</v>
      </c>
      <c r="Q178" s="189">
        <v>0</v>
      </c>
      <c r="R178" s="189">
        <f>Q178*H178</f>
        <v>0</v>
      </c>
      <c r="S178" s="189">
        <v>0</v>
      </c>
      <c r="T178" s="190">
        <f>S178*H178</f>
        <v>0</v>
      </c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R178" s="191" t="s">
        <v>273</v>
      </c>
      <c r="AT178" s="191" t="s">
        <v>167</v>
      </c>
      <c r="AU178" s="191" t="s">
        <v>85</v>
      </c>
      <c r="AY178" s="19" t="s">
        <v>165</v>
      </c>
      <c r="BE178" s="192">
        <f>IF(N178="základní",J178,0)</f>
        <v>0</v>
      </c>
      <c r="BF178" s="192">
        <f>IF(N178="snížená",J178,0)</f>
        <v>0</v>
      </c>
      <c r="BG178" s="192">
        <f>IF(N178="zákl. přenesená",J178,0)</f>
        <v>0</v>
      </c>
      <c r="BH178" s="192">
        <f>IF(N178="sníž. přenesená",J178,0)</f>
        <v>0</v>
      </c>
      <c r="BI178" s="192">
        <f>IF(N178="nulová",J178,0)</f>
        <v>0</v>
      </c>
      <c r="BJ178" s="19" t="s">
        <v>81</v>
      </c>
      <c r="BK178" s="192">
        <f>ROUND(I178*H178,2)</f>
        <v>0</v>
      </c>
      <c r="BL178" s="19" t="s">
        <v>273</v>
      </c>
      <c r="BM178" s="191" t="s">
        <v>1729</v>
      </c>
    </row>
    <row r="179" s="2" customFormat="1">
      <c r="A179" s="38"/>
      <c r="B179" s="39"/>
      <c r="C179" s="38"/>
      <c r="D179" s="193" t="s">
        <v>173</v>
      </c>
      <c r="E179" s="38"/>
      <c r="F179" s="194" t="s">
        <v>998</v>
      </c>
      <c r="G179" s="38"/>
      <c r="H179" s="38"/>
      <c r="I179" s="195"/>
      <c r="J179" s="38"/>
      <c r="K179" s="38"/>
      <c r="L179" s="39"/>
      <c r="M179" s="196"/>
      <c r="N179" s="197"/>
      <c r="O179" s="77"/>
      <c r="P179" s="77"/>
      <c r="Q179" s="77"/>
      <c r="R179" s="77"/>
      <c r="S179" s="77"/>
      <c r="T179" s="78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T179" s="19" t="s">
        <v>173</v>
      </c>
      <c r="AU179" s="19" t="s">
        <v>85</v>
      </c>
    </row>
    <row r="180" s="2" customFormat="1" ht="16.5" customHeight="1">
      <c r="A180" s="38"/>
      <c r="B180" s="179"/>
      <c r="C180" s="229" t="s">
        <v>307</v>
      </c>
      <c r="D180" s="229" t="s">
        <v>221</v>
      </c>
      <c r="E180" s="230" t="s">
        <v>1730</v>
      </c>
      <c r="F180" s="231" t="s">
        <v>1001</v>
      </c>
      <c r="G180" s="232" t="s">
        <v>378</v>
      </c>
      <c r="H180" s="233">
        <v>2</v>
      </c>
      <c r="I180" s="234"/>
      <c r="J180" s="235">
        <f>ROUND(I180*H180,2)</f>
        <v>0</v>
      </c>
      <c r="K180" s="231" t="s">
        <v>1</v>
      </c>
      <c r="L180" s="236"/>
      <c r="M180" s="237" t="s">
        <v>1</v>
      </c>
      <c r="N180" s="238" t="s">
        <v>41</v>
      </c>
      <c r="O180" s="77"/>
      <c r="P180" s="189">
        <f>O180*H180</f>
        <v>0</v>
      </c>
      <c r="Q180" s="189">
        <v>5.0000000000000002E-05</v>
      </c>
      <c r="R180" s="189">
        <f>Q180*H180</f>
        <v>0.00010000000000000001</v>
      </c>
      <c r="S180" s="189">
        <v>0</v>
      </c>
      <c r="T180" s="190">
        <f>S180*H180</f>
        <v>0</v>
      </c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R180" s="191" t="s">
        <v>272</v>
      </c>
      <c r="AT180" s="191" t="s">
        <v>221</v>
      </c>
      <c r="AU180" s="191" t="s">
        <v>85</v>
      </c>
      <c r="AY180" s="19" t="s">
        <v>165</v>
      </c>
      <c r="BE180" s="192">
        <f>IF(N180="základní",J180,0)</f>
        <v>0</v>
      </c>
      <c r="BF180" s="192">
        <f>IF(N180="snížená",J180,0)</f>
        <v>0</v>
      </c>
      <c r="BG180" s="192">
        <f>IF(N180="zákl. přenesená",J180,0)</f>
        <v>0</v>
      </c>
      <c r="BH180" s="192">
        <f>IF(N180="sníž. přenesená",J180,0)</f>
        <v>0</v>
      </c>
      <c r="BI180" s="192">
        <f>IF(N180="nulová",J180,0)</f>
        <v>0</v>
      </c>
      <c r="BJ180" s="19" t="s">
        <v>81</v>
      </c>
      <c r="BK180" s="192">
        <f>ROUND(I180*H180,2)</f>
        <v>0</v>
      </c>
      <c r="BL180" s="19" t="s">
        <v>273</v>
      </c>
      <c r="BM180" s="191" t="s">
        <v>1731</v>
      </c>
    </row>
    <row r="181" s="2" customFormat="1">
      <c r="A181" s="38"/>
      <c r="B181" s="39"/>
      <c r="C181" s="38"/>
      <c r="D181" s="193" t="s">
        <v>173</v>
      </c>
      <c r="E181" s="38"/>
      <c r="F181" s="194" t="s">
        <v>1001</v>
      </c>
      <c r="G181" s="38"/>
      <c r="H181" s="38"/>
      <c r="I181" s="195"/>
      <c r="J181" s="38"/>
      <c r="K181" s="38"/>
      <c r="L181" s="39"/>
      <c r="M181" s="196"/>
      <c r="N181" s="197"/>
      <c r="O181" s="77"/>
      <c r="P181" s="77"/>
      <c r="Q181" s="77"/>
      <c r="R181" s="77"/>
      <c r="S181" s="77"/>
      <c r="T181" s="78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T181" s="19" t="s">
        <v>173</v>
      </c>
      <c r="AU181" s="19" t="s">
        <v>85</v>
      </c>
    </row>
    <row r="182" s="14" customFormat="1">
      <c r="A182" s="14"/>
      <c r="B182" s="205"/>
      <c r="C182" s="14"/>
      <c r="D182" s="193" t="s">
        <v>175</v>
      </c>
      <c r="E182" s="206" t="s">
        <v>1</v>
      </c>
      <c r="F182" s="207" t="s">
        <v>85</v>
      </c>
      <c r="G182" s="14"/>
      <c r="H182" s="208">
        <v>2</v>
      </c>
      <c r="I182" s="209"/>
      <c r="J182" s="14"/>
      <c r="K182" s="14"/>
      <c r="L182" s="205"/>
      <c r="M182" s="210"/>
      <c r="N182" s="211"/>
      <c r="O182" s="211"/>
      <c r="P182" s="211"/>
      <c r="Q182" s="211"/>
      <c r="R182" s="211"/>
      <c r="S182" s="211"/>
      <c r="T182" s="212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T182" s="206" t="s">
        <v>175</v>
      </c>
      <c r="AU182" s="206" t="s">
        <v>85</v>
      </c>
      <c r="AV182" s="14" t="s">
        <v>85</v>
      </c>
      <c r="AW182" s="14" t="s">
        <v>32</v>
      </c>
      <c r="AX182" s="14" t="s">
        <v>81</v>
      </c>
      <c r="AY182" s="206" t="s">
        <v>165</v>
      </c>
    </row>
    <row r="183" s="2" customFormat="1">
      <c r="A183" s="38"/>
      <c r="B183" s="179"/>
      <c r="C183" s="180" t="s">
        <v>7</v>
      </c>
      <c r="D183" s="180" t="s">
        <v>167</v>
      </c>
      <c r="E183" s="181" t="s">
        <v>1003</v>
      </c>
      <c r="F183" s="182" t="s">
        <v>1004</v>
      </c>
      <c r="G183" s="183" t="s">
        <v>378</v>
      </c>
      <c r="H183" s="184">
        <v>9</v>
      </c>
      <c r="I183" s="185"/>
      <c r="J183" s="186">
        <f>ROUND(I183*H183,2)</f>
        <v>0</v>
      </c>
      <c r="K183" s="182" t="s">
        <v>852</v>
      </c>
      <c r="L183" s="39"/>
      <c r="M183" s="187" t="s">
        <v>1</v>
      </c>
      <c r="N183" s="188" t="s">
        <v>41</v>
      </c>
      <c r="O183" s="77"/>
      <c r="P183" s="189">
        <f>O183*H183</f>
        <v>0</v>
      </c>
      <c r="Q183" s="189">
        <v>0</v>
      </c>
      <c r="R183" s="189">
        <f>Q183*H183</f>
        <v>0</v>
      </c>
      <c r="S183" s="189">
        <v>0</v>
      </c>
      <c r="T183" s="190">
        <f>S183*H183</f>
        <v>0</v>
      </c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R183" s="191" t="s">
        <v>273</v>
      </c>
      <c r="AT183" s="191" t="s">
        <v>167</v>
      </c>
      <c r="AU183" s="191" t="s">
        <v>85</v>
      </c>
      <c r="AY183" s="19" t="s">
        <v>165</v>
      </c>
      <c r="BE183" s="192">
        <f>IF(N183="základní",J183,0)</f>
        <v>0</v>
      </c>
      <c r="BF183" s="192">
        <f>IF(N183="snížená",J183,0)</f>
        <v>0</v>
      </c>
      <c r="BG183" s="192">
        <f>IF(N183="zákl. přenesená",J183,0)</f>
        <v>0</v>
      </c>
      <c r="BH183" s="192">
        <f>IF(N183="sníž. přenesená",J183,0)</f>
        <v>0</v>
      </c>
      <c r="BI183" s="192">
        <f>IF(N183="nulová",J183,0)</f>
        <v>0</v>
      </c>
      <c r="BJ183" s="19" t="s">
        <v>81</v>
      </c>
      <c r="BK183" s="192">
        <f>ROUND(I183*H183,2)</f>
        <v>0</v>
      </c>
      <c r="BL183" s="19" t="s">
        <v>273</v>
      </c>
      <c r="BM183" s="191" t="s">
        <v>1732</v>
      </c>
    </row>
    <row r="184" s="2" customFormat="1">
      <c r="A184" s="38"/>
      <c r="B184" s="39"/>
      <c r="C184" s="38"/>
      <c r="D184" s="193" t="s">
        <v>173</v>
      </c>
      <c r="E184" s="38"/>
      <c r="F184" s="194" t="s">
        <v>1004</v>
      </c>
      <c r="G184" s="38"/>
      <c r="H184" s="38"/>
      <c r="I184" s="195"/>
      <c r="J184" s="38"/>
      <c r="K184" s="38"/>
      <c r="L184" s="39"/>
      <c r="M184" s="196"/>
      <c r="N184" s="197"/>
      <c r="O184" s="77"/>
      <c r="P184" s="77"/>
      <c r="Q184" s="77"/>
      <c r="R184" s="77"/>
      <c r="S184" s="77"/>
      <c r="T184" s="78"/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T184" s="19" t="s">
        <v>173</v>
      </c>
      <c r="AU184" s="19" t="s">
        <v>85</v>
      </c>
    </row>
    <row r="185" s="2" customFormat="1" ht="16.5" customHeight="1">
      <c r="A185" s="38"/>
      <c r="B185" s="179"/>
      <c r="C185" s="229" t="s">
        <v>318</v>
      </c>
      <c r="D185" s="229" t="s">
        <v>221</v>
      </c>
      <c r="E185" s="230" t="s">
        <v>1733</v>
      </c>
      <c r="F185" s="231" t="s">
        <v>1007</v>
      </c>
      <c r="G185" s="232" t="s">
        <v>378</v>
      </c>
      <c r="H185" s="233">
        <v>9</v>
      </c>
      <c r="I185" s="234"/>
      <c r="J185" s="235">
        <f>ROUND(I185*H185,2)</f>
        <v>0</v>
      </c>
      <c r="K185" s="231" t="s">
        <v>1</v>
      </c>
      <c r="L185" s="236"/>
      <c r="M185" s="237" t="s">
        <v>1</v>
      </c>
      <c r="N185" s="238" t="s">
        <v>41</v>
      </c>
      <c r="O185" s="77"/>
      <c r="P185" s="189">
        <f>O185*H185</f>
        <v>0</v>
      </c>
      <c r="Q185" s="189">
        <v>6.0000000000000002E-05</v>
      </c>
      <c r="R185" s="189">
        <f>Q185*H185</f>
        <v>0.00054000000000000001</v>
      </c>
      <c r="S185" s="189">
        <v>0</v>
      </c>
      <c r="T185" s="190">
        <f>S185*H185</f>
        <v>0</v>
      </c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R185" s="191" t="s">
        <v>272</v>
      </c>
      <c r="AT185" s="191" t="s">
        <v>221</v>
      </c>
      <c r="AU185" s="191" t="s">
        <v>85</v>
      </c>
      <c r="AY185" s="19" t="s">
        <v>165</v>
      </c>
      <c r="BE185" s="192">
        <f>IF(N185="základní",J185,0)</f>
        <v>0</v>
      </c>
      <c r="BF185" s="192">
        <f>IF(N185="snížená",J185,0)</f>
        <v>0</v>
      </c>
      <c r="BG185" s="192">
        <f>IF(N185="zákl. přenesená",J185,0)</f>
        <v>0</v>
      </c>
      <c r="BH185" s="192">
        <f>IF(N185="sníž. přenesená",J185,0)</f>
        <v>0</v>
      </c>
      <c r="BI185" s="192">
        <f>IF(N185="nulová",J185,0)</f>
        <v>0</v>
      </c>
      <c r="BJ185" s="19" t="s">
        <v>81</v>
      </c>
      <c r="BK185" s="192">
        <f>ROUND(I185*H185,2)</f>
        <v>0</v>
      </c>
      <c r="BL185" s="19" t="s">
        <v>273</v>
      </c>
      <c r="BM185" s="191" t="s">
        <v>1734</v>
      </c>
    </row>
    <row r="186" s="2" customFormat="1">
      <c r="A186" s="38"/>
      <c r="B186" s="39"/>
      <c r="C186" s="38"/>
      <c r="D186" s="193" t="s">
        <v>173</v>
      </c>
      <c r="E186" s="38"/>
      <c r="F186" s="194" t="s">
        <v>1007</v>
      </c>
      <c r="G186" s="38"/>
      <c r="H186" s="38"/>
      <c r="I186" s="195"/>
      <c r="J186" s="38"/>
      <c r="K186" s="38"/>
      <c r="L186" s="39"/>
      <c r="M186" s="196"/>
      <c r="N186" s="197"/>
      <c r="O186" s="77"/>
      <c r="P186" s="77"/>
      <c r="Q186" s="77"/>
      <c r="R186" s="77"/>
      <c r="S186" s="77"/>
      <c r="T186" s="78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T186" s="19" t="s">
        <v>173</v>
      </c>
      <c r="AU186" s="19" t="s">
        <v>85</v>
      </c>
    </row>
    <row r="187" s="14" customFormat="1">
      <c r="A187" s="14"/>
      <c r="B187" s="205"/>
      <c r="C187" s="14"/>
      <c r="D187" s="193" t="s">
        <v>175</v>
      </c>
      <c r="E187" s="206" t="s">
        <v>1</v>
      </c>
      <c r="F187" s="207" t="s">
        <v>226</v>
      </c>
      <c r="G187" s="14"/>
      <c r="H187" s="208">
        <v>9</v>
      </c>
      <c r="I187" s="209"/>
      <c r="J187" s="14"/>
      <c r="K187" s="14"/>
      <c r="L187" s="205"/>
      <c r="M187" s="210"/>
      <c r="N187" s="211"/>
      <c r="O187" s="211"/>
      <c r="P187" s="211"/>
      <c r="Q187" s="211"/>
      <c r="R187" s="211"/>
      <c r="S187" s="211"/>
      <c r="T187" s="212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T187" s="206" t="s">
        <v>175</v>
      </c>
      <c r="AU187" s="206" t="s">
        <v>85</v>
      </c>
      <c r="AV187" s="14" t="s">
        <v>85</v>
      </c>
      <c r="AW187" s="14" t="s">
        <v>32</v>
      </c>
      <c r="AX187" s="14" t="s">
        <v>81</v>
      </c>
      <c r="AY187" s="206" t="s">
        <v>165</v>
      </c>
    </row>
    <row r="188" s="2" customFormat="1">
      <c r="A188" s="38"/>
      <c r="B188" s="179"/>
      <c r="C188" s="180" t="s">
        <v>323</v>
      </c>
      <c r="D188" s="180" t="s">
        <v>167</v>
      </c>
      <c r="E188" s="181" t="s">
        <v>1015</v>
      </c>
      <c r="F188" s="182" t="s">
        <v>1016</v>
      </c>
      <c r="G188" s="183" t="s">
        <v>378</v>
      </c>
      <c r="H188" s="184">
        <v>7</v>
      </c>
      <c r="I188" s="185"/>
      <c r="J188" s="186">
        <f>ROUND(I188*H188,2)</f>
        <v>0</v>
      </c>
      <c r="K188" s="182" t="s">
        <v>852</v>
      </c>
      <c r="L188" s="39"/>
      <c r="M188" s="187" t="s">
        <v>1</v>
      </c>
      <c r="N188" s="188" t="s">
        <v>41</v>
      </c>
      <c r="O188" s="77"/>
      <c r="P188" s="189">
        <f>O188*H188</f>
        <v>0</v>
      </c>
      <c r="Q188" s="189">
        <v>0</v>
      </c>
      <c r="R188" s="189">
        <f>Q188*H188</f>
        <v>0</v>
      </c>
      <c r="S188" s="189">
        <v>0</v>
      </c>
      <c r="T188" s="190">
        <f>S188*H188</f>
        <v>0</v>
      </c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R188" s="191" t="s">
        <v>273</v>
      </c>
      <c r="AT188" s="191" t="s">
        <v>167</v>
      </c>
      <c r="AU188" s="191" t="s">
        <v>85</v>
      </c>
      <c r="AY188" s="19" t="s">
        <v>165</v>
      </c>
      <c r="BE188" s="192">
        <f>IF(N188="základní",J188,0)</f>
        <v>0</v>
      </c>
      <c r="BF188" s="192">
        <f>IF(N188="snížená",J188,0)</f>
        <v>0</v>
      </c>
      <c r="BG188" s="192">
        <f>IF(N188="zákl. přenesená",J188,0)</f>
        <v>0</v>
      </c>
      <c r="BH188" s="192">
        <f>IF(N188="sníž. přenesená",J188,0)</f>
        <v>0</v>
      </c>
      <c r="BI188" s="192">
        <f>IF(N188="nulová",J188,0)</f>
        <v>0</v>
      </c>
      <c r="BJ188" s="19" t="s">
        <v>81</v>
      </c>
      <c r="BK188" s="192">
        <f>ROUND(I188*H188,2)</f>
        <v>0</v>
      </c>
      <c r="BL188" s="19" t="s">
        <v>273</v>
      </c>
      <c r="BM188" s="191" t="s">
        <v>1735</v>
      </c>
    </row>
    <row r="189" s="2" customFormat="1">
      <c r="A189" s="38"/>
      <c r="B189" s="39"/>
      <c r="C189" s="38"/>
      <c r="D189" s="193" t="s">
        <v>173</v>
      </c>
      <c r="E189" s="38"/>
      <c r="F189" s="194" t="s">
        <v>1016</v>
      </c>
      <c r="G189" s="38"/>
      <c r="H189" s="38"/>
      <c r="I189" s="195"/>
      <c r="J189" s="38"/>
      <c r="K189" s="38"/>
      <c r="L189" s="39"/>
      <c r="M189" s="196"/>
      <c r="N189" s="197"/>
      <c r="O189" s="77"/>
      <c r="P189" s="77"/>
      <c r="Q189" s="77"/>
      <c r="R189" s="77"/>
      <c r="S189" s="77"/>
      <c r="T189" s="78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T189" s="19" t="s">
        <v>173</v>
      </c>
      <c r="AU189" s="19" t="s">
        <v>85</v>
      </c>
    </row>
    <row r="190" s="2" customFormat="1">
      <c r="A190" s="38"/>
      <c r="B190" s="179"/>
      <c r="C190" s="229" t="s">
        <v>328</v>
      </c>
      <c r="D190" s="229" t="s">
        <v>221</v>
      </c>
      <c r="E190" s="230" t="s">
        <v>1018</v>
      </c>
      <c r="F190" s="231" t="s">
        <v>1019</v>
      </c>
      <c r="G190" s="232" t="s">
        <v>378</v>
      </c>
      <c r="H190" s="233">
        <v>7</v>
      </c>
      <c r="I190" s="234"/>
      <c r="J190" s="235">
        <f>ROUND(I190*H190,2)</f>
        <v>0</v>
      </c>
      <c r="K190" s="231" t="s">
        <v>1</v>
      </c>
      <c r="L190" s="236"/>
      <c r="M190" s="237" t="s">
        <v>1</v>
      </c>
      <c r="N190" s="238" t="s">
        <v>41</v>
      </c>
      <c r="O190" s="77"/>
      <c r="P190" s="189">
        <f>O190*H190</f>
        <v>0</v>
      </c>
      <c r="Q190" s="189">
        <v>0.0016000000000000001</v>
      </c>
      <c r="R190" s="189">
        <f>Q190*H190</f>
        <v>0.0112</v>
      </c>
      <c r="S190" s="189">
        <v>0</v>
      </c>
      <c r="T190" s="190">
        <f>S190*H190</f>
        <v>0</v>
      </c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R190" s="191" t="s">
        <v>272</v>
      </c>
      <c r="AT190" s="191" t="s">
        <v>221</v>
      </c>
      <c r="AU190" s="191" t="s">
        <v>85</v>
      </c>
      <c r="AY190" s="19" t="s">
        <v>165</v>
      </c>
      <c r="BE190" s="192">
        <f>IF(N190="základní",J190,0)</f>
        <v>0</v>
      </c>
      <c r="BF190" s="192">
        <f>IF(N190="snížená",J190,0)</f>
        <v>0</v>
      </c>
      <c r="BG190" s="192">
        <f>IF(N190="zákl. přenesená",J190,0)</f>
        <v>0</v>
      </c>
      <c r="BH190" s="192">
        <f>IF(N190="sníž. přenesená",J190,0)</f>
        <v>0</v>
      </c>
      <c r="BI190" s="192">
        <f>IF(N190="nulová",J190,0)</f>
        <v>0</v>
      </c>
      <c r="BJ190" s="19" t="s">
        <v>81</v>
      </c>
      <c r="BK190" s="192">
        <f>ROUND(I190*H190,2)</f>
        <v>0</v>
      </c>
      <c r="BL190" s="19" t="s">
        <v>273</v>
      </c>
      <c r="BM190" s="191" t="s">
        <v>1736</v>
      </c>
    </row>
    <row r="191" s="2" customFormat="1">
      <c r="A191" s="38"/>
      <c r="B191" s="39"/>
      <c r="C191" s="38"/>
      <c r="D191" s="193" t="s">
        <v>173</v>
      </c>
      <c r="E191" s="38"/>
      <c r="F191" s="194" t="s">
        <v>1019</v>
      </c>
      <c r="G191" s="38"/>
      <c r="H191" s="38"/>
      <c r="I191" s="195"/>
      <c r="J191" s="38"/>
      <c r="K191" s="38"/>
      <c r="L191" s="39"/>
      <c r="M191" s="196"/>
      <c r="N191" s="197"/>
      <c r="O191" s="77"/>
      <c r="P191" s="77"/>
      <c r="Q191" s="77"/>
      <c r="R191" s="77"/>
      <c r="S191" s="77"/>
      <c r="T191" s="78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T191" s="19" t="s">
        <v>173</v>
      </c>
      <c r="AU191" s="19" t="s">
        <v>85</v>
      </c>
    </row>
    <row r="192" s="14" customFormat="1">
      <c r="A192" s="14"/>
      <c r="B192" s="205"/>
      <c r="C192" s="14"/>
      <c r="D192" s="193" t="s">
        <v>175</v>
      </c>
      <c r="E192" s="206" t="s">
        <v>1</v>
      </c>
      <c r="F192" s="207" t="s">
        <v>120</v>
      </c>
      <c r="G192" s="14"/>
      <c r="H192" s="208">
        <v>7</v>
      </c>
      <c r="I192" s="209"/>
      <c r="J192" s="14"/>
      <c r="K192" s="14"/>
      <c r="L192" s="205"/>
      <c r="M192" s="210"/>
      <c r="N192" s="211"/>
      <c r="O192" s="211"/>
      <c r="P192" s="211"/>
      <c r="Q192" s="211"/>
      <c r="R192" s="211"/>
      <c r="S192" s="211"/>
      <c r="T192" s="212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T192" s="206" t="s">
        <v>175</v>
      </c>
      <c r="AU192" s="206" t="s">
        <v>85</v>
      </c>
      <c r="AV192" s="14" t="s">
        <v>85</v>
      </c>
      <c r="AW192" s="14" t="s">
        <v>32</v>
      </c>
      <c r="AX192" s="14" t="s">
        <v>81</v>
      </c>
      <c r="AY192" s="206" t="s">
        <v>165</v>
      </c>
    </row>
    <row r="193" s="2" customFormat="1" ht="44.25" customHeight="1">
      <c r="A193" s="38"/>
      <c r="B193" s="179"/>
      <c r="C193" s="180" t="s">
        <v>333</v>
      </c>
      <c r="D193" s="180" t="s">
        <v>167</v>
      </c>
      <c r="E193" s="181" t="s">
        <v>1021</v>
      </c>
      <c r="F193" s="182" t="s">
        <v>1022</v>
      </c>
      <c r="G193" s="183" t="s">
        <v>378</v>
      </c>
      <c r="H193" s="184">
        <v>14</v>
      </c>
      <c r="I193" s="185"/>
      <c r="J193" s="186">
        <f>ROUND(I193*H193,2)</f>
        <v>0</v>
      </c>
      <c r="K193" s="182" t="s">
        <v>852</v>
      </c>
      <c r="L193" s="39"/>
      <c r="M193" s="187" t="s">
        <v>1</v>
      </c>
      <c r="N193" s="188" t="s">
        <v>41</v>
      </c>
      <c r="O193" s="77"/>
      <c r="P193" s="189">
        <f>O193*H193</f>
        <v>0</v>
      </c>
      <c r="Q193" s="189">
        <v>0</v>
      </c>
      <c r="R193" s="189">
        <f>Q193*H193</f>
        <v>0</v>
      </c>
      <c r="S193" s="189">
        <v>0</v>
      </c>
      <c r="T193" s="190">
        <f>S193*H193</f>
        <v>0</v>
      </c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R193" s="191" t="s">
        <v>273</v>
      </c>
      <c r="AT193" s="191" t="s">
        <v>167</v>
      </c>
      <c r="AU193" s="191" t="s">
        <v>85</v>
      </c>
      <c r="AY193" s="19" t="s">
        <v>165</v>
      </c>
      <c r="BE193" s="192">
        <f>IF(N193="základní",J193,0)</f>
        <v>0</v>
      </c>
      <c r="BF193" s="192">
        <f>IF(N193="snížená",J193,0)</f>
        <v>0</v>
      </c>
      <c r="BG193" s="192">
        <f>IF(N193="zákl. přenesená",J193,0)</f>
        <v>0</v>
      </c>
      <c r="BH193" s="192">
        <f>IF(N193="sníž. přenesená",J193,0)</f>
        <v>0</v>
      </c>
      <c r="BI193" s="192">
        <f>IF(N193="nulová",J193,0)</f>
        <v>0</v>
      </c>
      <c r="BJ193" s="19" t="s">
        <v>81</v>
      </c>
      <c r="BK193" s="192">
        <f>ROUND(I193*H193,2)</f>
        <v>0</v>
      </c>
      <c r="BL193" s="19" t="s">
        <v>273</v>
      </c>
      <c r="BM193" s="191" t="s">
        <v>1737</v>
      </c>
    </row>
    <row r="194" s="2" customFormat="1">
      <c r="A194" s="38"/>
      <c r="B194" s="39"/>
      <c r="C194" s="38"/>
      <c r="D194" s="193" t="s">
        <v>173</v>
      </c>
      <c r="E194" s="38"/>
      <c r="F194" s="194" t="s">
        <v>1022</v>
      </c>
      <c r="G194" s="38"/>
      <c r="H194" s="38"/>
      <c r="I194" s="195"/>
      <c r="J194" s="38"/>
      <c r="K194" s="38"/>
      <c r="L194" s="39"/>
      <c r="M194" s="196"/>
      <c r="N194" s="197"/>
      <c r="O194" s="77"/>
      <c r="P194" s="77"/>
      <c r="Q194" s="77"/>
      <c r="R194" s="77"/>
      <c r="S194" s="77"/>
      <c r="T194" s="78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T194" s="19" t="s">
        <v>173</v>
      </c>
      <c r="AU194" s="19" t="s">
        <v>85</v>
      </c>
    </row>
    <row r="195" s="2" customFormat="1">
      <c r="A195" s="38"/>
      <c r="B195" s="179"/>
      <c r="C195" s="229" t="s">
        <v>338</v>
      </c>
      <c r="D195" s="229" t="s">
        <v>221</v>
      </c>
      <c r="E195" s="230" t="s">
        <v>1027</v>
      </c>
      <c r="F195" s="231" t="s">
        <v>1028</v>
      </c>
      <c r="G195" s="232" t="s">
        <v>378</v>
      </c>
      <c r="H195" s="233">
        <v>7</v>
      </c>
      <c r="I195" s="234"/>
      <c r="J195" s="235">
        <f>ROUND(I195*H195,2)</f>
        <v>0</v>
      </c>
      <c r="K195" s="231" t="s">
        <v>1</v>
      </c>
      <c r="L195" s="236"/>
      <c r="M195" s="237" t="s">
        <v>1</v>
      </c>
      <c r="N195" s="238" t="s">
        <v>41</v>
      </c>
      <c r="O195" s="77"/>
      <c r="P195" s="189">
        <f>O195*H195</f>
        <v>0</v>
      </c>
      <c r="Q195" s="189">
        <v>0.0016000000000000001</v>
      </c>
      <c r="R195" s="189">
        <f>Q195*H195</f>
        <v>0.0112</v>
      </c>
      <c r="S195" s="189">
        <v>0</v>
      </c>
      <c r="T195" s="190">
        <f>S195*H195</f>
        <v>0</v>
      </c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R195" s="191" t="s">
        <v>272</v>
      </c>
      <c r="AT195" s="191" t="s">
        <v>221</v>
      </c>
      <c r="AU195" s="191" t="s">
        <v>85</v>
      </c>
      <c r="AY195" s="19" t="s">
        <v>165</v>
      </c>
      <c r="BE195" s="192">
        <f>IF(N195="základní",J195,0)</f>
        <v>0</v>
      </c>
      <c r="BF195" s="192">
        <f>IF(N195="snížená",J195,0)</f>
        <v>0</v>
      </c>
      <c r="BG195" s="192">
        <f>IF(N195="zákl. přenesená",J195,0)</f>
        <v>0</v>
      </c>
      <c r="BH195" s="192">
        <f>IF(N195="sníž. přenesená",J195,0)</f>
        <v>0</v>
      </c>
      <c r="BI195" s="192">
        <f>IF(N195="nulová",J195,0)</f>
        <v>0</v>
      </c>
      <c r="BJ195" s="19" t="s">
        <v>81</v>
      </c>
      <c r="BK195" s="192">
        <f>ROUND(I195*H195,2)</f>
        <v>0</v>
      </c>
      <c r="BL195" s="19" t="s">
        <v>273</v>
      </c>
      <c r="BM195" s="191" t="s">
        <v>1738</v>
      </c>
    </row>
    <row r="196" s="2" customFormat="1">
      <c r="A196" s="38"/>
      <c r="B196" s="39"/>
      <c r="C196" s="38"/>
      <c r="D196" s="193" t="s">
        <v>173</v>
      </c>
      <c r="E196" s="38"/>
      <c r="F196" s="194" t="s">
        <v>1028</v>
      </c>
      <c r="G196" s="38"/>
      <c r="H196" s="38"/>
      <c r="I196" s="195"/>
      <c r="J196" s="38"/>
      <c r="K196" s="38"/>
      <c r="L196" s="39"/>
      <c r="M196" s="196"/>
      <c r="N196" s="197"/>
      <c r="O196" s="77"/>
      <c r="P196" s="77"/>
      <c r="Q196" s="77"/>
      <c r="R196" s="77"/>
      <c r="S196" s="77"/>
      <c r="T196" s="78"/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T196" s="19" t="s">
        <v>173</v>
      </c>
      <c r="AU196" s="19" t="s">
        <v>85</v>
      </c>
    </row>
    <row r="197" s="14" customFormat="1">
      <c r="A197" s="14"/>
      <c r="B197" s="205"/>
      <c r="C197" s="14"/>
      <c r="D197" s="193" t="s">
        <v>175</v>
      </c>
      <c r="E197" s="206" t="s">
        <v>1</v>
      </c>
      <c r="F197" s="207" t="s">
        <v>120</v>
      </c>
      <c r="G197" s="14"/>
      <c r="H197" s="208">
        <v>7</v>
      </c>
      <c r="I197" s="209"/>
      <c r="J197" s="14"/>
      <c r="K197" s="14"/>
      <c r="L197" s="205"/>
      <c r="M197" s="210"/>
      <c r="N197" s="211"/>
      <c r="O197" s="211"/>
      <c r="P197" s="211"/>
      <c r="Q197" s="211"/>
      <c r="R197" s="211"/>
      <c r="S197" s="211"/>
      <c r="T197" s="212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T197" s="206" t="s">
        <v>175</v>
      </c>
      <c r="AU197" s="206" t="s">
        <v>85</v>
      </c>
      <c r="AV197" s="14" t="s">
        <v>85</v>
      </c>
      <c r="AW197" s="14" t="s">
        <v>32</v>
      </c>
      <c r="AX197" s="14" t="s">
        <v>81</v>
      </c>
      <c r="AY197" s="206" t="s">
        <v>165</v>
      </c>
    </row>
    <row r="198" s="2" customFormat="1">
      <c r="A198" s="38"/>
      <c r="B198" s="179"/>
      <c r="C198" s="229" t="s">
        <v>343</v>
      </c>
      <c r="D198" s="229" t="s">
        <v>221</v>
      </c>
      <c r="E198" s="230" t="s">
        <v>1024</v>
      </c>
      <c r="F198" s="231" t="s">
        <v>1025</v>
      </c>
      <c r="G198" s="232" t="s">
        <v>378</v>
      </c>
      <c r="H198" s="233">
        <v>7</v>
      </c>
      <c r="I198" s="234"/>
      <c r="J198" s="235">
        <f>ROUND(I198*H198,2)</f>
        <v>0</v>
      </c>
      <c r="K198" s="231" t="s">
        <v>1</v>
      </c>
      <c r="L198" s="236"/>
      <c r="M198" s="237" t="s">
        <v>1</v>
      </c>
      <c r="N198" s="238" t="s">
        <v>41</v>
      </c>
      <c r="O198" s="77"/>
      <c r="P198" s="189">
        <f>O198*H198</f>
        <v>0</v>
      </c>
      <c r="Q198" s="189">
        <v>0.0016000000000000001</v>
      </c>
      <c r="R198" s="189">
        <f>Q198*H198</f>
        <v>0.0112</v>
      </c>
      <c r="S198" s="189">
        <v>0</v>
      </c>
      <c r="T198" s="190">
        <f>S198*H198</f>
        <v>0</v>
      </c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R198" s="191" t="s">
        <v>272</v>
      </c>
      <c r="AT198" s="191" t="s">
        <v>221</v>
      </c>
      <c r="AU198" s="191" t="s">
        <v>85</v>
      </c>
      <c r="AY198" s="19" t="s">
        <v>165</v>
      </c>
      <c r="BE198" s="192">
        <f>IF(N198="základní",J198,0)</f>
        <v>0</v>
      </c>
      <c r="BF198" s="192">
        <f>IF(N198="snížená",J198,0)</f>
        <v>0</v>
      </c>
      <c r="BG198" s="192">
        <f>IF(N198="zákl. přenesená",J198,0)</f>
        <v>0</v>
      </c>
      <c r="BH198" s="192">
        <f>IF(N198="sníž. přenesená",J198,0)</f>
        <v>0</v>
      </c>
      <c r="BI198" s="192">
        <f>IF(N198="nulová",J198,0)</f>
        <v>0</v>
      </c>
      <c r="BJ198" s="19" t="s">
        <v>81</v>
      </c>
      <c r="BK198" s="192">
        <f>ROUND(I198*H198,2)</f>
        <v>0</v>
      </c>
      <c r="BL198" s="19" t="s">
        <v>273</v>
      </c>
      <c r="BM198" s="191" t="s">
        <v>1739</v>
      </c>
    </row>
    <row r="199" s="2" customFormat="1">
      <c r="A199" s="38"/>
      <c r="B199" s="39"/>
      <c r="C199" s="38"/>
      <c r="D199" s="193" t="s">
        <v>173</v>
      </c>
      <c r="E199" s="38"/>
      <c r="F199" s="194" t="s">
        <v>1025</v>
      </c>
      <c r="G199" s="38"/>
      <c r="H199" s="38"/>
      <c r="I199" s="195"/>
      <c r="J199" s="38"/>
      <c r="K199" s="38"/>
      <c r="L199" s="39"/>
      <c r="M199" s="196"/>
      <c r="N199" s="197"/>
      <c r="O199" s="77"/>
      <c r="P199" s="77"/>
      <c r="Q199" s="77"/>
      <c r="R199" s="77"/>
      <c r="S199" s="77"/>
      <c r="T199" s="78"/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T199" s="19" t="s">
        <v>173</v>
      </c>
      <c r="AU199" s="19" t="s">
        <v>85</v>
      </c>
    </row>
    <row r="200" s="14" customFormat="1">
      <c r="A200" s="14"/>
      <c r="B200" s="205"/>
      <c r="C200" s="14"/>
      <c r="D200" s="193" t="s">
        <v>175</v>
      </c>
      <c r="E200" s="206" t="s">
        <v>1</v>
      </c>
      <c r="F200" s="207" t="s">
        <v>120</v>
      </c>
      <c r="G200" s="14"/>
      <c r="H200" s="208">
        <v>7</v>
      </c>
      <c r="I200" s="209"/>
      <c r="J200" s="14"/>
      <c r="K200" s="14"/>
      <c r="L200" s="205"/>
      <c r="M200" s="210"/>
      <c r="N200" s="211"/>
      <c r="O200" s="211"/>
      <c r="P200" s="211"/>
      <c r="Q200" s="211"/>
      <c r="R200" s="211"/>
      <c r="S200" s="211"/>
      <c r="T200" s="212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T200" s="206" t="s">
        <v>175</v>
      </c>
      <c r="AU200" s="206" t="s">
        <v>85</v>
      </c>
      <c r="AV200" s="14" t="s">
        <v>85</v>
      </c>
      <c r="AW200" s="14" t="s">
        <v>32</v>
      </c>
      <c r="AX200" s="14" t="s">
        <v>81</v>
      </c>
      <c r="AY200" s="206" t="s">
        <v>165</v>
      </c>
    </row>
    <row r="201" s="2" customFormat="1">
      <c r="A201" s="38"/>
      <c r="B201" s="179"/>
      <c r="C201" s="180" t="s">
        <v>349</v>
      </c>
      <c r="D201" s="180" t="s">
        <v>167</v>
      </c>
      <c r="E201" s="181" t="s">
        <v>1057</v>
      </c>
      <c r="F201" s="182" t="s">
        <v>1058</v>
      </c>
      <c r="G201" s="183" t="s">
        <v>378</v>
      </c>
      <c r="H201" s="184">
        <v>5</v>
      </c>
      <c r="I201" s="185"/>
      <c r="J201" s="186">
        <f>ROUND(I201*H201,2)</f>
        <v>0</v>
      </c>
      <c r="K201" s="182" t="s">
        <v>852</v>
      </c>
      <c r="L201" s="39"/>
      <c r="M201" s="187" t="s">
        <v>1</v>
      </c>
      <c r="N201" s="188" t="s">
        <v>41</v>
      </c>
      <c r="O201" s="77"/>
      <c r="P201" s="189">
        <f>O201*H201</f>
        <v>0</v>
      </c>
      <c r="Q201" s="189">
        <v>0</v>
      </c>
      <c r="R201" s="189">
        <f>Q201*H201</f>
        <v>0</v>
      </c>
      <c r="S201" s="189">
        <v>0</v>
      </c>
      <c r="T201" s="190">
        <f>S201*H201</f>
        <v>0</v>
      </c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R201" s="191" t="s">
        <v>273</v>
      </c>
      <c r="AT201" s="191" t="s">
        <v>167</v>
      </c>
      <c r="AU201" s="191" t="s">
        <v>85</v>
      </c>
      <c r="AY201" s="19" t="s">
        <v>165</v>
      </c>
      <c r="BE201" s="192">
        <f>IF(N201="základní",J201,0)</f>
        <v>0</v>
      </c>
      <c r="BF201" s="192">
        <f>IF(N201="snížená",J201,0)</f>
        <v>0</v>
      </c>
      <c r="BG201" s="192">
        <f>IF(N201="zákl. přenesená",J201,0)</f>
        <v>0</v>
      </c>
      <c r="BH201" s="192">
        <f>IF(N201="sníž. přenesená",J201,0)</f>
        <v>0</v>
      </c>
      <c r="BI201" s="192">
        <f>IF(N201="nulová",J201,0)</f>
        <v>0</v>
      </c>
      <c r="BJ201" s="19" t="s">
        <v>81</v>
      </c>
      <c r="BK201" s="192">
        <f>ROUND(I201*H201,2)</f>
        <v>0</v>
      </c>
      <c r="BL201" s="19" t="s">
        <v>273</v>
      </c>
      <c r="BM201" s="191" t="s">
        <v>1740</v>
      </c>
    </row>
    <row r="202" s="2" customFormat="1">
      <c r="A202" s="38"/>
      <c r="B202" s="39"/>
      <c r="C202" s="38"/>
      <c r="D202" s="193" t="s">
        <v>173</v>
      </c>
      <c r="E202" s="38"/>
      <c r="F202" s="194" t="s">
        <v>1058</v>
      </c>
      <c r="G202" s="38"/>
      <c r="H202" s="38"/>
      <c r="I202" s="195"/>
      <c r="J202" s="38"/>
      <c r="K202" s="38"/>
      <c r="L202" s="39"/>
      <c r="M202" s="196"/>
      <c r="N202" s="197"/>
      <c r="O202" s="77"/>
      <c r="P202" s="77"/>
      <c r="Q202" s="77"/>
      <c r="R202" s="77"/>
      <c r="S202" s="77"/>
      <c r="T202" s="78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T202" s="19" t="s">
        <v>173</v>
      </c>
      <c r="AU202" s="19" t="s">
        <v>85</v>
      </c>
    </row>
    <row r="203" s="12" customFormat="1" ht="22.8" customHeight="1">
      <c r="A203" s="12"/>
      <c r="B203" s="166"/>
      <c r="C203" s="12"/>
      <c r="D203" s="167" t="s">
        <v>75</v>
      </c>
      <c r="E203" s="177" t="s">
        <v>1063</v>
      </c>
      <c r="F203" s="177" t="s">
        <v>1064</v>
      </c>
      <c r="G203" s="12"/>
      <c r="H203" s="12"/>
      <c r="I203" s="169"/>
      <c r="J203" s="178">
        <f>BK203</f>
        <v>0</v>
      </c>
      <c r="K203" s="12"/>
      <c r="L203" s="166"/>
      <c r="M203" s="171"/>
      <c r="N203" s="172"/>
      <c r="O203" s="172"/>
      <c r="P203" s="173">
        <f>SUM(P204:P214)</f>
        <v>0</v>
      </c>
      <c r="Q203" s="172"/>
      <c r="R203" s="173">
        <f>SUM(R204:R214)</f>
        <v>0</v>
      </c>
      <c r="S203" s="172"/>
      <c r="T203" s="174">
        <f>SUM(T204:T214)</f>
        <v>0.015572000000000001</v>
      </c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R203" s="167" t="s">
        <v>85</v>
      </c>
      <c r="AT203" s="175" t="s">
        <v>75</v>
      </c>
      <c r="AU203" s="175" t="s">
        <v>81</v>
      </c>
      <c r="AY203" s="167" t="s">
        <v>165</v>
      </c>
      <c r="BK203" s="176">
        <f>SUM(BK204:BK214)</f>
        <v>0</v>
      </c>
    </row>
    <row r="204" s="2" customFormat="1" ht="16.5" customHeight="1">
      <c r="A204" s="38"/>
      <c r="B204" s="179"/>
      <c r="C204" s="180" t="s">
        <v>357</v>
      </c>
      <c r="D204" s="180" t="s">
        <v>167</v>
      </c>
      <c r="E204" s="181" t="s">
        <v>1077</v>
      </c>
      <c r="F204" s="182" t="s">
        <v>1078</v>
      </c>
      <c r="G204" s="183" t="s">
        <v>378</v>
      </c>
      <c r="H204" s="184">
        <v>14</v>
      </c>
      <c r="I204" s="185"/>
      <c r="J204" s="186">
        <f>ROUND(I204*H204,2)</f>
        <v>0</v>
      </c>
      <c r="K204" s="182" t="s">
        <v>1</v>
      </c>
      <c r="L204" s="39"/>
      <c r="M204" s="187" t="s">
        <v>1</v>
      </c>
      <c r="N204" s="188" t="s">
        <v>41</v>
      </c>
      <c r="O204" s="77"/>
      <c r="P204" s="189">
        <f>O204*H204</f>
        <v>0</v>
      </c>
      <c r="Q204" s="189">
        <v>0</v>
      </c>
      <c r="R204" s="189">
        <f>Q204*H204</f>
        <v>0</v>
      </c>
      <c r="S204" s="189">
        <v>5.0000000000000002E-05</v>
      </c>
      <c r="T204" s="190">
        <f>S204*H204</f>
        <v>0.00069999999999999999</v>
      </c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R204" s="191" t="s">
        <v>273</v>
      </c>
      <c r="AT204" s="191" t="s">
        <v>167</v>
      </c>
      <c r="AU204" s="191" t="s">
        <v>85</v>
      </c>
      <c r="AY204" s="19" t="s">
        <v>165</v>
      </c>
      <c r="BE204" s="192">
        <f>IF(N204="základní",J204,0)</f>
        <v>0</v>
      </c>
      <c r="BF204" s="192">
        <f>IF(N204="snížená",J204,0)</f>
        <v>0</v>
      </c>
      <c r="BG204" s="192">
        <f>IF(N204="zákl. přenesená",J204,0)</f>
        <v>0</v>
      </c>
      <c r="BH204" s="192">
        <f>IF(N204="sníž. přenesená",J204,0)</f>
        <v>0</v>
      </c>
      <c r="BI204" s="192">
        <f>IF(N204="nulová",J204,0)</f>
        <v>0</v>
      </c>
      <c r="BJ204" s="19" t="s">
        <v>81</v>
      </c>
      <c r="BK204" s="192">
        <f>ROUND(I204*H204,2)</f>
        <v>0</v>
      </c>
      <c r="BL204" s="19" t="s">
        <v>273</v>
      </c>
      <c r="BM204" s="191" t="s">
        <v>1741</v>
      </c>
    </row>
    <row r="205" s="2" customFormat="1">
      <c r="A205" s="38"/>
      <c r="B205" s="39"/>
      <c r="C205" s="38"/>
      <c r="D205" s="193" t="s">
        <v>173</v>
      </c>
      <c r="E205" s="38"/>
      <c r="F205" s="194" t="s">
        <v>1078</v>
      </c>
      <c r="G205" s="38"/>
      <c r="H205" s="38"/>
      <c r="I205" s="195"/>
      <c r="J205" s="38"/>
      <c r="K205" s="38"/>
      <c r="L205" s="39"/>
      <c r="M205" s="196"/>
      <c r="N205" s="197"/>
      <c r="O205" s="77"/>
      <c r="P205" s="77"/>
      <c r="Q205" s="77"/>
      <c r="R205" s="77"/>
      <c r="S205" s="77"/>
      <c r="T205" s="78"/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T205" s="19" t="s">
        <v>173</v>
      </c>
      <c r="AU205" s="19" t="s">
        <v>85</v>
      </c>
    </row>
    <row r="206" s="14" customFormat="1">
      <c r="A206" s="14"/>
      <c r="B206" s="205"/>
      <c r="C206" s="14"/>
      <c r="D206" s="193" t="s">
        <v>175</v>
      </c>
      <c r="E206" s="206" t="s">
        <v>1</v>
      </c>
      <c r="F206" s="207" t="s">
        <v>261</v>
      </c>
      <c r="G206" s="14"/>
      <c r="H206" s="208">
        <v>14</v>
      </c>
      <c r="I206" s="209"/>
      <c r="J206" s="14"/>
      <c r="K206" s="14"/>
      <c r="L206" s="205"/>
      <c r="M206" s="210"/>
      <c r="N206" s="211"/>
      <c r="O206" s="211"/>
      <c r="P206" s="211"/>
      <c r="Q206" s="211"/>
      <c r="R206" s="211"/>
      <c r="S206" s="211"/>
      <c r="T206" s="212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T206" s="206" t="s">
        <v>175</v>
      </c>
      <c r="AU206" s="206" t="s">
        <v>85</v>
      </c>
      <c r="AV206" s="14" t="s">
        <v>85</v>
      </c>
      <c r="AW206" s="14" t="s">
        <v>32</v>
      </c>
      <c r="AX206" s="14" t="s">
        <v>81</v>
      </c>
      <c r="AY206" s="206" t="s">
        <v>165</v>
      </c>
    </row>
    <row r="207" s="2" customFormat="1">
      <c r="A207" s="38"/>
      <c r="B207" s="179"/>
      <c r="C207" s="180" t="s">
        <v>364</v>
      </c>
      <c r="D207" s="180" t="s">
        <v>167</v>
      </c>
      <c r="E207" s="181" t="s">
        <v>1080</v>
      </c>
      <c r="F207" s="182" t="s">
        <v>1081</v>
      </c>
      <c r="G207" s="183" t="s">
        <v>378</v>
      </c>
      <c r="H207" s="184">
        <v>6</v>
      </c>
      <c r="I207" s="185"/>
      <c r="J207" s="186">
        <f>ROUND(I207*H207,2)</f>
        <v>0</v>
      </c>
      <c r="K207" s="182" t="s">
        <v>852</v>
      </c>
      <c r="L207" s="39"/>
      <c r="M207" s="187" t="s">
        <v>1</v>
      </c>
      <c r="N207" s="188" t="s">
        <v>41</v>
      </c>
      <c r="O207" s="77"/>
      <c r="P207" s="189">
        <f>O207*H207</f>
        <v>0</v>
      </c>
      <c r="Q207" s="189">
        <v>0</v>
      </c>
      <c r="R207" s="189">
        <f>Q207*H207</f>
        <v>0</v>
      </c>
      <c r="S207" s="189">
        <v>4.8000000000000001E-05</v>
      </c>
      <c r="T207" s="190">
        <f>S207*H207</f>
        <v>0.00028800000000000001</v>
      </c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R207" s="191" t="s">
        <v>273</v>
      </c>
      <c r="AT207" s="191" t="s">
        <v>167</v>
      </c>
      <c r="AU207" s="191" t="s">
        <v>85</v>
      </c>
      <c r="AY207" s="19" t="s">
        <v>165</v>
      </c>
      <c r="BE207" s="192">
        <f>IF(N207="základní",J207,0)</f>
        <v>0</v>
      </c>
      <c r="BF207" s="192">
        <f>IF(N207="snížená",J207,0)</f>
        <v>0</v>
      </c>
      <c r="BG207" s="192">
        <f>IF(N207="zákl. přenesená",J207,0)</f>
        <v>0</v>
      </c>
      <c r="BH207" s="192">
        <f>IF(N207="sníž. přenesená",J207,0)</f>
        <v>0</v>
      </c>
      <c r="BI207" s="192">
        <f>IF(N207="nulová",J207,0)</f>
        <v>0</v>
      </c>
      <c r="BJ207" s="19" t="s">
        <v>81</v>
      </c>
      <c r="BK207" s="192">
        <f>ROUND(I207*H207,2)</f>
        <v>0</v>
      </c>
      <c r="BL207" s="19" t="s">
        <v>273</v>
      </c>
      <c r="BM207" s="191" t="s">
        <v>1742</v>
      </c>
    </row>
    <row r="208" s="2" customFormat="1">
      <c r="A208" s="38"/>
      <c r="B208" s="39"/>
      <c r="C208" s="38"/>
      <c r="D208" s="193" t="s">
        <v>173</v>
      </c>
      <c r="E208" s="38"/>
      <c r="F208" s="194" t="s">
        <v>1081</v>
      </c>
      <c r="G208" s="38"/>
      <c r="H208" s="38"/>
      <c r="I208" s="195"/>
      <c r="J208" s="38"/>
      <c r="K208" s="38"/>
      <c r="L208" s="39"/>
      <c r="M208" s="196"/>
      <c r="N208" s="197"/>
      <c r="O208" s="77"/>
      <c r="P208" s="77"/>
      <c r="Q208" s="77"/>
      <c r="R208" s="77"/>
      <c r="S208" s="77"/>
      <c r="T208" s="78"/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T208" s="19" t="s">
        <v>173</v>
      </c>
      <c r="AU208" s="19" t="s">
        <v>85</v>
      </c>
    </row>
    <row r="209" s="2" customFormat="1">
      <c r="A209" s="38"/>
      <c r="B209" s="179"/>
      <c r="C209" s="180" t="s">
        <v>371</v>
      </c>
      <c r="D209" s="180" t="s">
        <v>167</v>
      </c>
      <c r="E209" s="181" t="s">
        <v>1074</v>
      </c>
      <c r="F209" s="182" t="s">
        <v>1075</v>
      </c>
      <c r="G209" s="183" t="s">
        <v>378</v>
      </c>
      <c r="H209" s="184">
        <v>8</v>
      </c>
      <c r="I209" s="185"/>
      <c r="J209" s="186">
        <f>ROUND(I209*H209,2)</f>
        <v>0</v>
      </c>
      <c r="K209" s="182" t="s">
        <v>852</v>
      </c>
      <c r="L209" s="39"/>
      <c r="M209" s="187" t="s">
        <v>1</v>
      </c>
      <c r="N209" s="188" t="s">
        <v>41</v>
      </c>
      <c r="O209" s="77"/>
      <c r="P209" s="189">
        <f>O209*H209</f>
        <v>0</v>
      </c>
      <c r="Q209" s="189">
        <v>0</v>
      </c>
      <c r="R209" s="189">
        <f>Q209*H209</f>
        <v>0</v>
      </c>
      <c r="S209" s="189">
        <v>4.8000000000000001E-05</v>
      </c>
      <c r="T209" s="190">
        <f>S209*H209</f>
        <v>0.00038400000000000001</v>
      </c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R209" s="191" t="s">
        <v>273</v>
      </c>
      <c r="AT209" s="191" t="s">
        <v>167</v>
      </c>
      <c r="AU209" s="191" t="s">
        <v>85</v>
      </c>
      <c r="AY209" s="19" t="s">
        <v>165</v>
      </c>
      <c r="BE209" s="192">
        <f>IF(N209="základní",J209,0)</f>
        <v>0</v>
      </c>
      <c r="BF209" s="192">
        <f>IF(N209="snížená",J209,0)</f>
        <v>0</v>
      </c>
      <c r="BG209" s="192">
        <f>IF(N209="zákl. přenesená",J209,0)</f>
        <v>0</v>
      </c>
      <c r="BH209" s="192">
        <f>IF(N209="sníž. přenesená",J209,0)</f>
        <v>0</v>
      </c>
      <c r="BI209" s="192">
        <f>IF(N209="nulová",J209,0)</f>
        <v>0</v>
      </c>
      <c r="BJ209" s="19" t="s">
        <v>81</v>
      </c>
      <c r="BK209" s="192">
        <f>ROUND(I209*H209,2)</f>
        <v>0</v>
      </c>
      <c r="BL209" s="19" t="s">
        <v>273</v>
      </c>
      <c r="BM209" s="191" t="s">
        <v>1743</v>
      </c>
    </row>
    <row r="210" s="2" customFormat="1">
      <c r="A210" s="38"/>
      <c r="B210" s="39"/>
      <c r="C210" s="38"/>
      <c r="D210" s="193" t="s">
        <v>173</v>
      </c>
      <c r="E210" s="38"/>
      <c r="F210" s="194" t="s">
        <v>1075</v>
      </c>
      <c r="G210" s="38"/>
      <c r="H210" s="38"/>
      <c r="I210" s="195"/>
      <c r="J210" s="38"/>
      <c r="K210" s="38"/>
      <c r="L210" s="39"/>
      <c r="M210" s="196"/>
      <c r="N210" s="197"/>
      <c r="O210" s="77"/>
      <c r="P210" s="77"/>
      <c r="Q210" s="77"/>
      <c r="R210" s="77"/>
      <c r="S210" s="77"/>
      <c r="T210" s="78"/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T210" s="19" t="s">
        <v>173</v>
      </c>
      <c r="AU210" s="19" t="s">
        <v>85</v>
      </c>
    </row>
    <row r="211" s="2" customFormat="1">
      <c r="A211" s="38"/>
      <c r="B211" s="179"/>
      <c r="C211" s="180" t="s">
        <v>272</v>
      </c>
      <c r="D211" s="180" t="s">
        <v>167</v>
      </c>
      <c r="E211" s="181" t="s">
        <v>1246</v>
      </c>
      <c r="F211" s="182" t="s">
        <v>1247</v>
      </c>
      <c r="G211" s="183" t="s">
        <v>378</v>
      </c>
      <c r="H211" s="184">
        <v>4</v>
      </c>
      <c r="I211" s="185"/>
      <c r="J211" s="186">
        <f>ROUND(I211*H211,2)</f>
        <v>0</v>
      </c>
      <c r="K211" s="182" t="s">
        <v>852</v>
      </c>
      <c r="L211" s="39"/>
      <c r="M211" s="187" t="s">
        <v>1</v>
      </c>
      <c r="N211" s="188" t="s">
        <v>41</v>
      </c>
      <c r="O211" s="77"/>
      <c r="P211" s="189">
        <f>O211*H211</f>
        <v>0</v>
      </c>
      <c r="Q211" s="189">
        <v>0</v>
      </c>
      <c r="R211" s="189">
        <f>Q211*H211</f>
        <v>0</v>
      </c>
      <c r="S211" s="189">
        <v>0.0012999999999999999</v>
      </c>
      <c r="T211" s="190">
        <f>S211*H211</f>
        <v>0.0051999999999999998</v>
      </c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R211" s="191" t="s">
        <v>273</v>
      </c>
      <c r="AT211" s="191" t="s">
        <v>167</v>
      </c>
      <c r="AU211" s="191" t="s">
        <v>85</v>
      </c>
      <c r="AY211" s="19" t="s">
        <v>165</v>
      </c>
      <c r="BE211" s="192">
        <f>IF(N211="základní",J211,0)</f>
        <v>0</v>
      </c>
      <c r="BF211" s="192">
        <f>IF(N211="snížená",J211,0)</f>
        <v>0</v>
      </c>
      <c r="BG211" s="192">
        <f>IF(N211="zákl. přenesená",J211,0)</f>
        <v>0</v>
      </c>
      <c r="BH211" s="192">
        <f>IF(N211="sníž. přenesená",J211,0)</f>
        <v>0</v>
      </c>
      <c r="BI211" s="192">
        <f>IF(N211="nulová",J211,0)</f>
        <v>0</v>
      </c>
      <c r="BJ211" s="19" t="s">
        <v>81</v>
      </c>
      <c r="BK211" s="192">
        <f>ROUND(I211*H211,2)</f>
        <v>0</v>
      </c>
      <c r="BL211" s="19" t="s">
        <v>273</v>
      </c>
      <c r="BM211" s="191" t="s">
        <v>1744</v>
      </c>
    </row>
    <row r="212" s="2" customFormat="1">
      <c r="A212" s="38"/>
      <c r="B212" s="39"/>
      <c r="C212" s="38"/>
      <c r="D212" s="193" t="s">
        <v>173</v>
      </c>
      <c r="E212" s="38"/>
      <c r="F212" s="194" t="s">
        <v>1247</v>
      </c>
      <c r="G212" s="38"/>
      <c r="H212" s="38"/>
      <c r="I212" s="195"/>
      <c r="J212" s="38"/>
      <c r="K212" s="38"/>
      <c r="L212" s="39"/>
      <c r="M212" s="196"/>
      <c r="N212" s="197"/>
      <c r="O212" s="77"/>
      <c r="P212" s="77"/>
      <c r="Q212" s="77"/>
      <c r="R212" s="77"/>
      <c r="S212" s="77"/>
      <c r="T212" s="78"/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T212" s="19" t="s">
        <v>173</v>
      </c>
      <c r="AU212" s="19" t="s">
        <v>85</v>
      </c>
    </row>
    <row r="213" s="2" customFormat="1" ht="55.5" customHeight="1">
      <c r="A213" s="38"/>
      <c r="B213" s="179"/>
      <c r="C213" s="180" t="s">
        <v>381</v>
      </c>
      <c r="D213" s="180" t="s">
        <v>167</v>
      </c>
      <c r="E213" s="181" t="s">
        <v>1083</v>
      </c>
      <c r="F213" s="182" t="s">
        <v>1084</v>
      </c>
      <c r="G213" s="183" t="s">
        <v>378</v>
      </c>
      <c r="H213" s="184">
        <v>9</v>
      </c>
      <c r="I213" s="185"/>
      <c r="J213" s="186">
        <f>ROUND(I213*H213,2)</f>
        <v>0</v>
      </c>
      <c r="K213" s="182" t="s">
        <v>852</v>
      </c>
      <c r="L213" s="39"/>
      <c r="M213" s="187" t="s">
        <v>1</v>
      </c>
      <c r="N213" s="188" t="s">
        <v>41</v>
      </c>
      <c r="O213" s="77"/>
      <c r="P213" s="189">
        <f>O213*H213</f>
        <v>0</v>
      </c>
      <c r="Q213" s="189">
        <v>0</v>
      </c>
      <c r="R213" s="189">
        <f>Q213*H213</f>
        <v>0</v>
      </c>
      <c r="S213" s="189">
        <v>0.001</v>
      </c>
      <c r="T213" s="190">
        <f>S213*H213</f>
        <v>0.0090000000000000011</v>
      </c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R213" s="191" t="s">
        <v>273</v>
      </c>
      <c r="AT213" s="191" t="s">
        <v>167</v>
      </c>
      <c r="AU213" s="191" t="s">
        <v>85</v>
      </c>
      <c r="AY213" s="19" t="s">
        <v>165</v>
      </c>
      <c r="BE213" s="192">
        <f>IF(N213="základní",J213,0)</f>
        <v>0</v>
      </c>
      <c r="BF213" s="192">
        <f>IF(N213="snížená",J213,0)</f>
        <v>0</v>
      </c>
      <c r="BG213" s="192">
        <f>IF(N213="zákl. přenesená",J213,0)</f>
        <v>0</v>
      </c>
      <c r="BH213" s="192">
        <f>IF(N213="sníž. přenesená",J213,0)</f>
        <v>0</v>
      </c>
      <c r="BI213" s="192">
        <f>IF(N213="nulová",J213,0)</f>
        <v>0</v>
      </c>
      <c r="BJ213" s="19" t="s">
        <v>81</v>
      </c>
      <c r="BK213" s="192">
        <f>ROUND(I213*H213,2)</f>
        <v>0</v>
      </c>
      <c r="BL213" s="19" t="s">
        <v>273</v>
      </c>
      <c r="BM213" s="191" t="s">
        <v>1745</v>
      </c>
    </row>
    <row r="214" s="2" customFormat="1">
      <c r="A214" s="38"/>
      <c r="B214" s="39"/>
      <c r="C214" s="38"/>
      <c r="D214" s="193" t="s">
        <v>173</v>
      </c>
      <c r="E214" s="38"/>
      <c r="F214" s="194" t="s">
        <v>1084</v>
      </c>
      <c r="G214" s="38"/>
      <c r="H214" s="38"/>
      <c r="I214" s="195"/>
      <c r="J214" s="38"/>
      <c r="K214" s="38"/>
      <c r="L214" s="39"/>
      <c r="M214" s="196"/>
      <c r="N214" s="197"/>
      <c r="O214" s="77"/>
      <c r="P214" s="77"/>
      <c r="Q214" s="77"/>
      <c r="R214" s="77"/>
      <c r="S214" s="77"/>
      <c r="T214" s="78"/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T214" s="19" t="s">
        <v>173</v>
      </c>
      <c r="AU214" s="19" t="s">
        <v>85</v>
      </c>
    </row>
    <row r="215" s="12" customFormat="1" ht="25.92" customHeight="1">
      <c r="A215" s="12"/>
      <c r="B215" s="166"/>
      <c r="C215" s="12"/>
      <c r="D215" s="167" t="s">
        <v>75</v>
      </c>
      <c r="E215" s="168" t="s">
        <v>221</v>
      </c>
      <c r="F215" s="168" t="s">
        <v>1086</v>
      </c>
      <c r="G215" s="12"/>
      <c r="H215" s="12"/>
      <c r="I215" s="169"/>
      <c r="J215" s="170">
        <f>BK215</f>
        <v>0</v>
      </c>
      <c r="K215" s="12"/>
      <c r="L215" s="166"/>
      <c r="M215" s="171"/>
      <c r="N215" s="172"/>
      <c r="O215" s="172"/>
      <c r="P215" s="173">
        <f>P216</f>
        <v>0</v>
      </c>
      <c r="Q215" s="172"/>
      <c r="R215" s="173">
        <f>R216</f>
        <v>0.049250000000000002</v>
      </c>
      <c r="S215" s="172"/>
      <c r="T215" s="174">
        <f>T216</f>
        <v>0.42259999999999998</v>
      </c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R215" s="167" t="s">
        <v>86</v>
      </c>
      <c r="AT215" s="175" t="s">
        <v>75</v>
      </c>
      <c r="AU215" s="175" t="s">
        <v>76</v>
      </c>
      <c r="AY215" s="167" t="s">
        <v>165</v>
      </c>
      <c r="BK215" s="176">
        <f>BK216</f>
        <v>0</v>
      </c>
    </row>
    <row r="216" s="12" customFormat="1" ht="22.8" customHeight="1">
      <c r="A216" s="12"/>
      <c r="B216" s="166"/>
      <c r="C216" s="12"/>
      <c r="D216" s="167" t="s">
        <v>75</v>
      </c>
      <c r="E216" s="177" t="s">
        <v>1087</v>
      </c>
      <c r="F216" s="177" t="s">
        <v>1088</v>
      </c>
      <c r="G216" s="12"/>
      <c r="H216" s="12"/>
      <c r="I216" s="169"/>
      <c r="J216" s="178">
        <f>BK216</f>
        <v>0</v>
      </c>
      <c r="K216" s="12"/>
      <c r="L216" s="166"/>
      <c r="M216" s="171"/>
      <c r="N216" s="172"/>
      <c r="O216" s="172"/>
      <c r="P216" s="173">
        <f>SUM(P217:P239)</f>
        <v>0</v>
      </c>
      <c r="Q216" s="172"/>
      <c r="R216" s="173">
        <f>SUM(R217:R239)</f>
        <v>0.049250000000000002</v>
      </c>
      <c r="S216" s="172"/>
      <c r="T216" s="174">
        <f>SUM(T217:T239)</f>
        <v>0.42259999999999998</v>
      </c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R216" s="167" t="s">
        <v>86</v>
      </c>
      <c r="AT216" s="175" t="s">
        <v>75</v>
      </c>
      <c r="AU216" s="175" t="s">
        <v>81</v>
      </c>
      <c r="AY216" s="167" t="s">
        <v>165</v>
      </c>
      <c r="BK216" s="176">
        <f>SUM(BK217:BK239)</f>
        <v>0</v>
      </c>
    </row>
    <row r="217" s="2" customFormat="1">
      <c r="A217" s="38"/>
      <c r="B217" s="179"/>
      <c r="C217" s="180" t="s">
        <v>388</v>
      </c>
      <c r="D217" s="180" t="s">
        <v>167</v>
      </c>
      <c r="E217" s="181" t="s">
        <v>1358</v>
      </c>
      <c r="F217" s="182" t="s">
        <v>1359</v>
      </c>
      <c r="G217" s="183" t="s">
        <v>378</v>
      </c>
      <c r="H217" s="184">
        <v>1</v>
      </c>
      <c r="I217" s="185"/>
      <c r="J217" s="186">
        <f>ROUND(I217*H217,2)</f>
        <v>0</v>
      </c>
      <c r="K217" s="182" t="s">
        <v>1</v>
      </c>
      <c r="L217" s="39"/>
      <c r="M217" s="187" t="s">
        <v>1</v>
      </c>
      <c r="N217" s="188" t="s">
        <v>41</v>
      </c>
      <c r="O217" s="77"/>
      <c r="P217" s="189">
        <f>O217*H217</f>
        <v>0</v>
      </c>
      <c r="Q217" s="189">
        <v>0.020480000000000002</v>
      </c>
      <c r="R217" s="189">
        <f>Q217*H217</f>
        <v>0.020480000000000002</v>
      </c>
      <c r="S217" s="189">
        <v>0</v>
      </c>
      <c r="T217" s="190">
        <f>S217*H217</f>
        <v>0</v>
      </c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R217" s="191" t="s">
        <v>573</v>
      </c>
      <c r="AT217" s="191" t="s">
        <v>167</v>
      </c>
      <c r="AU217" s="191" t="s">
        <v>85</v>
      </c>
      <c r="AY217" s="19" t="s">
        <v>165</v>
      </c>
      <c r="BE217" s="192">
        <f>IF(N217="základní",J217,0)</f>
        <v>0</v>
      </c>
      <c r="BF217" s="192">
        <f>IF(N217="snížená",J217,0)</f>
        <v>0</v>
      </c>
      <c r="BG217" s="192">
        <f>IF(N217="zákl. přenesená",J217,0)</f>
        <v>0</v>
      </c>
      <c r="BH217" s="192">
        <f>IF(N217="sníž. přenesená",J217,0)</f>
        <v>0</v>
      </c>
      <c r="BI217" s="192">
        <f>IF(N217="nulová",J217,0)</f>
        <v>0</v>
      </c>
      <c r="BJ217" s="19" t="s">
        <v>81</v>
      </c>
      <c r="BK217" s="192">
        <f>ROUND(I217*H217,2)</f>
        <v>0</v>
      </c>
      <c r="BL217" s="19" t="s">
        <v>573</v>
      </c>
      <c r="BM217" s="191" t="s">
        <v>1746</v>
      </c>
    </row>
    <row r="218" s="2" customFormat="1">
      <c r="A218" s="38"/>
      <c r="B218" s="39"/>
      <c r="C218" s="38"/>
      <c r="D218" s="193" t="s">
        <v>173</v>
      </c>
      <c r="E218" s="38"/>
      <c r="F218" s="194" t="s">
        <v>1359</v>
      </c>
      <c r="G218" s="38"/>
      <c r="H218" s="38"/>
      <c r="I218" s="195"/>
      <c r="J218" s="38"/>
      <c r="K218" s="38"/>
      <c r="L218" s="39"/>
      <c r="M218" s="196"/>
      <c r="N218" s="197"/>
      <c r="O218" s="77"/>
      <c r="P218" s="77"/>
      <c r="Q218" s="77"/>
      <c r="R218" s="77"/>
      <c r="S218" s="77"/>
      <c r="T218" s="78"/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T218" s="19" t="s">
        <v>173</v>
      </c>
      <c r="AU218" s="19" t="s">
        <v>85</v>
      </c>
    </row>
    <row r="219" s="14" customFormat="1">
      <c r="A219" s="14"/>
      <c r="B219" s="205"/>
      <c r="C219" s="14"/>
      <c r="D219" s="193" t="s">
        <v>175</v>
      </c>
      <c r="E219" s="206" t="s">
        <v>1</v>
      </c>
      <c r="F219" s="207" t="s">
        <v>1361</v>
      </c>
      <c r="G219" s="14"/>
      <c r="H219" s="208">
        <v>1</v>
      </c>
      <c r="I219" s="209"/>
      <c r="J219" s="14"/>
      <c r="K219" s="14"/>
      <c r="L219" s="205"/>
      <c r="M219" s="210"/>
      <c r="N219" s="211"/>
      <c r="O219" s="211"/>
      <c r="P219" s="211"/>
      <c r="Q219" s="211"/>
      <c r="R219" s="211"/>
      <c r="S219" s="211"/>
      <c r="T219" s="212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T219" s="206" t="s">
        <v>175</v>
      </c>
      <c r="AU219" s="206" t="s">
        <v>85</v>
      </c>
      <c r="AV219" s="14" t="s">
        <v>85</v>
      </c>
      <c r="AW219" s="14" t="s">
        <v>32</v>
      </c>
      <c r="AX219" s="14" t="s">
        <v>81</v>
      </c>
      <c r="AY219" s="206" t="s">
        <v>165</v>
      </c>
    </row>
    <row r="220" s="2" customFormat="1">
      <c r="A220" s="38"/>
      <c r="B220" s="179"/>
      <c r="C220" s="180" t="s">
        <v>393</v>
      </c>
      <c r="D220" s="180" t="s">
        <v>167</v>
      </c>
      <c r="E220" s="181" t="s">
        <v>1089</v>
      </c>
      <c r="F220" s="182" t="s">
        <v>1090</v>
      </c>
      <c r="G220" s="183" t="s">
        <v>201</v>
      </c>
      <c r="H220" s="184">
        <v>0.014999999999999999</v>
      </c>
      <c r="I220" s="185"/>
      <c r="J220" s="186">
        <f>ROUND(I220*H220,2)</f>
        <v>0</v>
      </c>
      <c r="K220" s="182" t="s">
        <v>852</v>
      </c>
      <c r="L220" s="39"/>
      <c r="M220" s="187" t="s">
        <v>1</v>
      </c>
      <c r="N220" s="188" t="s">
        <v>41</v>
      </c>
      <c r="O220" s="77"/>
      <c r="P220" s="189">
        <f>O220*H220</f>
        <v>0</v>
      </c>
      <c r="Q220" s="189">
        <v>0</v>
      </c>
      <c r="R220" s="189">
        <f>Q220*H220</f>
        <v>0</v>
      </c>
      <c r="S220" s="189">
        <v>0</v>
      </c>
      <c r="T220" s="190">
        <f>S220*H220</f>
        <v>0</v>
      </c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R220" s="191" t="s">
        <v>573</v>
      </c>
      <c r="AT220" s="191" t="s">
        <v>167</v>
      </c>
      <c r="AU220" s="191" t="s">
        <v>85</v>
      </c>
      <c r="AY220" s="19" t="s">
        <v>165</v>
      </c>
      <c r="BE220" s="192">
        <f>IF(N220="základní",J220,0)</f>
        <v>0</v>
      </c>
      <c r="BF220" s="192">
        <f>IF(N220="snížená",J220,0)</f>
        <v>0</v>
      </c>
      <c r="BG220" s="192">
        <f>IF(N220="zákl. přenesená",J220,0)</f>
        <v>0</v>
      </c>
      <c r="BH220" s="192">
        <f>IF(N220="sníž. přenesená",J220,0)</f>
        <v>0</v>
      </c>
      <c r="BI220" s="192">
        <f>IF(N220="nulová",J220,0)</f>
        <v>0</v>
      </c>
      <c r="BJ220" s="19" t="s">
        <v>81</v>
      </c>
      <c r="BK220" s="192">
        <f>ROUND(I220*H220,2)</f>
        <v>0</v>
      </c>
      <c r="BL220" s="19" t="s">
        <v>573</v>
      </c>
      <c r="BM220" s="191" t="s">
        <v>1747</v>
      </c>
    </row>
    <row r="221" s="2" customFormat="1">
      <c r="A221" s="38"/>
      <c r="B221" s="39"/>
      <c r="C221" s="38"/>
      <c r="D221" s="193" t="s">
        <v>173</v>
      </c>
      <c r="E221" s="38"/>
      <c r="F221" s="194" t="s">
        <v>1090</v>
      </c>
      <c r="G221" s="38"/>
      <c r="H221" s="38"/>
      <c r="I221" s="195"/>
      <c r="J221" s="38"/>
      <c r="K221" s="38"/>
      <c r="L221" s="39"/>
      <c r="M221" s="196"/>
      <c r="N221" s="197"/>
      <c r="O221" s="77"/>
      <c r="P221" s="77"/>
      <c r="Q221" s="77"/>
      <c r="R221" s="77"/>
      <c r="S221" s="77"/>
      <c r="T221" s="78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T221" s="19" t="s">
        <v>173</v>
      </c>
      <c r="AU221" s="19" t="s">
        <v>85</v>
      </c>
    </row>
    <row r="222" s="2" customFormat="1">
      <c r="A222" s="38"/>
      <c r="B222" s="179"/>
      <c r="C222" s="180" t="s">
        <v>400</v>
      </c>
      <c r="D222" s="180" t="s">
        <v>167</v>
      </c>
      <c r="E222" s="181" t="s">
        <v>1092</v>
      </c>
      <c r="F222" s="182" t="s">
        <v>1093</v>
      </c>
      <c r="G222" s="183" t="s">
        <v>201</v>
      </c>
      <c r="H222" s="184">
        <v>0.14999999999999999</v>
      </c>
      <c r="I222" s="185"/>
      <c r="J222" s="186">
        <f>ROUND(I222*H222,2)</f>
        <v>0</v>
      </c>
      <c r="K222" s="182" t="s">
        <v>852</v>
      </c>
      <c r="L222" s="39"/>
      <c r="M222" s="187" t="s">
        <v>1</v>
      </c>
      <c r="N222" s="188" t="s">
        <v>41</v>
      </c>
      <c r="O222" s="77"/>
      <c r="P222" s="189">
        <f>O222*H222</f>
        <v>0</v>
      </c>
      <c r="Q222" s="189">
        <v>0</v>
      </c>
      <c r="R222" s="189">
        <f>Q222*H222</f>
        <v>0</v>
      </c>
      <c r="S222" s="189">
        <v>0</v>
      </c>
      <c r="T222" s="190">
        <f>S222*H222</f>
        <v>0</v>
      </c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R222" s="191" t="s">
        <v>573</v>
      </c>
      <c r="AT222" s="191" t="s">
        <v>167</v>
      </c>
      <c r="AU222" s="191" t="s">
        <v>85</v>
      </c>
      <c r="AY222" s="19" t="s">
        <v>165</v>
      </c>
      <c r="BE222" s="192">
        <f>IF(N222="základní",J222,0)</f>
        <v>0</v>
      </c>
      <c r="BF222" s="192">
        <f>IF(N222="snížená",J222,0)</f>
        <v>0</v>
      </c>
      <c r="BG222" s="192">
        <f>IF(N222="zákl. přenesená",J222,0)</f>
        <v>0</v>
      </c>
      <c r="BH222" s="192">
        <f>IF(N222="sníž. přenesená",J222,0)</f>
        <v>0</v>
      </c>
      <c r="BI222" s="192">
        <f>IF(N222="nulová",J222,0)</f>
        <v>0</v>
      </c>
      <c r="BJ222" s="19" t="s">
        <v>81</v>
      </c>
      <c r="BK222" s="192">
        <f>ROUND(I222*H222,2)</f>
        <v>0</v>
      </c>
      <c r="BL222" s="19" t="s">
        <v>573</v>
      </c>
      <c r="BM222" s="191" t="s">
        <v>1748</v>
      </c>
    </row>
    <row r="223" s="2" customFormat="1">
      <c r="A223" s="38"/>
      <c r="B223" s="39"/>
      <c r="C223" s="38"/>
      <c r="D223" s="193" t="s">
        <v>173</v>
      </c>
      <c r="E223" s="38"/>
      <c r="F223" s="194" t="s">
        <v>1093</v>
      </c>
      <c r="G223" s="38"/>
      <c r="H223" s="38"/>
      <c r="I223" s="195"/>
      <c r="J223" s="38"/>
      <c r="K223" s="38"/>
      <c r="L223" s="39"/>
      <c r="M223" s="196"/>
      <c r="N223" s="197"/>
      <c r="O223" s="77"/>
      <c r="P223" s="77"/>
      <c r="Q223" s="77"/>
      <c r="R223" s="77"/>
      <c r="S223" s="77"/>
      <c r="T223" s="78"/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T223" s="19" t="s">
        <v>173</v>
      </c>
      <c r="AU223" s="19" t="s">
        <v>85</v>
      </c>
    </row>
    <row r="224" s="2" customFormat="1">
      <c r="A224" s="38"/>
      <c r="B224" s="179"/>
      <c r="C224" s="180" t="s">
        <v>410</v>
      </c>
      <c r="D224" s="180" t="s">
        <v>167</v>
      </c>
      <c r="E224" s="181" t="s">
        <v>1095</v>
      </c>
      <c r="F224" s="182" t="s">
        <v>1096</v>
      </c>
      <c r="G224" s="183" t="s">
        <v>378</v>
      </c>
      <c r="H224" s="184">
        <v>3</v>
      </c>
      <c r="I224" s="185"/>
      <c r="J224" s="186">
        <f>ROUND(I224*H224,2)</f>
        <v>0</v>
      </c>
      <c r="K224" s="182" t="s">
        <v>852</v>
      </c>
      <c r="L224" s="39"/>
      <c r="M224" s="187" t="s">
        <v>1</v>
      </c>
      <c r="N224" s="188" t="s">
        <v>41</v>
      </c>
      <c r="O224" s="77"/>
      <c r="P224" s="189">
        <f>O224*H224</f>
        <v>0</v>
      </c>
      <c r="Q224" s="189">
        <v>0</v>
      </c>
      <c r="R224" s="189">
        <f>Q224*H224</f>
        <v>0</v>
      </c>
      <c r="S224" s="189">
        <v>0.0040000000000000001</v>
      </c>
      <c r="T224" s="190">
        <f>S224*H224</f>
        <v>0.012</v>
      </c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R224" s="191" t="s">
        <v>573</v>
      </c>
      <c r="AT224" s="191" t="s">
        <v>167</v>
      </c>
      <c r="AU224" s="191" t="s">
        <v>85</v>
      </c>
      <c r="AY224" s="19" t="s">
        <v>165</v>
      </c>
      <c r="BE224" s="192">
        <f>IF(N224="základní",J224,0)</f>
        <v>0</v>
      </c>
      <c r="BF224" s="192">
        <f>IF(N224="snížená",J224,0)</f>
        <v>0</v>
      </c>
      <c r="BG224" s="192">
        <f>IF(N224="zákl. přenesená",J224,0)</f>
        <v>0</v>
      </c>
      <c r="BH224" s="192">
        <f>IF(N224="sníž. přenesená",J224,0)</f>
        <v>0</v>
      </c>
      <c r="BI224" s="192">
        <f>IF(N224="nulová",J224,0)</f>
        <v>0</v>
      </c>
      <c r="BJ224" s="19" t="s">
        <v>81</v>
      </c>
      <c r="BK224" s="192">
        <f>ROUND(I224*H224,2)</f>
        <v>0</v>
      </c>
      <c r="BL224" s="19" t="s">
        <v>573</v>
      </c>
      <c r="BM224" s="191" t="s">
        <v>1749</v>
      </c>
    </row>
    <row r="225" s="2" customFormat="1">
      <c r="A225" s="38"/>
      <c r="B225" s="39"/>
      <c r="C225" s="38"/>
      <c r="D225" s="193" t="s">
        <v>173</v>
      </c>
      <c r="E225" s="38"/>
      <c r="F225" s="194" t="s">
        <v>1096</v>
      </c>
      <c r="G225" s="38"/>
      <c r="H225" s="38"/>
      <c r="I225" s="195"/>
      <c r="J225" s="38"/>
      <c r="K225" s="38"/>
      <c r="L225" s="39"/>
      <c r="M225" s="196"/>
      <c r="N225" s="197"/>
      <c r="O225" s="77"/>
      <c r="P225" s="77"/>
      <c r="Q225" s="77"/>
      <c r="R225" s="77"/>
      <c r="S225" s="77"/>
      <c r="T225" s="78"/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T225" s="19" t="s">
        <v>173</v>
      </c>
      <c r="AU225" s="19" t="s">
        <v>85</v>
      </c>
    </row>
    <row r="226" s="2" customFormat="1">
      <c r="A226" s="38"/>
      <c r="B226" s="179"/>
      <c r="C226" s="180" t="s">
        <v>417</v>
      </c>
      <c r="D226" s="180" t="s">
        <v>167</v>
      </c>
      <c r="E226" s="181" t="s">
        <v>1104</v>
      </c>
      <c r="F226" s="182" t="s">
        <v>1105</v>
      </c>
      <c r="G226" s="183" t="s">
        <v>378</v>
      </c>
      <c r="H226" s="184">
        <v>33</v>
      </c>
      <c r="I226" s="185"/>
      <c r="J226" s="186">
        <f>ROUND(I226*H226,2)</f>
        <v>0</v>
      </c>
      <c r="K226" s="182" t="s">
        <v>852</v>
      </c>
      <c r="L226" s="39"/>
      <c r="M226" s="187" t="s">
        <v>1</v>
      </c>
      <c r="N226" s="188" t="s">
        <v>41</v>
      </c>
      <c r="O226" s="77"/>
      <c r="P226" s="189">
        <f>O226*H226</f>
        <v>0</v>
      </c>
      <c r="Q226" s="189">
        <v>0</v>
      </c>
      <c r="R226" s="189">
        <f>Q226*H226</f>
        <v>0</v>
      </c>
      <c r="S226" s="189">
        <v>0.0011999999999999999</v>
      </c>
      <c r="T226" s="190">
        <f>S226*H226</f>
        <v>0.039599999999999996</v>
      </c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R226" s="191" t="s">
        <v>573</v>
      </c>
      <c r="AT226" s="191" t="s">
        <v>167</v>
      </c>
      <c r="AU226" s="191" t="s">
        <v>85</v>
      </c>
      <c r="AY226" s="19" t="s">
        <v>165</v>
      </c>
      <c r="BE226" s="192">
        <f>IF(N226="základní",J226,0)</f>
        <v>0</v>
      </c>
      <c r="BF226" s="192">
        <f>IF(N226="snížená",J226,0)</f>
        <v>0</v>
      </c>
      <c r="BG226" s="192">
        <f>IF(N226="zákl. přenesená",J226,0)</f>
        <v>0</v>
      </c>
      <c r="BH226" s="192">
        <f>IF(N226="sníž. přenesená",J226,0)</f>
        <v>0</v>
      </c>
      <c r="BI226" s="192">
        <f>IF(N226="nulová",J226,0)</f>
        <v>0</v>
      </c>
      <c r="BJ226" s="19" t="s">
        <v>81</v>
      </c>
      <c r="BK226" s="192">
        <f>ROUND(I226*H226,2)</f>
        <v>0</v>
      </c>
      <c r="BL226" s="19" t="s">
        <v>573</v>
      </c>
      <c r="BM226" s="191" t="s">
        <v>1750</v>
      </c>
    </row>
    <row r="227" s="2" customFormat="1">
      <c r="A227" s="38"/>
      <c r="B227" s="39"/>
      <c r="C227" s="38"/>
      <c r="D227" s="193" t="s">
        <v>173</v>
      </c>
      <c r="E227" s="38"/>
      <c r="F227" s="194" t="s">
        <v>1105</v>
      </c>
      <c r="G227" s="38"/>
      <c r="H227" s="38"/>
      <c r="I227" s="195"/>
      <c r="J227" s="38"/>
      <c r="K227" s="38"/>
      <c r="L227" s="39"/>
      <c r="M227" s="196"/>
      <c r="N227" s="197"/>
      <c r="O227" s="77"/>
      <c r="P227" s="77"/>
      <c r="Q227" s="77"/>
      <c r="R227" s="77"/>
      <c r="S227" s="77"/>
      <c r="T227" s="78"/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T227" s="19" t="s">
        <v>173</v>
      </c>
      <c r="AU227" s="19" t="s">
        <v>85</v>
      </c>
    </row>
    <row r="228" s="2" customFormat="1" ht="33" customHeight="1">
      <c r="A228" s="38"/>
      <c r="B228" s="179"/>
      <c r="C228" s="180" t="s">
        <v>424</v>
      </c>
      <c r="D228" s="180" t="s">
        <v>167</v>
      </c>
      <c r="E228" s="181" t="s">
        <v>1107</v>
      </c>
      <c r="F228" s="182" t="s">
        <v>1108</v>
      </c>
      <c r="G228" s="183" t="s">
        <v>305</v>
      </c>
      <c r="H228" s="184">
        <v>12</v>
      </c>
      <c r="I228" s="185"/>
      <c r="J228" s="186">
        <f>ROUND(I228*H228,2)</f>
        <v>0</v>
      </c>
      <c r="K228" s="182" t="s">
        <v>852</v>
      </c>
      <c r="L228" s="39"/>
      <c r="M228" s="187" t="s">
        <v>1</v>
      </c>
      <c r="N228" s="188" t="s">
        <v>41</v>
      </c>
      <c r="O228" s="77"/>
      <c r="P228" s="189">
        <f>O228*H228</f>
        <v>0</v>
      </c>
      <c r="Q228" s="189">
        <v>0</v>
      </c>
      <c r="R228" s="189">
        <f>Q228*H228</f>
        <v>0</v>
      </c>
      <c r="S228" s="189">
        <v>0.002</v>
      </c>
      <c r="T228" s="190">
        <f>S228*H228</f>
        <v>0.024</v>
      </c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R228" s="191" t="s">
        <v>573</v>
      </c>
      <c r="AT228" s="191" t="s">
        <v>167</v>
      </c>
      <c r="AU228" s="191" t="s">
        <v>85</v>
      </c>
      <c r="AY228" s="19" t="s">
        <v>165</v>
      </c>
      <c r="BE228" s="192">
        <f>IF(N228="základní",J228,0)</f>
        <v>0</v>
      </c>
      <c r="BF228" s="192">
        <f>IF(N228="snížená",J228,0)</f>
        <v>0</v>
      </c>
      <c r="BG228" s="192">
        <f>IF(N228="zákl. přenesená",J228,0)</f>
        <v>0</v>
      </c>
      <c r="BH228" s="192">
        <f>IF(N228="sníž. přenesená",J228,0)</f>
        <v>0</v>
      </c>
      <c r="BI228" s="192">
        <f>IF(N228="nulová",J228,0)</f>
        <v>0</v>
      </c>
      <c r="BJ228" s="19" t="s">
        <v>81</v>
      </c>
      <c r="BK228" s="192">
        <f>ROUND(I228*H228,2)</f>
        <v>0</v>
      </c>
      <c r="BL228" s="19" t="s">
        <v>573</v>
      </c>
      <c r="BM228" s="191" t="s">
        <v>1751</v>
      </c>
    </row>
    <row r="229" s="2" customFormat="1">
      <c r="A229" s="38"/>
      <c r="B229" s="39"/>
      <c r="C229" s="38"/>
      <c r="D229" s="193" t="s">
        <v>173</v>
      </c>
      <c r="E229" s="38"/>
      <c r="F229" s="194" t="s">
        <v>1108</v>
      </c>
      <c r="G229" s="38"/>
      <c r="H229" s="38"/>
      <c r="I229" s="195"/>
      <c r="J229" s="38"/>
      <c r="K229" s="38"/>
      <c r="L229" s="39"/>
      <c r="M229" s="196"/>
      <c r="N229" s="197"/>
      <c r="O229" s="77"/>
      <c r="P229" s="77"/>
      <c r="Q229" s="77"/>
      <c r="R229" s="77"/>
      <c r="S229" s="77"/>
      <c r="T229" s="78"/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  <c r="AT229" s="19" t="s">
        <v>173</v>
      </c>
      <c r="AU229" s="19" t="s">
        <v>85</v>
      </c>
    </row>
    <row r="230" s="2" customFormat="1" ht="33" customHeight="1">
      <c r="A230" s="38"/>
      <c r="B230" s="179"/>
      <c r="C230" s="180" t="s">
        <v>430</v>
      </c>
      <c r="D230" s="180" t="s">
        <v>167</v>
      </c>
      <c r="E230" s="181" t="s">
        <v>1110</v>
      </c>
      <c r="F230" s="182" t="s">
        <v>1111</v>
      </c>
      <c r="G230" s="183" t="s">
        <v>305</v>
      </c>
      <c r="H230" s="184">
        <v>121</v>
      </c>
      <c r="I230" s="185"/>
      <c r="J230" s="186">
        <f>ROUND(I230*H230,2)</f>
        <v>0</v>
      </c>
      <c r="K230" s="182" t="s">
        <v>852</v>
      </c>
      <c r="L230" s="39"/>
      <c r="M230" s="187" t="s">
        <v>1</v>
      </c>
      <c r="N230" s="188" t="s">
        <v>41</v>
      </c>
      <c r="O230" s="77"/>
      <c r="P230" s="189">
        <f>O230*H230</f>
        <v>0</v>
      </c>
      <c r="Q230" s="189">
        <v>0</v>
      </c>
      <c r="R230" s="189">
        <f>Q230*H230</f>
        <v>0</v>
      </c>
      <c r="S230" s="189">
        <v>0.002</v>
      </c>
      <c r="T230" s="190">
        <f>S230*H230</f>
        <v>0.24199999999999999</v>
      </c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R230" s="191" t="s">
        <v>573</v>
      </c>
      <c r="AT230" s="191" t="s">
        <v>167</v>
      </c>
      <c r="AU230" s="191" t="s">
        <v>85</v>
      </c>
      <c r="AY230" s="19" t="s">
        <v>165</v>
      </c>
      <c r="BE230" s="192">
        <f>IF(N230="základní",J230,0)</f>
        <v>0</v>
      </c>
      <c r="BF230" s="192">
        <f>IF(N230="snížená",J230,0)</f>
        <v>0</v>
      </c>
      <c r="BG230" s="192">
        <f>IF(N230="zákl. přenesená",J230,0)</f>
        <v>0</v>
      </c>
      <c r="BH230" s="192">
        <f>IF(N230="sníž. přenesená",J230,0)</f>
        <v>0</v>
      </c>
      <c r="BI230" s="192">
        <f>IF(N230="nulová",J230,0)</f>
        <v>0</v>
      </c>
      <c r="BJ230" s="19" t="s">
        <v>81</v>
      </c>
      <c r="BK230" s="192">
        <f>ROUND(I230*H230,2)</f>
        <v>0</v>
      </c>
      <c r="BL230" s="19" t="s">
        <v>573</v>
      </c>
      <c r="BM230" s="191" t="s">
        <v>1752</v>
      </c>
    </row>
    <row r="231" s="2" customFormat="1">
      <c r="A231" s="38"/>
      <c r="B231" s="39"/>
      <c r="C231" s="38"/>
      <c r="D231" s="193" t="s">
        <v>173</v>
      </c>
      <c r="E231" s="38"/>
      <c r="F231" s="194" t="s">
        <v>1111</v>
      </c>
      <c r="G231" s="38"/>
      <c r="H231" s="38"/>
      <c r="I231" s="195"/>
      <c r="J231" s="38"/>
      <c r="K231" s="38"/>
      <c r="L231" s="39"/>
      <c r="M231" s="196"/>
      <c r="N231" s="197"/>
      <c r="O231" s="77"/>
      <c r="P231" s="77"/>
      <c r="Q231" s="77"/>
      <c r="R231" s="77"/>
      <c r="S231" s="77"/>
      <c r="T231" s="78"/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T231" s="19" t="s">
        <v>173</v>
      </c>
      <c r="AU231" s="19" t="s">
        <v>85</v>
      </c>
    </row>
    <row r="232" s="2" customFormat="1" ht="33" customHeight="1">
      <c r="A232" s="38"/>
      <c r="B232" s="179"/>
      <c r="C232" s="180" t="s">
        <v>435</v>
      </c>
      <c r="D232" s="180" t="s">
        <v>167</v>
      </c>
      <c r="E232" s="181" t="s">
        <v>1116</v>
      </c>
      <c r="F232" s="182" t="s">
        <v>1117</v>
      </c>
      <c r="G232" s="183" t="s">
        <v>305</v>
      </c>
      <c r="H232" s="184">
        <v>21</v>
      </c>
      <c r="I232" s="185"/>
      <c r="J232" s="186">
        <f>ROUND(I232*H232,2)</f>
        <v>0</v>
      </c>
      <c r="K232" s="182" t="s">
        <v>852</v>
      </c>
      <c r="L232" s="39"/>
      <c r="M232" s="187" t="s">
        <v>1</v>
      </c>
      <c r="N232" s="188" t="s">
        <v>41</v>
      </c>
      <c r="O232" s="77"/>
      <c r="P232" s="189">
        <f>O232*H232</f>
        <v>0</v>
      </c>
      <c r="Q232" s="189">
        <v>0</v>
      </c>
      <c r="R232" s="189">
        <f>Q232*H232</f>
        <v>0</v>
      </c>
      <c r="S232" s="189">
        <v>0.0050000000000000001</v>
      </c>
      <c r="T232" s="190">
        <f>S232*H232</f>
        <v>0.105</v>
      </c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R232" s="191" t="s">
        <v>573</v>
      </c>
      <c r="AT232" s="191" t="s">
        <v>167</v>
      </c>
      <c r="AU232" s="191" t="s">
        <v>85</v>
      </c>
      <c r="AY232" s="19" t="s">
        <v>165</v>
      </c>
      <c r="BE232" s="192">
        <f>IF(N232="základní",J232,0)</f>
        <v>0</v>
      </c>
      <c r="BF232" s="192">
        <f>IF(N232="snížená",J232,0)</f>
        <v>0</v>
      </c>
      <c r="BG232" s="192">
        <f>IF(N232="zákl. přenesená",J232,0)</f>
        <v>0</v>
      </c>
      <c r="BH232" s="192">
        <f>IF(N232="sníž. přenesená",J232,0)</f>
        <v>0</v>
      </c>
      <c r="BI232" s="192">
        <f>IF(N232="nulová",J232,0)</f>
        <v>0</v>
      </c>
      <c r="BJ232" s="19" t="s">
        <v>81</v>
      </c>
      <c r="BK232" s="192">
        <f>ROUND(I232*H232,2)</f>
        <v>0</v>
      </c>
      <c r="BL232" s="19" t="s">
        <v>573</v>
      </c>
      <c r="BM232" s="191" t="s">
        <v>1753</v>
      </c>
    </row>
    <row r="233" s="2" customFormat="1">
      <c r="A233" s="38"/>
      <c r="B233" s="39"/>
      <c r="C233" s="38"/>
      <c r="D233" s="193" t="s">
        <v>173</v>
      </c>
      <c r="E233" s="38"/>
      <c r="F233" s="194" t="s">
        <v>1117</v>
      </c>
      <c r="G233" s="38"/>
      <c r="H233" s="38"/>
      <c r="I233" s="195"/>
      <c r="J233" s="38"/>
      <c r="K233" s="38"/>
      <c r="L233" s="39"/>
      <c r="M233" s="196"/>
      <c r="N233" s="197"/>
      <c r="O233" s="77"/>
      <c r="P233" s="77"/>
      <c r="Q233" s="77"/>
      <c r="R233" s="77"/>
      <c r="S233" s="77"/>
      <c r="T233" s="78"/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T233" s="19" t="s">
        <v>173</v>
      </c>
      <c r="AU233" s="19" t="s">
        <v>85</v>
      </c>
    </row>
    <row r="234" s="2" customFormat="1">
      <c r="A234" s="38"/>
      <c r="B234" s="179"/>
      <c r="C234" s="180" t="s">
        <v>440</v>
      </c>
      <c r="D234" s="180" t="s">
        <v>167</v>
      </c>
      <c r="E234" s="181" t="s">
        <v>1122</v>
      </c>
      <c r="F234" s="182" t="s">
        <v>1123</v>
      </c>
      <c r="G234" s="183" t="s">
        <v>305</v>
      </c>
      <c r="H234" s="184">
        <v>12</v>
      </c>
      <c r="I234" s="185"/>
      <c r="J234" s="186">
        <f>ROUND(I234*H234,2)</f>
        <v>0</v>
      </c>
      <c r="K234" s="182" t="s">
        <v>852</v>
      </c>
      <c r="L234" s="39"/>
      <c r="M234" s="187" t="s">
        <v>1</v>
      </c>
      <c r="N234" s="188" t="s">
        <v>41</v>
      </c>
      <c r="O234" s="77"/>
      <c r="P234" s="189">
        <f>O234*H234</f>
        <v>0</v>
      </c>
      <c r="Q234" s="189">
        <v>0.00014999999999999999</v>
      </c>
      <c r="R234" s="189">
        <f>Q234*H234</f>
        <v>0.0018</v>
      </c>
      <c r="S234" s="189">
        <v>0</v>
      </c>
      <c r="T234" s="190">
        <f>S234*H234</f>
        <v>0</v>
      </c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R234" s="191" t="s">
        <v>573</v>
      </c>
      <c r="AT234" s="191" t="s">
        <v>167</v>
      </c>
      <c r="AU234" s="191" t="s">
        <v>85</v>
      </c>
      <c r="AY234" s="19" t="s">
        <v>165</v>
      </c>
      <c r="BE234" s="192">
        <f>IF(N234="základní",J234,0)</f>
        <v>0</v>
      </c>
      <c r="BF234" s="192">
        <f>IF(N234="snížená",J234,0)</f>
        <v>0</v>
      </c>
      <c r="BG234" s="192">
        <f>IF(N234="zákl. přenesená",J234,0)</f>
        <v>0</v>
      </c>
      <c r="BH234" s="192">
        <f>IF(N234="sníž. přenesená",J234,0)</f>
        <v>0</v>
      </c>
      <c r="BI234" s="192">
        <f>IF(N234="nulová",J234,0)</f>
        <v>0</v>
      </c>
      <c r="BJ234" s="19" t="s">
        <v>81</v>
      </c>
      <c r="BK234" s="192">
        <f>ROUND(I234*H234,2)</f>
        <v>0</v>
      </c>
      <c r="BL234" s="19" t="s">
        <v>573</v>
      </c>
      <c r="BM234" s="191" t="s">
        <v>1754</v>
      </c>
    </row>
    <row r="235" s="2" customFormat="1">
      <c r="A235" s="38"/>
      <c r="B235" s="39"/>
      <c r="C235" s="38"/>
      <c r="D235" s="193" t="s">
        <v>173</v>
      </c>
      <c r="E235" s="38"/>
      <c r="F235" s="194" t="s">
        <v>1123</v>
      </c>
      <c r="G235" s="38"/>
      <c r="H235" s="38"/>
      <c r="I235" s="195"/>
      <c r="J235" s="38"/>
      <c r="K235" s="38"/>
      <c r="L235" s="39"/>
      <c r="M235" s="196"/>
      <c r="N235" s="197"/>
      <c r="O235" s="77"/>
      <c r="P235" s="77"/>
      <c r="Q235" s="77"/>
      <c r="R235" s="77"/>
      <c r="S235" s="77"/>
      <c r="T235" s="78"/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T235" s="19" t="s">
        <v>173</v>
      </c>
      <c r="AU235" s="19" t="s">
        <v>85</v>
      </c>
    </row>
    <row r="236" s="2" customFormat="1">
      <c r="A236" s="38"/>
      <c r="B236" s="179"/>
      <c r="C236" s="180" t="s">
        <v>450</v>
      </c>
      <c r="D236" s="180" t="s">
        <v>167</v>
      </c>
      <c r="E236" s="181" t="s">
        <v>1125</v>
      </c>
      <c r="F236" s="182" t="s">
        <v>1126</v>
      </c>
      <c r="G236" s="183" t="s">
        <v>305</v>
      </c>
      <c r="H236" s="184">
        <v>121</v>
      </c>
      <c r="I236" s="185"/>
      <c r="J236" s="186">
        <f>ROUND(I236*H236,2)</f>
        <v>0</v>
      </c>
      <c r="K236" s="182" t="s">
        <v>852</v>
      </c>
      <c r="L236" s="39"/>
      <c r="M236" s="187" t="s">
        <v>1</v>
      </c>
      <c r="N236" s="188" t="s">
        <v>41</v>
      </c>
      <c r="O236" s="77"/>
      <c r="P236" s="189">
        <f>O236*H236</f>
        <v>0</v>
      </c>
      <c r="Q236" s="189">
        <v>0.00014999999999999999</v>
      </c>
      <c r="R236" s="189">
        <f>Q236*H236</f>
        <v>0.018149999999999999</v>
      </c>
      <c r="S236" s="189">
        <v>0</v>
      </c>
      <c r="T236" s="190">
        <f>S236*H236</f>
        <v>0</v>
      </c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R236" s="191" t="s">
        <v>573</v>
      </c>
      <c r="AT236" s="191" t="s">
        <v>167</v>
      </c>
      <c r="AU236" s="191" t="s">
        <v>85</v>
      </c>
      <c r="AY236" s="19" t="s">
        <v>165</v>
      </c>
      <c r="BE236" s="192">
        <f>IF(N236="základní",J236,0)</f>
        <v>0</v>
      </c>
      <c r="BF236" s="192">
        <f>IF(N236="snížená",J236,0)</f>
        <v>0</v>
      </c>
      <c r="BG236" s="192">
        <f>IF(N236="zákl. přenesená",J236,0)</f>
        <v>0</v>
      </c>
      <c r="BH236" s="192">
        <f>IF(N236="sníž. přenesená",J236,0)</f>
        <v>0</v>
      </c>
      <c r="BI236" s="192">
        <f>IF(N236="nulová",J236,0)</f>
        <v>0</v>
      </c>
      <c r="BJ236" s="19" t="s">
        <v>81</v>
      </c>
      <c r="BK236" s="192">
        <f>ROUND(I236*H236,2)</f>
        <v>0</v>
      </c>
      <c r="BL236" s="19" t="s">
        <v>573</v>
      </c>
      <c r="BM236" s="191" t="s">
        <v>1755</v>
      </c>
    </row>
    <row r="237" s="2" customFormat="1">
      <c r="A237" s="38"/>
      <c r="B237" s="39"/>
      <c r="C237" s="38"/>
      <c r="D237" s="193" t="s">
        <v>173</v>
      </c>
      <c r="E237" s="38"/>
      <c r="F237" s="194" t="s">
        <v>1126</v>
      </c>
      <c r="G237" s="38"/>
      <c r="H237" s="38"/>
      <c r="I237" s="195"/>
      <c r="J237" s="38"/>
      <c r="K237" s="38"/>
      <c r="L237" s="39"/>
      <c r="M237" s="196"/>
      <c r="N237" s="197"/>
      <c r="O237" s="77"/>
      <c r="P237" s="77"/>
      <c r="Q237" s="77"/>
      <c r="R237" s="77"/>
      <c r="S237" s="77"/>
      <c r="T237" s="78"/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T237" s="19" t="s">
        <v>173</v>
      </c>
      <c r="AU237" s="19" t="s">
        <v>85</v>
      </c>
    </row>
    <row r="238" s="2" customFormat="1">
      <c r="A238" s="38"/>
      <c r="B238" s="179"/>
      <c r="C238" s="180" t="s">
        <v>457</v>
      </c>
      <c r="D238" s="180" t="s">
        <v>167</v>
      </c>
      <c r="E238" s="181" t="s">
        <v>1131</v>
      </c>
      <c r="F238" s="182" t="s">
        <v>1132</v>
      </c>
      <c r="G238" s="183" t="s">
        <v>305</v>
      </c>
      <c r="H238" s="184">
        <v>21</v>
      </c>
      <c r="I238" s="185"/>
      <c r="J238" s="186">
        <f>ROUND(I238*H238,2)</f>
        <v>0</v>
      </c>
      <c r="K238" s="182" t="s">
        <v>852</v>
      </c>
      <c r="L238" s="39"/>
      <c r="M238" s="187" t="s">
        <v>1</v>
      </c>
      <c r="N238" s="188" t="s">
        <v>41</v>
      </c>
      <c r="O238" s="77"/>
      <c r="P238" s="189">
        <f>O238*H238</f>
        <v>0</v>
      </c>
      <c r="Q238" s="189">
        <v>0.00042000000000000002</v>
      </c>
      <c r="R238" s="189">
        <f>Q238*H238</f>
        <v>0.0088199999999999997</v>
      </c>
      <c r="S238" s="189">
        <v>0</v>
      </c>
      <c r="T238" s="190">
        <f>S238*H238</f>
        <v>0</v>
      </c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R238" s="191" t="s">
        <v>573</v>
      </c>
      <c r="AT238" s="191" t="s">
        <v>167</v>
      </c>
      <c r="AU238" s="191" t="s">
        <v>85</v>
      </c>
      <c r="AY238" s="19" t="s">
        <v>165</v>
      </c>
      <c r="BE238" s="192">
        <f>IF(N238="základní",J238,0)</f>
        <v>0</v>
      </c>
      <c r="BF238" s="192">
        <f>IF(N238="snížená",J238,0)</f>
        <v>0</v>
      </c>
      <c r="BG238" s="192">
        <f>IF(N238="zákl. přenesená",J238,0)</f>
        <v>0</v>
      </c>
      <c r="BH238" s="192">
        <f>IF(N238="sníž. přenesená",J238,0)</f>
        <v>0</v>
      </c>
      <c r="BI238" s="192">
        <f>IF(N238="nulová",J238,0)</f>
        <v>0</v>
      </c>
      <c r="BJ238" s="19" t="s">
        <v>81</v>
      </c>
      <c r="BK238" s="192">
        <f>ROUND(I238*H238,2)</f>
        <v>0</v>
      </c>
      <c r="BL238" s="19" t="s">
        <v>573</v>
      </c>
      <c r="BM238" s="191" t="s">
        <v>1756</v>
      </c>
    </row>
    <row r="239" s="2" customFormat="1">
      <c r="A239" s="38"/>
      <c r="B239" s="39"/>
      <c r="C239" s="38"/>
      <c r="D239" s="193" t="s">
        <v>173</v>
      </c>
      <c r="E239" s="38"/>
      <c r="F239" s="194" t="s">
        <v>1132</v>
      </c>
      <c r="G239" s="38"/>
      <c r="H239" s="38"/>
      <c r="I239" s="195"/>
      <c r="J239" s="38"/>
      <c r="K239" s="38"/>
      <c r="L239" s="39"/>
      <c r="M239" s="240"/>
      <c r="N239" s="241"/>
      <c r="O239" s="242"/>
      <c r="P239" s="242"/>
      <c r="Q239" s="242"/>
      <c r="R239" s="242"/>
      <c r="S239" s="242"/>
      <c r="T239" s="243"/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T239" s="19" t="s">
        <v>173</v>
      </c>
      <c r="AU239" s="19" t="s">
        <v>85</v>
      </c>
    </row>
    <row r="240" s="2" customFormat="1" ht="6.96" customHeight="1">
      <c r="A240" s="38"/>
      <c r="B240" s="60"/>
      <c r="C240" s="61"/>
      <c r="D240" s="61"/>
      <c r="E240" s="61"/>
      <c r="F240" s="61"/>
      <c r="G240" s="61"/>
      <c r="H240" s="61"/>
      <c r="I240" s="61"/>
      <c r="J240" s="61"/>
      <c r="K240" s="61"/>
      <c r="L240" s="39"/>
      <c r="M240" s="38"/>
      <c r="O240" s="38"/>
      <c r="P240" s="38"/>
      <c r="Q240" s="38"/>
      <c r="R240" s="38"/>
      <c r="S240" s="38"/>
      <c r="T240" s="38"/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</row>
  </sheetData>
  <autoFilter ref="C125:K239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4:H114"/>
    <mergeCell ref="E116:H116"/>
    <mergeCell ref="E118:H11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116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85</v>
      </c>
    </row>
    <row r="4" s="1" customFormat="1" ht="24.96" customHeight="1">
      <c r="B4" s="22"/>
      <c r="D4" s="23" t="s">
        <v>123</v>
      </c>
      <c r="L4" s="22"/>
      <c r="M4" s="128" t="s">
        <v>10</v>
      </c>
      <c r="AT4" s="19" t="s">
        <v>3</v>
      </c>
    </row>
    <row r="5" s="1" customFormat="1" ht="6.96" customHeight="1">
      <c r="B5" s="22"/>
      <c r="L5" s="22"/>
    </row>
    <row r="6" s="1" customFormat="1" ht="12" customHeight="1">
      <c r="B6" s="22"/>
      <c r="D6" s="32" t="s">
        <v>16</v>
      </c>
      <c r="L6" s="22"/>
    </row>
    <row r="7" s="1" customFormat="1" ht="16.5" customHeight="1">
      <c r="B7" s="22"/>
      <c r="E7" s="129" t="str">
        <f>'Rekapitulace stavby'!K6</f>
        <v>Kulturní dům Těšetice</v>
      </c>
      <c r="F7" s="32"/>
      <c r="G7" s="32"/>
      <c r="H7" s="32"/>
      <c r="L7" s="22"/>
    </row>
    <row r="8" s="2" customFormat="1" ht="12" customHeight="1">
      <c r="A8" s="38"/>
      <c r="B8" s="39"/>
      <c r="C8" s="38"/>
      <c r="D8" s="32" t="s">
        <v>124</v>
      </c>
      <c r="E8" s="38"/>
      <c r="F8" s="38"/>
      <c r="G8" s="38"/>
      <c r="H8" s="38"/>
      <c r="I8" s="38"/>
      <c r="J8" s="38"/>
      <c r="K8" s="38"/>
      <c r="L8" s="55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39"/>
      <c r="C9" s="38"/>
      <c r="D9" s="38"/>
      <c r="E9" s="67" t="s">
        <v>1757</v>
      </c>
      <c r="F9" s="38"/>
      <c r="G9" s="38"/>
      <c r="H9" s="38"/>
      <c r="I9" s="38"/>
      <c r="J9" s="38"/>
      <c r="K9" s="38"/>
      <c r="L9" s="55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39"/>
      <c r="C10" s="38"/>
      <c r="D10" s="38"/>
      <c r="E10" s="38"/>
      <c r="F10" s="38"/>
      <c r="G10" s="38"/>
      <c r="H10" s="38"/>
      <c r="I10" s="38"/>
      <c r="J10" s="38"/>
      <c r="K10" s="38"/>
      <c r="L10" s="55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39"/>
      <c r="C11" s="38"/>
      <c r="D11" s="32" t="s">
        <v>18</v>
      </c>
      <c r="E11" s="38"/>
      <c r="F11" s="27" t="s">
        <v>1</v>
      </c>
      <c r="G11" s="38"/>
      <c r="H11" s="38"/>
      <c r="I11" s="32" t="s">
        <v>19</v>
      </c>
      <c r="J11" s="27" t="s">
        <v>1</v>
      </c>
      <c r="K11" s="38"/>
      <c r="L11" s="55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39"/>
      <c r="C12" s="38"/>
      <c r="D12" s="32" t="s">
        <v>20</v>
      </c>
      <c r="E12" s="38"/>
      <c r="F12" s="27" t="s">
        <v>21</v>
      </c>
      <c r="G12" s="38"/>
      <c r="H12" s="38"/>
      <c r="I12" s="32" t="s">
        <v>22</v>
      </c>
      <c r="J12" s="69" t="str">
        <f>'Rekapitulace stavby'!AN8</f>
        <v>10. 3. 2020</v>
      </c>
      <c r="K12" s="38"/>
      <c r="L12" s="55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39"/>
      <c r="C13" s="38"/>
      <c r="D13" s="38"/>
      <c r="E13" s="38"/>
      <c r="F13" s="38"/>
      <c r="G13" s="38"/>
      <c r="H13" s="38"/>
      <c r="I13" s="38"/>
      <c r="J13" s="38"/>
      <c r="K13" s="38"/>
      <c r="L13" s="55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39"/>
      <c r="C14" s="38"/>
      <c r="D14" s="32" t="s">
        <v>24</v>
      </c>
      <c r="E14" s="38"/>
      <c r="F14" s="38"/>
      <c r="G14" s="38"/>
      <c r="H14" s="38"/>
      <c r="I14" s="32" t="s">
        <v>25</v>
      </c>
      <c r="J14" s="27" t="s">
        <v>1</v>
      </c>
      <c r="K14" s="38"/>
      <c r="L14" s="55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39"/>
      <c r="C15" s="38"/>
      <c r="D15" s="38"/>
      <c r="E15" s="27" t="s">
        <v>26</v>
      </c>
      <c r="F15" s="38"/>
      <c r="G15" s="38"/>
      <c r="H15" s="38"/>
      <c r="I15" s="32" t="s">
        <v>27</v>
      </c>
      <c r="J15" s="27" t="s">
        <v>1</v>
      </c>
      <c r="K15" s="38"/>
      <c r="L15" s="55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39"/>
      <c r="C16" s="38"/>
      <c r="D16" s="38"/>
      <c r="E16" s="38"/>
      <c r="F16" s="38"/>
      <c r="G16" s="38"/>
      <c r="H16" s="38"/>
      <c r="I16" s="38"/>
      <c r="J16" s="38"/>
      <c r="K16" s="38"/>
      <c r="L16" s="55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39"/>
      <c r="C17" s="38"/>
      <c r="D17" s="32" t="s">
        <v>28</v>
      </c>
      <c r="E17" s="38"/>
      <c r="F17" s="38"/>
      <c r="G17" s="38"/>
      <c r="H17" s="38"/>
      <c r="I17" s="32" t="s">
        <v>25</v>
      </c>
      <c r="J17" s="33" t="str">
        <f>'Rekapitulace stavby'!AN13</f>
        <v>Vyplň údaj</v>
      </c>
      <c r="K17" s="38"/>
      <c r="L17" s="55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39"/>
      <c r="C18" s="38"/>
      <c r="D18" s="38"/>
      <c r="E18" s="33" t="str">
        <f>'Rekapitulace stavby'!E14</f>
        <v>Vyplň údaj</v>
      </c>
      <c r="F18" s="27"/>
      <c r="G18" s="27"/>
      <c r="H18" s="27"/>
      <c r="I18" s="32" t="s">
        <v>27</v>
      </c>
      <c r="J18" s="33" t="str">
        <f>'Rekapitulace stavby'!AN14</f>
        <v>Vyplň údaj</v>
      </c>
      <c r="K18" s="38"/>
      <c r="L18" s="55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39"/>
      <c r="C19" s="38"/>
      <c r="D19" s="38"/>
      <c r="E19" s="38"/>
      <c r="F19" s="38"/>
      <c r="G19" s="38"/>
      <c r="H19" s="38"/>
      <c r="I19" s="38"/>
      <c r="J19" s="38"/>
      <c r="K19" s="38"/>
      <c r="L19" s="55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39"/>
      <c r="C20" s="38"/>
      <c r="D20" s="32" t="s">
        <v>30</v>
      </c>
      <c r="E20" s="38"/>
      <c r="F20" s="38"/>
      <c r="G20" s="38"/>
      <c r="H20" s="38"/>
      <c r="I20" s="32" t="s">
        <v>25</v>
      </c>
      <c r="J20" s="27" t="s">
        <v>1</v>
      </c>
      <c r="K20" s="38"/>
      <c r="L20" s="55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39"/>
      <c r="C21" s="38"/>
      <c r="D21" s="38"/>
      <c r="E21" s="27" t="s">
        <v>31</v>
      </c>
      <c r="F21" s="38"/>
      <c r="G21" s="38"/>
      <c r="H21" s="38"/>
      <c r="I21" s="32" t="s">
        <v>27</v>
      </c>
      <c r="J21" s="27" t="s">
        <v>1</v>
      </c>
      <c r="K21" s="38"/>
      <c r="L21" s="55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39"/>
      <c r="C22" s="38"/>
      <c r="D22" s="38"/>
      <c r="E22" s="38"/>
      <c r="F22" s="38"/>
      <c r="G22" s="38"/>
      <c r="H22" s="38"/>
      <c r="I22" s="38"/>
      <c r="J22" s="38"/>
      <c r="K22" s="38"/>
      <c r="L22" s="55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39"/>
      <c r="C23" s="38"/>
      <c r="D23" s="32" t="s">
        <v>33</v>
      </c>
      <c r="E23" s="38"/>
      <c r="F23" s="38"/>
      <c r="G23" s="38"/>
      <c r="H23" s="38"/>
      <c r="I23" s="32" t="s">
        <v>25</v>
      </c>
      <c r="J23" s="27" t="s">
        <v>1</v>
      </c>
      <c r="K23" s="38"/>
      <c r="L23" s="55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39"/>
      <c r="C24" s="38"/>
      <c r="D24" s="38"/>
      <c r="E24" s="27" t="s">
        <v>34</v>
      </c>
      <c r="F24" s="38"/>
      <c r="G24" s="38"/>
      <c r="H24" s="38"/>
      <c r="I24" s="32" t="s">
        <v>27</v>
      </c>
      <c r="J24" s="27" t="s">
        <v>1</v>
      </c>
      <c r="K24" s="38"/>
      <c r="L24" s="55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39"/>
      <c r="C25" s="38"/>
      <c r="D25" s="38"/>
      <c r="E25" s="38"/>
      <c r="F25" s="38"/>
      <c r="G25" s="38"/>
      <c r="H25" s="38"/>
      <c r="I25" s="38"/>
      <c r="J25" s="38"/>
      <c r="K25" s="38"/>
      <c r="L25" s="55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39"/>
      <c r="C26" s="38"/>
      <c r="D26" s="32" t="s">
        <v>35</v>
      </c>
      <c r="E26" s="38"/>
      <c r="F26" s="38"/>
      <c r="G26" s="38"/>
      <c r="H26" s="38"/>
      <c r="I26" s="38"/>
      <c r="J26" s="38"/>
      <c r="K26" s="38"/>
      <c r="L26" s="55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16.5" customHeight="1">
      <c r="A27" s="130"/>
      <c r="B27" s="131"/>
      <c r="C27" s="130"/>
      <c r="D27" s="130"/>
      <c r="E27" s="36" t="s">
        <v>1</v>
      </c>
      <c r="F27" s="36"/>
      <c r="G27" s="36"/>
      <c r="H27" s="36"/>
      <c r="I27" s="130"/>
      <c r="J27" s="130"/>
      <c r="K27" s="130"/>
      <c r="L27" s="132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0"/>
      <c r="AE27" s="130"/>
    </row>
    <row r="28" s="2" customFormat="1" ht="6.96" customHeight="1">
      <c r="A28" s="38"/>
      <c r="B28" s="39"/>
      <c r="C28" s="38"/>
      <c r="D28" s="38"/>
      <c r="E28" s="38"/>
      <c r="F28" s="38"/>
      <c r="G28" s="38"/>
      <c r="H28" s="38"/>
      <c r="I28" s="38"/>
      <c r="J28" s="38"/>
      <c r="K28" s="38"/>
      <c r="L28" s="55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39"/>
      <c r="C29" s="38"/>
      <c r="D29" s="90"/>
      <c r="E29" s="90"/>
      <c r="F29" s="90"/>
      <c r="G29" s="90"/>
      <c r="H29" s="90"/>
      <c r="I29" s="90"/>
      <c r="J29" s="90"/>
      <c r="K29" s="90"/>
      <c r="L29" s="55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39"/>
      <c r="C30" s="38"/>
      <c r="D30" s="133" t="s">
        <v>36</v>
      </c>
      <c r="E30" s="38"/>
      <c r="F30" s="38"/>
      <c r="G30" s="38"/>
      <c r="H30" s="38"/>
      <c r="I30" s="38"/>
      <c r="J30" s="96">
        <f>ROUND(J118, 2)</f>
        <v>0</v>
      </c>
      <c r="K30" s="38"/>
      <c r="L30" s="55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39"/>
      <c r="C31" s="38"/>
      <c r="D31" s="90"/>
      <c r="E31" s="90"/>
      <c r="F31" s="90"/>
      <c r="G31" s="90"/>
      <c r="H31" s="90"/>
      <c r="I31" s="90"/>
      <c r="J31" s="90"/>
      <c r="K31" s="90"/>
      <c r="L31" s="55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39"/>
      <c r="C32" s="38"/>
      <c r="D32" s="38"/>
      <c r="E32" s="38"/>
      <c r="F32" s="43" t="s">
        <v>38</v>
      </c>
      <c r="G32" s="38"/>
      <c r="H32" s="38"/>
      <c r="I32" s="43" t="s">
        <v>37</v>
      </c>
      <c r="J32" s="43" t="s">
        <v>39</v>
      </c>
      <c r="K32" s="38"/>
      <c r="L32" s="55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39"/>
      <c r="C33" s="38"/>
      <c r="D33" s="134" t="s">
        <v>40</v>
      </c>
      <c r="E33" s="32" t="s">
        <v>41</v>
      </c>
      <c r="F33" s="135">
        <f>ROUND((SUM(BE118:BE123)),  2)</f>
        <v>0</v>
      </c>
      <c r="G33" s="38"/>
      <c r="H33" s="38"/>
      <c r="I33" s="136">
        <v>0.20999999999999999</v>
      </c>
      <c r="J33" s="135">
        <f>ROUND(((SUM(BE118:BE123))*I33),  2)</f>
        <v>0</v>
      </c>
      <c r="K33" s="38"/>
      <c r="L33" s="55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39"/>
      <c r="C34" s="38"/>
      <c r="D34" s="38"/>
      <c r="E34" s="32" t="s">
        <v>42</v>
      </c>
      <c r="F34" s="135">
        <f>ROUND((SUM(BF118:BF123)),  2)</f>
        <v>0</v>
      </c>
      <c r="G34" s="38"/>
      <c r="H34" s="38"/>
      <c r="I34" s="136">
        <v>0.14999999999999999</v>
      </c>
      <c r="J34" s="135">
        <f>ROUND(((SUM(BF118:BF123))*I34),  2)</f>
        <v>0</v>
      </c>
      <c r="K34" s="38"/>
      <c r="L34" s="55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39"/>
      <c r="C35" s="38"/>
      <c r="D35" s="38"/>
      <c r="E35" s="32" t="s">
        <v>43</v>
      </c>
      <c r="F35" s="135">
        <f>ROUND((SUM(BG118:BG123)),  2)</f>
        <v>0</v>
      </c>
      <c r="G35" s="38"/>
      <c r="H35" s="38"/>
      <c r="I35" s="136">
        <v>0.20999999999999999</v>
      </c>
      <c r="J35" s="135">
        <f>0</f>
        <v>0</v>
      </c>
      <c r="K35" s="38"/>
      <c r="L35" s="55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39"/>
      <c r="C36" s="38"/>
      <c r="D36" s="38"/>
      <c r="E36" s="32" t="s">
        <v>44</v>
      </c>
      <c r="F36" s="135">
        <f>ROUND((SUM(BH118:BH123)),  2)</f>
        <v>0</v>
      </c>
      <c r="G36" s="38"/>
      <c r="H36" s="38"/>
      <c r="I36" s="136">
        <v>0.14999999999999999</v>
      </c>
      <c r="J36" s="135">
        <f>0</f>
        <v>0</v>
      </c>
      <c r="K36" s="38"/>
      <c r="L36" s="55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39"/>
      <c r="C37" s="38"/>
      <c r="D37" s="38"/>
      <c r="E37" s="32" t="s">
        <v>45</v>
      </c>
      <c r="F37" s="135">
        <f>ROUND((SUM(BI118:BI123)),  2)</f>
        <v>0</v>
      </c>
      <c r="G37" s="38"/>
      <c r="H37" s="38"/>
      <c r="I37" s="136">
        <v>0</v>
      </c>
      <c r="J37" s="135">
        <f>0</f>
        <v>0</v>
      </c>
      <c r="K37" s="38"/>
      <c r="L37" s="55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39"/>
      <c r="C38" s="38"/>
      <c r="D38" s="38"/>
      <c r="E38" s="38"/>
      <c r="F38" s="38"/>
      <c r="G38" s="38"/>
      <c r="H38" s="38"/>
      <c r="I38" s="38"/>
      <c r="J38" s="38"/>
      <c r="K38" s="38"/>
      <c r="L38" s="55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39"/>
      <c r="C39" s="137"/>
      <c r="D39" s="138" t="s">
        <v>46</v>
      </c>
      <c r="E39" s="81"/>
      <c r="F39" s="81"/>
      <c r="G39" s="139" t="s">
        <v>47</v>
      </c>
      <c r="H39" s="140" t="s">
        <v>48</v>
      </c>
      <c r="I39" s="81"/>
      <c r="J39" s="141">
        <f>SUM(J30:J37)</f>
        <v>0</v>
      </c>
      <c r="K39" s="142"/>
      <c r="L39" s="55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39"/>
      <c r="C40" s="38"/>
      <c r="D40" s="38"/>
      <c r="E40" s="38"/>
      <c r="F40" s="38"/>
      <c r="G40" s="38"/>
      <c r="H40" s="38"/>
      <c r="I40" s="38"/>
      <c r="J40" s="38"/>
      <c r="K40" s="38"/>
      <c r="L40" s="55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2"/>
      <c r="L41" s="22"/>
    </row>
    <row r="42" s="1" customFormat="1" ht="14.4" customHeight="1">
      <c r="B42" s="22"/>
      <c r="L42" s="22"/>
    </row>
    <row r="43" s="1" customFormat="1" ht="14.4" customHeight="1">
      <c r="B43" s="22"/>
      <c r="L43" s="22"/>
    </row>
    <row r="44" s="1" customFormat="1" ht="14.4" customHeight="1">
      <c r="B44" s="22"/>
      <c r="L44" s="22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55"/>
      <c r="D50" s="56" t="s">
        <v>49</v>
      </c>
      <c r="E50" s="57"/>
      <c r="F50" s="57"/>
      <c r="G50" s="56" t="s">
        <v>50</v>
      </c>
      <c r="H50" s="57"/>
      <c r="I50" s="57"/>
      <c r="J50" s="57"/>
      <c r="K50" s="57"/>
      <c r="L50" s="55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58" t="s">
        <v>51</v>
      </c>
      <c r="E61" s="41"/>
      <c r="F61" s="143" t="s">
        <v>52</v>
      </c>
      <c r="G61" s="58" t="s">
        <v>51</v>
      </c>
      <c r="H61" s="41"/>
      <c r="I61" s="41"/>
      <c r="J61" s="144" t="s">
        <v>52</v>
      </c>
      <c r="K61" s="41"/>
      <c r="L61" s="55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56" t="s">
        <v>53</v>
      </c>
      <c r="E65" s="59"/>
      <c r="F65" s="59"/>
      <c r="G65" s="56" t="s">
        <v>54</v>
      </c>
      <c r="H65" s="59"/>
      <c r="I65" s="59"/>
      <c r="J65" s="59"/>
      <c r="K65" s="59"/>
      <c r="L65" s="55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58" t="s">
        <v>51</v>
      </c>
      <c r="E76" s="41"/>
      <c r="F76" s="143" t="s">
        <v>52</v>
      </c>
      <c r="G76" s="58" t="s">
        <v>51</v>
      </c>
      <c r="H76" s="41"/>
      <c r="I76" s="41"/>
      <c r="J76" s="144" t="s">
        <v>52</v>
      </c>
      <c r="K76" s="41"/>
      <c r="L76" s="55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0"/>
      <c r="C77" s="61"/>
      <c r="D77" s="61"/>
      <c r="E77" s="61"/>
      <c r="F77" s="61"/>
      <c r="G77" s="61"/>
      <c r="H77" s="61"/>
      <c r="I77" s="61"/>
      <c r="J77" s="61"/>
      <c r="K77" s="61"/>
      <c r="L77" s="55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2"/>
      <c r="C81" s="63"/>
      <c r="D81" s="63"/>
      <c r="E81" s="63"/>
      <c r="F81" s="63"/>
      <c r="G81" s="63"/>
      <c r="H81" s="63"/>
      <c r="I81" s="63"/>
      <c r="J81" s="63"/>
      <c r="K81" s="63"/>
      <c r="L81" s="55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126</v>
      </c>
      <c r="D82" s="38"/>
      <c r="E82" s="38"/>
      <c r="F82" s="38"/>
      <c r="G82" s="38"/>
      <c r="H82" s="38"/>
      <c r="I82" s="38"/>
      <c r="J82" s="38"/>
      <c r="K82" s="38"/>
      <c r="L82" s="55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55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38"/>
      <c r="E84" s="38"/>
      <c r="F84" s="38"/>
      <c r="G84" s="38"/>
      <c r="H84" s="38"/>
      <c r="I84" s="38"/>
      <c r="J84" s="38"/>
      <c r="K84" s="38"/>
      <c r="L84" s="55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29" t="str">
        <f>E7</f>
        <v>Kulturní dům Těšetice</v>
      </c>
      <c r="F85" s="32"/>
      <c r="G85" s="32"/>
      <c r="H85" s="32"/>
      <c r="I85" s="38"/>
      <c r="J85" s="38"/>
      <c r="K85" s="38"/>
      <c r="L85" s="55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124</v>
      </c>
      <c r="D86" s="38"/>
      <c r="E86" s="38"/>
      <c r="F86" s="38"/>
      <c r="G86" s="38"/>
      <c r="H86" s="38"/>
      <c r="I86" s="38"/>
      <c r="J86" s="38"/>
      <c r="K86" s="38"/>
      <c r="L86" s="55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6.5" customHeight="1">
      <c r="A87" s="38"/>
      <c r="B87" s="39"/>
      <c r="C87" s="38"/>
      <c r="D87" s="38"/>
      <c r="E87" s="67" t="str">
        <f>E9</f>
        <v>4 - Scénické osvětlení</v>
      </c>
      <c r="F87" s="38"/>
      <c r="G87" s="38"/>
      <c r="H87" s="38"/>
      <c r="I87" s="38"/>
      <c r="J87" s="38"/>
      <c r="K87" s="38"/>
      <c r="L87" s="55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38"/>
      <c r="D88" s="38"/>
      <c r="E88" s="38"/>
      <c r="F88" s="38"/>
      <c r="G88" s="38"/>
      <c r="H88" s="38"/>
      <c r="I88" s="38"/>
      <c r="J88" s="38"/>
      <c r="K88" s="38"/>
      <c r="L88" s="55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20</v>
      </c>
      <c r="D89" s="38"/>
      <c r="E89" s="38"/>
      <c r="F89" s="27" t="str">
        <f>F12</f>
        <v>Těšetice</v>
      </c>
      <c r="G89" s="38"/>
      <c r="H89" s="38"/>
      <c r="I89" s="32" t="s">
        <v>22</v>
      </c>
      <c r="J89" s="69" t="str">
        <f>IF(J12="","",J12)</f>
        <v>10. 3. 2020</v>
      </c>
      <c r="K89" s="38"/>
      <c r="L89" s="55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38"/>
      <c r="D90" s="38"/>
      <c r="E90" s="38"/>
      <c r="F90" s="38"/>
      <c r="G90" s="38"/>
      <c r="H90" s="38"/>
      <c r="I90" s="38"/>
      <c r="J90" s="38"/>
      <c r="K90" s="38"/>
      <c r="L90" s="55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5.15" customHeight="1">
      <c r="A91" s="38"/>
      <c r="B91" s="39"/>
      <c r="C91" s="32" t="s">
        <v>24</v>
      </c>
      <c r="D91" s="38"/>
      <c r="E91" s="38"/>
      <c r="F91" s="27" t="str">
        <f>E15</f>
        <v>Obec Těšetice</v>
      </c>
      <c r="G91" s="38"/>
      <c r="H91" s="38"/>
      <c r="I91" s="32" t="s">
        <v>30</v>
      </c>
      <c r="J91" s="36" t="str">
        <f>E21</f>
        <v>Radek Hrbáček</v>
      </c>
      <c r="K91" s="38"/>
      <c r="L91" s="55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15.15" customHeight="1">
      <c r="A92" s="38"/>
      <c r="B92" s="39"/>
      <c r="C92" s="32" t="s">
        <v>28</v>
      </c>
      <c r="D92" s="38"/>
      <c r="E92" s="38"/>
      <c r="F92" s="27" t="str">
        <f>IF(E18="","",E18)</f>
        <v>Vyplň údaj</v>
      </c>
      <c r="G92" s="38"/>
      <c r="H92" s="38"/>
      <c r="I92" s="32" t="s">
        <v>33</v>
      </c>
      <c r="J92" s="36" t="str">
        <f>E24</f>
        <v>Zdeněk Závodník</v>
      </c>
      <c r="K92" s="38"/>
      <c r="L92" s="55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38"/>
      <c r="D93" s="38"/>
      <c r="E93" s="38"/>
      <c r="F93" s="38"/>
      <c r="G93" s="38"/>
      <c r="H93" s="38"/>
      <c r="I93" s="38"/>
      <c r="J93" s="38"/>
      <c r="K93" s="38"/>
      <c r="L93" s="55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45" t="s">
        <v>127</v>
      </c>
      <c r="D94" s="137"/>
      <c r="E94" s="137"/>
      <c r="F94" s="137"/>
      <c r="G94" s="137"/>
      <c r="H94" s="137"/>
      <c r="I94" s="137"/>
      <c r="J94" s="146" t="s">
        <v>128</v>
      </c>
      <c r="K94" s="137"/>
      <c r="L94" s="55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38"/>
      <c r="D95" s="38"/>
      <c r="E95" s="38"/>
      <c r="F95" s="38"/>
      <c r="G95" s="38"/>
      <c r="H95" s="38"/>
      <c r="I95" s="38"/>
      <c r="J95" s="38"/>
      <c r="K95" s="38"/>
      <c r="L95" s="55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47" t="s">
        <v>129</v>
      </c>
      <c r="D96" s="38"/>
      <c r="E96" s="38"/>
      <c r="F96" s="38"/>
      <c r="G96" s="38"/>
      <c r="H96" s="38"/>
      <c r="I96" s="38"/>
      <c r="J96" s="96">
        <f>J118</f>
        <v>0</v>
      </c>
      <c r="K96" s="38"/>
      <c r="L96" s="55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9" t="s">
        <v>130</v>
      </c>
    </row>
    <row r="97" s="9" customFormat="1" ht="24.96" customHeight="1">
      <c r="A97" s="9"/>
      <c r="B97" s="148"/>
      <c r="C97" s="9"/>
      <c r="D97" s="149" t="s">
        <v>140</v>
      </c>
      <c r="E97" s="150"/>
      <c r="F97" s="150"/>
      <c r="G97" s="150"/>
      <c r="H97" s="150"/>
      <c r="I97" s="150"/>
      <c r="J97" s="151">
        <f>J119</f>
        <v>0</v>
      </c>
      <c r="K97" s="9"/>
      <c r="L97" s="148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2"/>
      <c r="C98" s="10"/>
      <c r="D98" s="153" t="s">
        <v>1758</v>
      </c>
      <c r="E98" s="154"/>
      <c r="F98" s="154"/>
      <c r="G98" s="154"/>
      <c r="H98" s="154"/>
      <c r="I98" s="154"/>
      <c r="J98" s="155">
        <f>J120</f>
        <v>0</v>
      </c>
      <c r="K98" s="10"/>
      <c r="L98" s="152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2" customFormat="1" ht="21.84" customHeight="1">
      <c r="A99" s="38"/>
      <c r="B99" s="39"/>
      <c r="C99" s="38"/>
      <c r="D99" s="38"/>
      <c r="E99" s="38"/>
      <c r="F99" s="38"/>
      <c r="G99" s="38"/>
      <c r="H99" s="38"/>
      <c r="I99" s="38"/>
      <c r="J99" s="38"/>
      <c r="K99" s="38"/>
      <c r="L99" s="55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</row>
    <row r="100" s="2" customFormat="1" ht="6.96" customHeight="1">
      <c r="A100" s="38"/>
      <c r="B100" s="60"/>
      <c r="C100" s="61"/>
      <c r="D100" s="61"/>
      <c r="E100" s="61"/>
      <c r="F100" s="61"/>
      <c r="G100" s="61"/>
      <c r="H100" s="61"/>
      <c r="I100" s="61"/>
      <c r="J100" s="61"/>
      <c r="K100" s="61"/>
      <c r="L100" s="55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</row>
    <row r="104" s="2" customFormat="1" ht="6.96" customHeight="1">
      <c r="A104" s="38"/>
      <c r="B104" s="62"/>
      <c r="C104" s="63"/>
      <c r="D104" s="63"/>
      <c r="E104" s="63"/>
      <c r="F104" s="63"/>
      <c r="G104" s="63"/>
      <c r="H104" s="63"/>
      <c r="I104" s="63"/>
      <c r="J104" s="63"/>
      <c r="K104" s="63"/>
      <c r="L104" s="55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</row>
    <row r="105" s="2" customFormat="1" ht="24.96" customHeight="1">
      <c r="A105" s="38"/>
      <c r="B105" s="39"/>
      <c r="C105" s="23" t="s">
        <v>150</v>
      </c>
      <c r="D105" s="38"/>
      <c r="E105" s="38"/>
      <c r="F105" s="38"/>
      <c r="G105" s="38"/>
      <c r="H105" s="38"/>
      <c r="I105" s="38"/>
      <c r="J105" s="38"/>
      <c r="K105" s="38"/>
      <c r="L105" s="55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</row>
    <row r="106" s="2" customFormat="1" ht="6.96" customHeight="1">
      <c r="A106" s="38"/>
      <c r="B106" s="39"/>
      <c r="C106" s="38"/>
      <c r="D106" s="38"/>
      <c r="E106" s="38"/>
      <c r="F106" s="38"/>
      <c r="G106" s="38"/>
      <c r="H106" s="38"/>
      <c r="I106" s="38"/>
      <c r="J106" s="38"/>
      <c r="K106" s="38"/>
      <c r="L106" s="55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07" s="2" customFormat="1" ht="12" customHeight="1">
      <c r="A107" s="38"/>
      <c r="B107" s="39"/>
      <c r="C107" s="32" t="s">
        <v>16</v>
      </c>
      <c r="D107" s="38"/>
      <c r="E107" s="38"/>
      <c r="F107" s="38"/>
      <c r="G107" s="38"/>
      <c r="H107" s="38"/>
      <c r="I107" s="38"/>
      <c r="J107" s="38"/>
      <c r="K107" s="38"/>
      <c r="L107" s="55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</row>
    <row r="108" s="2" customFormat="1" ht="16.5" customHeight="1">
      <c r="A108" s="38"/>
      <c r="B108" s="39"/>
      <c r="C108" s="38"/>
      <c r="D108" s="38"/>
      <c r="E108" s="129" t="str">
        <f>E7</f>
        <v>Kulturní dům Těšetice</v>
      </c>
      <c r="F108" s="32"/>
      <c r="G108" s="32"/>
      <c r="H108" s="32"/>
      <c r="I108" s="38"/>
      <c r="J108" s="38"/>
      <c r="K108" s="38"/>
      <c r="L108" s="55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12" customHeight="1">
      <c r="A109" s="38"/>
      <c r="B109" s="39"/>
      <c r="C109" s="32" t="s">
        <v>124</v>
      </c>
      <c r="D109" s="38"/>
      <c r="E109" s="38"/>
      <c r="F109" s="38"/>
      <c r="G109" s="38"/>
      <c r="H109" s="38"/>
      <c r="I109" s="38"/>
      <c r="J109" s="38"/>
      <c r="K109" s="38"/>
      <c r="L109" s="55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16.5" customHeight="1">
      <c r="A110" s="38"/>
      <c r="B110" s="39"/>
      <c r="C110" s="38"/>
      <c r="D110" s="38"/>
      <c r="E110" s="67" t="str">
        <f>E9</f>
        <v>4 - Scénické osvětlení</v>
      </c>
      <c r="F110" s="38"/>
      <c r="G110" s="38"/>
      <c r="H110" s="38"/>
      <c r="I110" s="38"/>
      <c r="J110" s="38"/>
      <c r="K110" s="38"/>
      <c r="L110" s="55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6.96" customHeight="1">
      <c r="A111" s="38"/>
      <c r="B111" s="39"/>
      <c r="C111" s="38"/>
      <c r="D111" s="38"/>
      <c r="E111" s="38"/>
      <c r="F111" s="38"/>
      <c r="G111" s="38"/>
      <c r="H111" s="38"/>
      <c r="I111" s="38"/>
      <c r="J111" s="38"/>
      <c r="K111" s="38"/>
      <c r="L111" s="55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12" customHeight="1">
      <c r="A112" s="38"/>
      <c r="B112" s="39"/>
      <c r="C112" s="32" t="s">
        <v>20</v>
      </c>
      <c r="D112" s="38"/>
      <c r="E112" s="38"/>
      <c r="F112" s="27" t="str">
        <f>F12</f>
        <v>Těšetice</v>
      </c>
      <c r="G112" s="38"/>
      <c r="H112" s="38"/>
      <c r="I112" s="32" t="s">
        <v>22</v>
      </c>
      <c r="J112" s="69" t="str">
        <f>IF(J12="","",J12)</f>
        <v>10. 3. 2020</v>
      </c>
      <c r="K112" s="38"/>
      <c r="L112" s="55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6.96" customHeight="1">
      <c r="A113" s="38"/>
      <c r="B113" s="39"/>
      <c r="C113" s="38"/>
      <c r="D113" s="38"/>
      <c r="E113" s="38"/>
      <c r="F113" s="38"/>
      <c r="G113" s="38"/>
      <c r="H113" s="38"/>
      <c r="I113" s="38"/>
      <c r="J113" s="38"/>
      <c r="K113" s="38"/>
      <c r="L113" s="55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5.15" customHeight="1">
      <c r="A114" s="38"/>
      <c r="B114" s="39"/>
      <c r="C114" s="32" t="s">
        <v>24</v>
      </c>
      <c r="D114" s="38"/>
      <c r="E114" s="38"/>
      <c r="F114" s="27" t="str">
        <f>E15</f>
        <v>Obec Těšetice</v>
      </c>
      <c r="G114" s="38"/>
      <c r="H114" s="38"/>
      <c r="I114" s="32" t="s">
        <v>30</v>
      </c>
      <c r="J114" s="36" t="str">
        <f>E21</f>
        <v>Radek Hrbáček</v>
      </c>
      <c r="K114" s="38"/>
      <c r="L114" s="55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15.15" customHeight="1">
      <c r="A115" s="38"/>
      <c r="B115" s="39"/>
      <c r="C115" s="32" t="s">
        <v>28</v>
      </c>
      <c r="D115" s="38"/>
      <c r="E115" s="38"/>
      <c r="F115" s="27" t="str">
        <f>IF(E18="","",E18)</f>
        <v>Vyplň údaj</v>
      </c>
      <c r="G115" s="38"/>
      <c r="H115" s="38"/>
      <c r="I115" s="32" t="s">
        <v>33</v>
      </c>
      <c r="J115" s="36" t="str">
        <f>E24</f>
        <v>Zdeněk Závodník</v>
      </c>
      <c r="K115" s="38"/>
      <c r="L115" s="55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10.32" customHeight="1">
      <c r="A116" s="38"/>
      <c r="B116" s="39"/>
      <c r="C116" s="38"/>
      <c r="D116" s="38"/>
      <c r="E116" s="38"/>
      <c r="F116" s="38"/>
      <c r="G116" s="38"/>
      <c r="H116" s="38"/>
      <c r="I116" s="38"/>
      <c r="J116" s="38"/>
      <c r="K116" s="38"/>
      <c r="L116" s="55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11" customFormat="1" ht="29.28" customHeight="1">
      <c r="A117" s="156"/>
      <c r="B117" s="157"/>
      <c r="C117" s="158" t="s">
        <v>151</v>
      </c>
      <c r="D117" s="159" t="s">
        <v>61</v>
      </c>
      <c r="E117" s="159" t="s">
        <v>57</v>
      </c>
      <c r="F117" s="159" t="s">
        <v>58</v>
      </c>
      <c r="G117" s="159" t="s">
        <v>152</v>
      </c>
      <c r="H117" s="159" t="s">
        <v>153</v>
      </c>
      <c r="I117" s="159" t="s">
        <v>154</v>
      </c>
      <c r="J117" s="159" t="s">
        <v>128</v>
      </c>
      <c r="K117" s="160" t="s">
        <v>155</v>
      </c>
      <c r="L117" s="161"/>
      <c r="M117" s="86" t="s">
        <v>1</v>
      </c>
      <c r="N117" s="87" t="s">
        <v>40</v>
      </c>
      <c r="O117" s="87" t="s">
        <v>156</v>
      </c>
      <c r="P117" s="87" t="s">
        <v>157</v>
      </c>
      <c r="Q117" s="87" t="s">
        <v>158</v>
      </c>
      <c r="R117" s="87" t="s">
        <v>159</v>
      </c>
      <c r="S117" s="87" t="s">
        <v>160</v>
      </c>
      <c r="T117" s="88" t="s">
        <v>161</v>
      </c>
      <c r="U117" s="156"/>
      <c r="V117" s="156"/>
      <c r="W117" s="156"/>
      <c r="X117" s="156"/>
      <c r="Y117" s="156"/>
      <c r="Z117" s="156"/>
      <c r="AA117" s="156"/>
      <c r="AB117" s="156"/>
      <c r="AC117" s="156"/>
      <c r="AD117" s="156"/>
      <c r="AE117" s="156"/>
    </row>
    <row r="118" s="2" customFormat="1" ht="22.8" customHeight="1">
      <c r="A118" s="38"/>
      <c r="B118" s="39"/>
      <c r="C118" s="93" t="s">
        <v>162</v>
      </c>
      <c r="D118" s="38"/>
      <c r="E118" s="38"/>
      <c r="F118" s="38"/>
      <c r="G118" s="38"/>
      <c r="H118" s="38"/>
      <c r="I118" s="38"/>
      <c r="J118" s="162">
        <f>BK118</f>
        <v>0</v>
      </c>
      <c r="K118" s="38"/>
      <c r="L118" s="39"/>
      <c r="M118" s="89"/>
      <c r="N118" s="73"/>
      <c r="O118" s="90"/>
      <c r="P118" s="163">
        <f>P119</f>
        <v>0</v>
      </c>
      <c r="Q118" s="90"/>
      <c r="R118" s="163">
        <f>R119</f>
        <v>0.00019000000000000001</v>
      </c>
      <c r="S118" s="90"/>
      <c r="T118" s="164">
        <f>T119</f>
        <v>0</v>
      </c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T118" s="19" t="s">
        <v>75</v>
      </c>
      <c r="AU118" s="19" t="s">
        <v>130</v>
      </c>
      <c r="BK118" s="165">
        <f>BK119</f>
        <v>0</v>
      </c>
    </row>
    <row r="119" s="12" customFormat="1" ht="25.92" customHeight="1">
      <c r="A119" s="12"/>
      <c r="B119" s="166"/>
      <c r="C119" s="12"/>
      <c r="D119" s="167" t="s">
        <v>75</v>
      </c>
      <c r="E119" s="168" t="s">
        <v>485</v>
      </c>
      <c r="F119" s="168" t="s">
        <v>486</v>
      </c>
      <c r="G119" s="12"/>
      <c r="H119" s="12"/>
      <c r="I119" s="169"/>
      <c r="J119" s="170">
        <f>BK119</f>
        <v>0</v>
      </c>
      <c r="K119" s="12"/>
      <c r="L119" s="166"/>
      <c r="M119" s="171"/>
      <c r="N119" s="172"/>
      <c r="O119" s="172"/>
      <c r="P119" s="173">
        <f>P120</f>
        <v>0</v>
      </c>
      <c r="Q119" s="172"/>
      <c r="R119" s="173">
        <f>R120</f>
        <v>0.00019000000000000001</v>
      </c>
      <c r="S119" s="172"/>
      <c r="T119" s="174">
        <f>T120</f>
        <v>0</v>
      </c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R119" s="167" t="s">
        <v>85</v>
      </c>
      <c r="AT119" s="175" t="s">
        <v>75</v>
      </c>
      <c r="AU119" s="175" t="s">
        <v>76</v>
      </c>
      <c r="AY119" s="167" t="s">
        <v>165</v>
      </c>
      <c r="BK119" s="176">
        <f>BK120</f>
        <v>0</v>
      </c>
    </row>
    <row r="120" s="12" customFormat="1" ht="22.8" customHeight="1">
      <c r="A120" s="12"/>
      <c r="B120" s="166"/>
      <c r="C120" s="12"/>
      <c r="D120" s="167" t="s">
        <v>75</v>
      </c>
      <c r="E120" s="177" t="s">
        <v>1759</v>
      </c>
      <c r="F120" s="177" t="s">
        <v>1760</v>
      </c>
      <c r="G120" s="12"/>
      <c r="H120" s="12"/>
      <c r="I120" s="169"/>
      <c r="J120" s="178">
        <f>BK120</f>
        <v>0</v>
      </c>
      <c r="K120" s="12"/>
      <c r="L120" s="166"/>
      <c r="M120" s="171"/>
      <c r="N120" s="172"/>
      <c r="O120" s="172"/>
      <c r="P120" s="173">
        <f>SUM(P121:P123)</f>
        <v>0</v>
      </c>
      <c r="Q120" s="172"/>
      <c r="R120" s="173">
        <f>SUM(R121:R123)</f>
        <v>0.00019000000000000001</v>
      </c>
      <c r="S120" s="172"/>
      <c r="T120" s="174">
        <f>SUM(T121:T123)</f>
        <v>0</v>
      </c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R120" s="167" t="s">
        <v>85</v>
      </c>
      <c r="AT120" s="175" t="s">
        <v>75</v>
      </c>
      <c r="AU120" s="175" t="s">
        <v>81</v>
      </c>
      <c r="AY120" s="167" t="s">
        <v>165</v>
      </c>
      <c r="BK120" s="176">
        <f>SUM(BK121:BK123)</f>
        <v>0</v>
      </c>
    </row>
    <row r="121" s="2" customFormat="1">
      <c r="A121" s="38"/>
      <c r="B121" s="179"/>
      <c r="C121" s="229" t="s">
        <v>81</v>
      </c>
      <c r="D121" s="229" t="s">
        <v>221</v>
      </c>
      <c r="E121" s="230" t="s">
        <v>1761</v>
      </c>
      <c r="F121" s="231" t="s">
        <v>1762</v>
      </c>
      <c r="G121" s="232" t="s">
        <v>1763</v>
      </c>
      <c r="H121" s="233">
        <v>1</v>
      </c>
      <c r="I121" s="234"/>
      <c r="J121" s="235">
        <f>ROUND(I121*H121,2)</f>
        <v>0</v>
      </c>
      <c r="K121" s="231" t="s">
        <v>1</v>
      </c>
      <c r="L121" s="236"/>
      <c r="M121" s="237" t="s">
        <v>1</v>
      </c>
      <c r="N121" s="238" t="s">
        <v>41</v>
      </c>
      <c r="O121" s="77"/>
      <c r="P121" s="189">
        <f>O121*H121</f>
        <v>0</v>
      </c>
      <c r="Q121" s="189">
        <v>0.00019000000000000001</v>
      </c>
      <c r="R121" s="189">
        <f>Q121*H121</f>
        <v>0.00019000000000000001</v>
      </c>
      <c r="S121" s="189">
        <v>0</v>
      </c>
      <c r="T121" s="190">
        <f>S121*H121</f>
        <v>0</v>
      </c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R121" s="191" t="s">
        <v>272</v>
      </c>
      <c r="AT121" s="191" t="s">
        <v>221</v>
      </c>
      <c r="AU121" s="191" t="s">
        <v>85</v>
      </c>
      <c r="AY121" s="19" t="s">
        <v>165</v>
      </c>
      <c r="BE121" s="192">
        <f>IF(N121="základní",J121,0)</f>
        <v>0</v>
      </c>
      <c r="BF121" s="192">
        <f>IF(N121="snížená",J121,0)</f>
        <v>0</v>
      </c>
      <c r="BG121" s="192">
        <f>IF(N121="zákl. přenesená",J121,0)</f>
        <v>0</v>
      </c>
      <c r="BH121" s="192">
        <f>IF(N121="sníž. přenesená",J121,0)</f>
        <v>0</v>
      </c>
      <c r="BI121" s="192">
        <f>IF(N121="nulová",J121,0)</f>
        <v>0</v>
      </c>
      <c r="BJ121" s="19" t="s">
        <v>81</v>
      </c>
      <c r="BK121" s="192">
        <f>ROUND(I121*H121,2)</f>
        <v>0</v>
      </c>
      <c r="BL121" s="19" t="s">
        <v>273</v>
      </c>
      <c r="BM121" s="191" t="s">
        <v>1764</v>
      </c>
    </row>
    <row r="122" s="2" customFormat="1">
      <c r="A122" s="38"/>
      <c r="B122" s="39"/>
      <c r="C122" s="38"/>
      <c r="D122" s="193" t="s">
        <v>173</v>
      </c>
      <c r="E122" s="38"/>
      <c r="F122" s="194" t="s">
        <v>1762</v>
      </c>
      <c r="G122" s="38"/>
      <c r="H122" s="38"/>
      <c r="I122" s="195"/>
      <c r="J122" s="38"/>
      <c r="K122" s="38"/>
      <c r="L122" s="39"/>
      <c r="M122" s="196"/>
      <c r="N122" s="197"/>
      <c r="O122" s="77"/>
      <c r="P122" s="77"/>
      <c r="Q122" s="77"/>
      <c r="R122" s="77"/>
      <c r="S122" s="77"/>
      <c r="T122" s="7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T122" s="19" t="s">
        <v>173</v>
      </c>
      <c r="AU122" s="19" t="s">
        <v>85</v>
      </c>
    </row>
    <row r="123" s="14" customFormat="1">
      <c r="A123" s="14"/>
      <c r="B123" s="205"/>
      <c r="C123" s="14"/>
      <c r="D123" s="193" t="s">
        <v>175</v>
      </c>
      <c r="E123" s="206" t="s">
        <v>1</v>
      </c>
      <c r="F123" s="207" t="s">
        <v>81</v>
      </c>
      <c r="G123" s="14"/>
      <c r="H123" s="208">
        <v>1</v>
      </c>
      <c r="I123" s="209"/>
      <c r="J123" s="14"/>
      <c r="K123" s="14"/>
      <c r="L123" s="205"/>
      <c r="M123" s="244"/>
      <c r="N123" s="245"/>
      <c r="O123" s="245"/>
      <c r="P123" s="245"/>
      <c r="Q123" s="245"/>
      <c r="R123" s="245"/>
      <c r="S123" s="245"/>
      <c r="T123" s="246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T123" s="206" t="s">
        <v>175</v>
      </c>
      <c r="AU123" s="206" t="s">
        <v>85</v>
      </c>
      <c r="AV123" s="14" t="s">
        <v>85</v>
      </c>
      <c r="AW123" s="14" t="s">
        <v>32</v>
      </c>
      <c r="AX123" s="14" t="s">
        <v>81</v>
      </c>
      <c r="AY123" s="206" t="s">
        <v>165</v>
      </c>
    </row>
    <row r="124" s="2" customFormat="1" ht="6.96" customHeight="1">
      <c r="A124" s="38"/>
      <c r="B124" s="60"/>
      <c r="C124" s="61"/>
      <c r="D124" s="61"/>
      <c r="E124" s="61"/>
      <c r="F124" s="61"/>
      <c r="G124" s="61"/>
      <c r="H124" s="61"/>
      <c r="I124" s="61"/>
      <c r="J124" s="61"/>
      <c r="K124" s="61"/>
      <c r="L124" s="39"/>
      <c r="M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</row>
  </sheetData>
  <autoFilter ref="C117:K123"/>
  <mergeCells count="9">
    <mergeCell ref="E7:H7"/>
    <mergeCell ref="E9:H9"/>
    <mergeCell ref="E18:H18"/>
    <mergeCell ref="E27:H27"/>
    <mergeCell ref="E85:H85"/>
    <mergeCell ref="E87:H87"/>
    <mergeCell ref="E108:H108"/>
    <mergeCell ref="E110:H11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119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85</v>
      </c>
    </row>
    <row r="4" s="1" customFormat="1" ht="24.96" customHeight="1">
      <c r="B4" s="22"/>
      <c r="D4" s="23" t="s">
        <v>123</v>
      </c>
      <c r="L4" s="22"/>
      <c r="M4" s="128" t="s">
        <v>10</v>
      </c>
      <c r="AT4" s="19" t="s">
        <v>3</v>
      </c>
    </row>
    <row r="5" s="1" customFormat="1" ht="6.96" customHeight="1">
      <c r="B5" s="22"/>
      <c r="L5" s="22"/>
    </row>
    <row r="6" s="1" customFormat="1" ht="12" customHeight="1">
      <c r="B6" s="22"/>
      <c r="D6" s="32" t="s">
        <v>16</v>
      </c>
      <c r="L6" s="22"/>
    </row>
    <row r="7" s="1" customFormat="1" ht="16.5" customHeight="1">
      <c r="B7" s="22"/>
      <c r="E7" s="129" t="str">
        <f>'Rekapitulace stavby'!K6</f>
        <v>Kulturní dům Těšetice</v>
      </c>
      <c r="F7" s="32"/>
      <c r="G7" s="32"/>
      <c r="H7" s="32"/>
      <c r="L7" s="22"/>
    </row>
    <row r="8" s="2" customFormat="1" ht="12" customHeight="1">
      <c r="A8" s="38"/>
      <c r="B8" s="39"/>
      <c r="C8" s="38"/>
      <c r="D8" s="32" t="s">
        <v>124</v>
      </c>
      <c r="E8" s="38"/>
      <c r="F8" s="38"/>
      <c r="G8" s="38"/>
      <c r="H8" s="38"/>
      <c r="I8" s="38"/>
      <c r="J8" s="38"/>
      <c r="K8" s="38"/>
      <c r="L8" s="55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39"/>
      <c r="C9" s="38"/>
      <c r="D9" s="38"/>
      <c r="E9" s="67" t="s">
        <v>1765</v>
      </c>
      <c r="F9" s="38"/>
      <c r="G9" s="38"/>
      <c r="H9" s="38"/>
      <c r="I9" s="38"/>
      <c r="J9" s="38"/>
      <c r="K9" s="38"/>
      <c r="L9" s="55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39"/>
      <c r="C10" s="38"/>
      <c r="D10" s="38"/>
      <c r="E10" s="38"/>
      <c r="F10" s="38"/>
      <c r="G10" s="38"/>
      <c r="H10" s="38"/>
      <c r="I10" s="38"/>
      <c r="J10" s="38"/>
      <c r="K10" s="38"/>
      <c r="L10" s="55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39"/>
      <c r="C11" s="38"/>
      <c r="D11" s="32" t="s">
        <v>18</v>
      </c>
      <c r="E11" s="38"/>
      <c r="F11" s="27" t="s">
        <v>1</v>
      </c>
      <c r="G11" s="38"/>
      <c r="H11" s="38"/>
      <c r="I11" s="32" t="s">
        <v>19</v>
      </c>
      <c r="J11" s="27" t="s">
        <v>1</v>
      </c>
      <c r="K11" s="38"/>
      <c r="L11" s="55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39"/>
      <c r="C12" s="38"/>
      <c r="D12" s="32" t="s">
        <v>20</v>
      </c>
      <c r="E12" s="38"/>
      <c r="F12" s="27" t="s">
        <v>21</v>
      </c>
      <c r="G12" s="38"/>
      <c r="H12" s="38"/>
      <c r="I12" s="32" t="s">
        <v>22</v>
      </c>
      <c r="J12" s="69" t="str">
        <f>'Rekapitulace stavby'!AN8</f>
        <v>10. 3. 2020</v>
      </c>
      <c r="K12" s="38"/>
      <c r="L12" s="55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39"/>
      <c r="C13" s="38"/>
      <c r="D13" s="38"/>
      <c r="E13" s="38"/>
      <c r="F13" s="38"/>
      <c r="G13" s="38"/>
      <c r="H13" s="38"/>
      <c r="I13" s="38"/>
      <c r="J13" s="38"/>
      <c r="K13" s="38"/>
      <c r="L13" s="55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39"/>
      <c r="C14" s="38"/>
      <c r="D14" s="32" t="s">
        <v>24</v>
      </c>
      <c r="E14" s="38"/>
      <c r="F14" s="38"/>
      <c r="G14" s="38"/>
      <c r="H14" s="38"/>
      <c r="I14" s="32" t="s">
        <v>25</v>
      </c>
      <c r="J14" s="27" t="s">
        <v>1</v>
      </c>
      <c r="K14" s="38"/>
      <c r="L14" s="55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39"/>
      <c r="C15" s="38"/>
      <c r="D15" s="38"/>
      <c r="E15" s="27" t="s">
        <v>26</v>
      </c>
      <c r="F15" s="38"/>
      <c r="G15" s="38"/>
      <c r="H15" s="38"/>
      <c r="I15" s="32" t="s">
        <v>27</v>
      </c>
      <c r="J15" s="27" t="s">
        <v>1</v>
      </c>
      <c r="K15" s="38"/>
      <c r="L15" s="55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39"/>
      <c r="C16" s="38"/>
      <c r="D16" s="38"/>
      <c r="E16" s="38"/>
      <c r="F16" s="38"/>
      <c r="G16" s="38"/>
      <c r="H16" s="38"/>
      <c r="I16" s="38"/>
      <c r="J16" s="38"/>
      <c r="K16" s="38"/>
      <c r="L16" s="55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39"/>
      <c r="C17" s="38"/>
      <c r="D17" s="32" t="s">
        <v>28</v>
      </c>
      <c r="E17" s="38"/>
      <c r="F17" s="38"/>
      <c r="G17" s="38"/>
      <c r="H17" s="38"/>
      <c r="I17" s="32" t="s">
        <v>25</v>
      </c>
      <c r="J17" s="33" t="str">
        <f>'Rekapitulace stavby'!AN13</f>
        <v>Vyplň údaj</v>
      </c>
      <c r="K17" s="38"/>
      <c r="L17" s="55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39"/>
      <c r="C18" s="38"/>
      <c r="D18" s="38"/>
      <c r="E18" s="33" t="str">
        <f>'Rekapitulace stavby'!E14</f>
        <v>Vyplň údaj</v>
      </c>
      <c r="F18" s="27"/>
      <c r="G18" s="27"/>
      <c r="H18" s="27"/>
      <c r="I18" s="32" t="s">
        <v>27</v>
      </c>
      <c r="J18" s="33" t="str">
        <f>'Rekapitulace stavby'!AN14</f>
        <v>Vyplň údaj</v>
      </c>
      <c r="K18" s="38"/>
      <c r="L18" s="55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39"/>
      <c r="C19" s="38"/>
      <c r="D19" s="38"/>
      <c r="E19" s="38"/>
      <c r="F19" s="38"/>
      <c r="G19" s="38"/>
      <c r="H19" s="38"/>
      <c r="I19" s="38"/>
      <c r="J19" s="38"/>
      <c r="K19" s="38"/>
      <c r="L19" s="55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39"/>
      <c r="C20" s="38"/>
      <c r="D20" s="32" t="s">
        <v>30</v>
      </c>
      <c r="E20" s="38"/>
      <c r="F20" s="38"/>
      <c r="G20" s="38"/>
      <c r="H20" s="38"/>
      <c r="I20" s="32" t="s">
        <v>25</v>
      </c>
      <c r="J20" s="27" t="s">
        <v>1</v>
      </c>
      <c r="K20" s="38"/>
      <c r="L20" s="55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39"/>
      <c r="C21" s="38"/>
      <c r="D21" s="38"/>
      <c r="E21" s="27" t="s">
        <v>31</v>
      </c>
      <c r="F21" s="38"/>
      <c r="G21" s="38"/>
      <c r="H21" s="38"/>
      <c r="I21" s="32" t="s">
        <v>27</v>
      </c>
      <c r="J21" s="27" t="s">
        <v>1</v>
      </c>
      <c r="K21" s="38"/>
      <c r="L21" s="55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39"/>
      <c r="C22" s="38"/>
      <c r="D22" s="38"/>
      <c r="E22" s="38"/>
      <c r="F22" s="38"/>
      <c r="G22" s="38"/>
      <c r="H22" s="38"/>
      <c r="I22" s="38"/>
      <c r="J22" s="38"/>
      <c r="K22" s="38"/>
      <c r="L22" s="55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39"/>
      <c r="C23" s="38"/>
      <c r="D23" s="32" t="s">
        <v>33</v>
      </c>
      <c r="E23" s="38"/>
      <c r="F23" s="38"/>
      <c r="G23" s="38"/>
      <c r="H23" s="38"/>
      <c r="I23" s="32" t="s">
        <v>25</v>
      </c>
      <c r="J23" s="27" t="s">
        <v>1</v>
      </c>
      <c r="K23" s="38"/>
      <c r="L23" s="55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39"/>
      <c r="C24" s="38"/>
      <c r="D24" s="38"/>
      <c r="E24" s="27" t="s">
        <v>34</v>
      </c>
      <c r="F24" s="38"/>
      <c r="G24" s="38"/>
      <c r="H24" s="38"/>
      <c r="I24" s="32" t="s">
        <v>27</v>
      </c>
      <c r="J24" s="27" t="s">
        <v>1</v>
      </c>
      <c r="K24" s="38"/>
      <c r="L24" s="55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39"/>
      <c r="C25" s="38"/>
      <c r="D25" s="38"/>
      <c r="E25" s="38"/>
      <c r="F25" s="38"/>
      <c r="G25" s="38"/>
      <c r="H25" s="38"/>
      <c r="I25" s="38"/>
      <c r="J25" s="38"/>
      <c r="K25" s="38"/>
      <c r="L25" s="55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39"/>
      <c r="C26" s="38"/>
      <c r="D26" s="32" t="s">
        <v>35</v>
      </c>
      <c r="E26" s="38"/>
      <c r="F26" s="38"/>
      <c r="G26" s="38"/>
      <c r="H26" s="38"/>
      <c r="I26" s="38"/>
      <c r="J26" s="38"/>
      <c r="K26" s="38"/>
      <c r="L26" s="55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16.5" customHeight="1">
      <c r="A27" s="130"/>
      <c r="B27" s="131"/>
      <c r="C27" s="130"/>
      <c r="D27" s="130"/>
      <c r="E27" s="36" t="s">
        <v>1</v>
      </c>
      <c r="F27" s="36"/>
      <c r="G27" s="36"/>
      <c r="H27" s="36"/>
      <c r="I27" s="130"/>
      <c r="J27" s="130"/>
      <c r="K27" s="130"/>
      <c r="L27" s="132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0"/>
      <c r="AE27" s="130"/>
    </row>
    <row r="28" s="2" customFormat="1" ht="6.96" customHeight="1">
      <c r="A28" s="38"/>
      <c r="B28" s="39"/>
      <c r="C28" s="38"/>
      <c r="D28" s="38"/>
      <c r="E28" s="38"/>
      <c r="F28" s="38"/>
      <c r="G28" s="38"/>
      <c r="H28" s="38"/>
      <c r="I28" s="38"/>
      <c r="J28" s="38"/>
      <c r="K28" s="38"/>
      <c r="L28" s="55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39"/>
      <c r="C29" s="38"/>
      <c r="D29" s="90"/>
      <c r="E29" s="90"/>
      <c r="F29" s="90"/>
      <c r="G29" s="90"/>
      <c r="H29" s="90"/>
      <c r="I29" s="90"/>
      <c r="J29" s="90"/>
      <c r="K29" s="90"/>
      <c r="L29" s="55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39"/>
      <c r="C30" s="38"/>
      <c r="D30" s="133" t="s">
        <v>36</v>
      </c>
      <c r="E30" s="38"/>
      <c r="F30" s="38"/>
      <c r="G30" s="38"/>
      <c r="H30" s="38"/>
      <c r="I30" s="38"/>
      <c r="J30" s="96">
        <f>ROUND(J118, 2)</f>
        <v>0</v>
      </c>
      <c r="K30" s="38"/>
      <c r="L30" s="55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39"/>
      <c r="C31" s="38"/>
      <c r="D31" s="90"/>
      <c r="E31" s="90"/>
      <c r="F31" s="90"/>
      <c r="G31" s="90"/>
      <c r="H31" s="90"/>
      <c r="I31" s="90"/>
      <c r="J31" s="90"/>
      <c r="K31" s="90"/>
      <c r="L31" s="55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39"/>
      <c r="C32" s="38"/>
      <c r="D32" s="38"/>
      <c r="E32" s="38"/>
      <c r="F32" s="43" t="s">
        <v>38</v>
      </c>
      <c r="G32" s="38"/>
      <c r="H32" s="38"/>
      <c r="I32" s="43" t="s">
        <v>37</v>
      </c>
      <c r="J32" s="43" t="s">
        <v>39</v>
      </c>
      <c r="K32" s="38"/>
      <c r="L32" s="55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39"/>
      <c r="C33" s="38"/>
      <c r="D33" s="134" t="s">
        <v>40</v>
      </c>
      <c r="E33" s="32" t="s">
        <v>41</v>
      </c>
      <c r="F33" s="135">
        <f>ROUND((SUM(BE118:BE145)),  2)</f>
        <v>0</v>
      </c>
      <c r="G33" s="38"/>
      <c r="H33" s="38"/>
      <c r="I33" s="136">
        <v>0.20999999999999999</v>
      </c>
      <c r="J33" s="135">
        <f>ROUND(((SUM(BE118:BE145))*I33),  2)</f>
        <v>0</v>
      </c>
      <c r="K33" s="38"/>
      <c r="L33" s="55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39"/>
      <c r="C34" s="38"/>
      <c r="D34" s="38"/>
      <c r="E34" s="32" t="s">
        <v>42</v>
      </c>
      <c r="F34" s="135">
        <f>ROUND((SUM(BF118:BF145)),  2)</f>
        <v>0</v>
      </c>
      <c r="G34" s="38"/>
      <c r="H34" s="38"/>
      <c r="I34" s="136">
        <v>0.14999999999999999</v>
      </c>
      <c r="J34" s="135">
        <f>ROUND(((SUM(BF118:BF145))*I34),  2)</f>
        <v>0</v>
      </c>
      <c r="K34" s="38"/>
      <c r="L34" s="55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39"/>
      <c r="C35" s="38"/>
      <c r="D35" s="38"/>
      <c r="E35" s="32" t="s">
        <v>43</v>
      </c>
      <c r="F35" s="135">
        <f>ROUND((SUM(BG118:BG145)),  2)</f>
        <v>0</v>
      </c>
      <c r="G35" s="38"/>
      <c r="H35" s="38"/>
      <c r="I35" s="136">
        <v>0.20999999999999999</v>
      </c>
      <c r="J35" s="135">
        <f>0</f>
        <v>0</v>
      </c>
      <c r="K35" s="38"/>
      <c r="L35" s="55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39"/>
      <c r="C36" s="38"/>
      <c r="D36" s="38"/>
      <c r="E36" s="32" t="s">
        <v>44</v>
      </c>
      <c r="F36" s="135">
        <f>ROUND((SUM(BH118:BH145)),  2)</f>
        <v>0</v>
      </c>
      <c r="G36" s="38"/>
      <c r="H36" s="38"/>
      <c r="I36" s="136">
        <v>0.14999999999999999</v>
      </c>
      <c r="J36" s="135">
        <f>0</f>
        <v>0</v>
      </c>
      <c r="K36" s="38"/>
      <c r="L36" s="55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39"/>
      <c r="C37" s="38"/>
      <c r="D37" s="38"/>
      <c r="E37" s="32" t="s">
        <v>45</v>
      </c>
      <c r="F37" s="135">
        <f>ROUND((SUM(BI118:BI145)),  2)</f>
        <v>0</v>
      </c>
      <c r="G37" s="38"/>
      <c r="H37" s="38"/>
      <c r="I37" s="136">
        <v>0</v>
      </c>
      <c r="J37" s="135">
        <f>0</f>
        <v>0</v>
      </c>
      <c r="K37" s="38"/>
      <c r="L37" s="55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39"/>
      <c r="C38" s="38"/>
      <c r="D38" s="38"/>
      <c r="E38" s="38"/>
      <c r="F38" s="38"/>
      <c r="G38" s="38"/>
      <c r="H38" s="38"/>
      <c r="I38" s="38"/>
      <c r="J38" s="38"/>
      <c r="K38" s="38"/>
      <c r="L38" s="55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39"/>
      <c r="C39" s="137"/>
      <c r="D39" s="138" t="s">
        <v>46</v>
      </c>
      <c r="E39" s="81"/>
      <c r="F39" s="81"/>
      <c r="G39" s="139" t="s">
        <v>47</v>
      </c>
      <c r="H39" s="140" t="s">
        <v>48</v>
      </c>
      <c r="I39" s="81"/>
      <c r="J39" s="141">
        <f>SUM(J30:J37)</f>
        <v>0</v>
      </c>
      <c r="K39" s="142"/>
      <c r="L39" s="55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39"/>
      <c r="C40" s="38"/>
      <c r="D40" s="38"/>
      <c r="E40" s="38"/>
      <c r="F40" s="38"/>
      <c r="G40" s="38"/>
      <c r="H40" s="38"/>
      <c r="I40" s="38"/>
      <c r="J40" s="38"/>
      <c r="K40" s="38"/>
      <c r="L40" s="55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2"/>
      <c r="L41" s="22"/>
    </row>
    <row r="42" s="1" customFormat="1" ht="14.4" customHeight="1">
      <c r="B42" s="22"/>
      <c r="L42" s="22"/>
    </row>
    <row r="43" s="1" customFormat="1" ht="14.4" customHeight="1">
      <c r="B43" s="22"/>
      <c r="L43" s="22"/>
    </row>
    <row r="44" s="1" customFormat="1" ht="14.4" customHeight="1">
      <c r="B44" s="22"/>
      <c r="L44" s="22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55"/>
      <c r="D50" s="56" t="s">
        <v>49</v>
      </c>
      <c r="E50" s="57"/>
      <c r="F50" s="57"/>
      <c r="G50" s="56" t="s">
        <v>50</v>
      </c>
      <c r="H50" s="57"/>
      <c r="I50" s="57"/>
      <c r="J50" s="57"/>
      <c r="K50" s="57"/>
      <c r="L50" s="55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58" t="s">
        <v>51</v>
      </c>
      <c r="E61" s="41"/>
      <c r="F61" s="143" t="s">
        <v>52</v>
      </c>
      <c r="G61" s="58" t="s">
        <v>51</v>
      </c>
      <c r="H61" s="41"/>
      <c r="I61" s="41"/>
      <c r="J61" s="144" t="s">
        <v>52</v>
      </c>
      <c r="K61" s="41"/>
      <c r="L61" s="55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56" t="s">
        <v>53</v>
      </c>
      <c r="E65" s="59"/>
      <c r="F65" s="59"/>
      <c r="G65" s="56" t="s">
        <v>54</v>
      </c>
      <c r="H65" s="59"/>
      <c r="I65" s="59"/>
      <c r="J65" s="59"/>
      <c r="K65" s="59"/>
      <c r="L65" s="55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58" t="s">
        <v>51</v>
      </c>
      <c r="E76" s="41"/>
      <c r="F76" s="143" t="s">
        <v>52</v>
      </c>
      <c r="G76" s="58" t="s">
        <v>51</v>
      </c>
      <c r="H76" s="41"/>
      <c r="I76" s="41"/>
      <c r="J76" s="144" t="s">
        <v>52</v>
      </c>
      <c r="K76" s="41"/>
      <c r="L76" s="55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0"/>
      <c r="C77" s="61"/>
      <c r="D77" s="61"/>
      <c r="E77" s="61"/>
      <c r="F77" s="61"/>
      <c r="G77" s="61"/>
      <c r="H77" s="61"/>
      <c r="I77" s="61"/>
      <c r="J77" s="61"/>
      <c r="K77" s="61"/>
      <c r="L77" s="55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2"/>
      <c r="C81" s="63"/>
      <c r="D81" s="63"/>
      <c r="E81" s="63"/>
      <c r="F81" s="63"/>
      <c r="G81" s="63"/>
      <c r="H81" s="63"/>
      <c r="I81" s="63"/>
      <c r="J81" s="63"/>
      <c r="K81" s="63"/>
      <c r="L81" s="55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126</v>
      </c>
      <c r="D82" s="38"/>
      <c r="E82" s="38"/>
      <c r="F82" s="38"/>
      <c r="G82" s="38"/>
      <c r="H82" s="38"/>
      <c r="I82" s="38"/>
      <c r="J82" s="38"/>
      <c r="K82" s="38"/>
      <c r="L82" s="55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55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38"/>
      <c r="E84" s="38"/>
      <c r="F84" s="38"/>
      <c r="G84" s="38"/>
      <c r="H84" s="38"/>
      <c r="I84" s="38"/>
      <c r="J84" s="38"/>
      <c r="K84" s="38"/>
      <c r="L84" s="55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29" t="str">
        <f>E7</f>
        <v>Kulturní dům Těšetice</v>
      </c>
      <c r="F85" s="32"/>
      <c r="G85" s="32"/>
      <c r="H85" s="32"/>
      <c r="I85" s="38"/>
      <c r="J85" s="38"/>
      <c r="K85" s="38"/>
      <c r="L85" s="55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124</v>
      </c>
      <c r="D86" s="38"/>
      <c r="E86" s="38"/>
      <c r="F86" s="38"/>
      <c r="G86" s="38"/>
      <c r="H86" s="38"/>
      <c r="I86" s="38"/>
      <c r="J86" s="38"/>
      <c r="K86" s="38"/>
      <c r="L86" s="55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6.5" customHeight="1">
      <c r="A87" s="38"/>
      <c r="B87" s="39"/>
      <c r="C87" s="38"/>
      <c r="D87" s="38"/>
      <c r="E87" s="67" t="str">
        <f>E9</f>
        <v>6 - Vzduchotechnika</v>
      </c>
      <c r="F87" s="38"/>
      <c r="G87" s="38"/>
      <c r="H87" s="38"/>
      <c r="I87" s="38"/>
      <c r="J87" s="38"/>
      <c r="K87" s="38"/>
      <c r="L87" s="55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38"/>
      <c r="D88" s="38"/>
      <c r="E88" s="38"/>
      <c r="F88" s="38"/>
      <c r="G88" s="38"/>
      <c r="H88" s="38"/>
      <c r="I88" s="38"/>
      <c r="J88" s="38"/>
      <c r="K88" s="38"/>
      <c r="L88" s="55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20</v>
      </c>
      <c r="D89" s="38"/>
      <c r="E89" s="38"/>
      <c r="F89" s="27" t="str">
        <f>F12</f>
        <v>Těšetice</v>
      </c>
      <c r="G89" s="38"/>
      <c r="H89" s="38"/>
      <c r="I89" s="32" t="s">
        <v>22</v>
      </c>
      <c r="J89" s="69" t="str">
        <f>IF(J12="","",J12)</f>
        <v>10. 3. 2020</v>
      </c>
      <c r="K89" s="38"/>
      <c r="L89" s="55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38"/>
      <c r="D90" s="38"/>
      <c r="E90" s="38"/>
      <c r="F90" s="38"/>
      <c r="G90" s="38"/>
      <c r="H90" s="38"/>
      <c r="I90" s="38"/>
      <c r="J90" s="38"/>
      <c r="K90" s="38"/>
      <c r="L90" s="55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5.15" customHeight="1">
      <c r="A91" s="38"/>
      <c r="B91" s="39"/>
      <c r="C91" s="32" t="s">
        <v>24</v>
      </c>
      <c r="D91" s="38"/>
      <c r="E91" s="38"/>
      <c r="F91" s="27" t="str">
        <f>E15</f>
        <v>Obec Těšetice</v>
      </c>
      <c r="G91" s="38"/>
      <c r="H91" s="38"/>
      <c r="I91" s="32" t="s">
        <v>30</v>
      </c>
      <c r="J91" s="36" t="str">
        <f>E21</f>
        <v>Radek Hrbáček</v>
      </c>
      <c r="K91" s="38"/>
      <c r="L91" s="55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15.15" customHeight="1">
      <c r="A92" s="38"/>
      <c r="B92" s="39"/>
      <c r="C92" s="32" t="s">
        <v>28</v>
      </c>
      <c r="D92" s="38"/>
      <c r="E92" s="38"/>
      <c r="F92" s="27" t="str">
        <f>IF(E18="","",E18)</f>
        <v>Vyplň údaj</v>
      </c>
      <c r="G92" s="38"/>
      <c r="H92" s="38"/>
      <c r="I92" s="32" t="s">
        <v>33</v>
      </c>
      <c r="J92" s="36" t="str">
        <f>E24</f>
        <v>Zdeněk Závodník</v>
      </c>
      <c r="K92" s="38"/>
      <c r="L92" s="55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38"/>
      <c r="D93" s="38"/>
      <c r="E93" s="38"/>
      <c r="F93" s="38"/>
      <c r="G93" s="38"/>
      <c r="H93" s="38"/>
      <c r="I93" s="38"/>
      <c r="J93" s="38"/>
      <c r="K93" s="38"/>
      <c r="L93" s="55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45" t="s">
        <v>127</v>
      </c>
      <c r="D94" s="137"/>
      <c r="E94" s="137"/>
      <c r="F94" s="137"/>
      <c r="G94" s="137"/>
      <c r="H94" s="137"/>
      <c r="I94" s="137"/>
      <c r="J94" s="146" t="s">
        <v>128</v>
      </c>
      <c r="K94" s="137"/>
      <c r="L94" s="55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38"/>
      <c r="D95" s="38"/>
      <c r="E95" s="38"/>
      <c r="F95" s="38"/>
      <c r="G95" s="38"/>
      <c r="H95" s="38"/>
      <c r="I95" s="38"/>
      <c r="J95" s="38"/>
      <c r="K95" s="38"/>
      <c r="L95" s="55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47" t="s">
        <v>129</v>
      </c>
      <c r="D96" s="38"/>
      <c r="E96" s="38"/>
      <c r="F96" s="38"/>
      <c r="G96" s="38"/>
      <c r="H96" s="38"/>
      <c r="I96" s="38"/>
      <c r="J96" s="96">
        <f>J118</f>
        <v>0</v>
      </c>
      <c r="K96" s="38"/>
      <c r="L96" s="55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9" t="s">
        <v>130</v>
      </c>
    </row>
    <row r="97" s="9" customFormat="1" ht="24.96" customHeight="1">
      <c r="A97" s="9"/>
      <c r="B97" s="148"/>
      <c r="C97" s="9"/>
      <c r="D97" s="149" t="s">
        <v>1766</v>
      </c>
      <c r="E97" s="150"/>
      <c r="F97" s="150"/>
      <c r="G97" s="150"/>
      <c r="H97" s="150"/>
      <c r="I97" s="150"/>
      <c r="J97" s="151">
        <f>J119</f>
        <v>0</v>
      </c>
      <c r="K97" s="9"/>
      <c r="L97" s="148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9" customFormat="1" ht="24.96" customHeight="1">
      <c r="A98" s="9"/>
      <c r="B98" s="148"/>
      <c r="C98" s="9"/>
      <c r="D98" s="149" t="s">
        <v>1767</v>
      </c>
      <c r="E98" s="150"/>
      <c r="F98" s="150"/>
      <c r="G98" s="150"/>
      <c r="H98" s="150"/>
      <c r="I98" s="150"/>
      <c r="J98" s="151">
        <f>J139</f>
        <v>0</v>
      </c>
      <c r="K98" s="9"/>
      <c r="L98" s="148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</row>
    <row r="99" s="2" customFormat="1" ht="21.84" customHeight="1">
      <c r="A99" s="38"/>
      <c r="B99" s="39"/>
      <c r="C99" s="38"/>
      <c r="D99" s="38"/>
      <c r="E99" s="38"/>
      <c r="F99" s="38"/>
      <c r="G99" s="38"/>
      <c r="H99" s="38"/>
      <c r="I99" s="38"/>
      <c r="J99" s="38"/>
      <c r="K99" s="38"/>
      <c r="L99" s="55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</row>
    <row r="100" s="2" customFormat="1" ht="6.96" customHeight="1">
      <c r="A100" s="38"/>
      <c r="B100" s="60"/>
      <c r="C100" s="61"/>
      <c r="D100" s="61"/>
      <c r="E100" s="61"/>
      <c r="F100" s="61"/>
      <c r="G100" s="61"/>
      <c r="H100" s="61"/>
      <c r="I100" s="61"/>
      <c r="J100" s="61"/>
      <c r="K100" s="61"/>
      <c r="L100" s="55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</row>
    <row r="104" s="2" customFormat="1" ht="6.96" customHeight="1">
      <c r="A104" s="38"/>
      <c r="B104" s="62"/>
      <c r="C104" s="63"/>
      <c r="D104" s="63"/>
      <c r="E104" s="63"/>
      <c r="F104" s="63"/>
      <c r="G104" s="63"/>
      <c r="H104" s="63"/>
      <c r="I104" s="63"/>
      <c r="J104" s="63"/>
      <c r="K104" s="63"/>
      <c r="L104" s="55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</row>
    <row r="105" s="2" customFormat="1" ht="24.96" customHeight="1">
      <c r="A105" s="38"/>
      <c r="B105" s="39"/>
      <c r="C105" s="23" t="s">
        <v>150</v>
      </c>
      <c r="D105" s="38"/>
      <c r="E105" s="38"/>
      <c r="F105" s="38"/>
      <c r="G105" s="38"/>
      <c r="H105" s="38"/>
      <c r="I105" s="38"/>
      <c r="J105" s="38"/>
      <c r="K105" s="38"/>
      <c r="L105" s="55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</row>
    <row r="106" s="2" customFormat="1" ht="6.96" customHeight="1">
      <c r="A106" s="38"/>
      <c r="B106" s="39"/>
      <c r="C106" s="38"/>
      <c r="D106" s="38"/>
      <c r="E106" s="38"/>
      <c r="F106" s="38"/>
      <c r="G106" s="38"/>
      <c r="H106" s="38"/>
      <c r="I106" s="38"/>
      <c r="J106" s="38"/>
      <c r="K106" s="38"/>
      <c r="L106" s="55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07" s="2" customFormat="1" ht="12" customHeight="1">
      <c r="A107" s="38"/>
      <c r="B107" s="39"/>
      <c r="C107" s="32" t="s">
        <v>16</v>
      </c>
      <c r="D107" s="38"/>
      <c r="E107" s="38"/>
      <c r="F107" s="38"/>
      <c r="G107" s="38"/>
      <c r="H107" s="38"/>
      <c r="I107" s="38"/>
      <c r="J107" s="38"/>
      <c r="K107" s="38"/>
      <c r="L107" s="55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</row>
    <row r="108" s="2" customFormat="1" ht="16.5" customHeight="1">
      <c r="A108" s="38"/>
      <c r="B108" s="39"/>
      <c r="C108" s="38"/>
      <c r="D108" s="38"/>
      <c r="E108" s="129" t="str">
        <f>E7</f>
        <v>Kulturní dům Těšetice</v>
      </c>
      <c r="F108" s="32"/>
      <c r="G108" s="32"/>
      <c r="H108" s="32"/>
      <c r="I108" s="38"/>
      <c r="J108" s="38"/>
      <c r="K108" s="38"/>
      <c r="L108" s="55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12" customHeight="1">
      <c r="A109" s="38"/>
      <c r="B109" s="39"/>
      <c r="C109" s="32" t="s">
        <v>124</v>
      </c>
      <c r="D109" s="38"/>
      <c r="E109" s="38"/>
      <c r="F109" s="38"/>
      <c r="G109" s="38"/>
      <c r="H109" s="38"/>
      <c r="I109" s="38"/>
      <c r="J109" s="38"/>
      <c r="K109" s="38"/>
      <c r="L109" s="55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16.5" customHeight="1">
      <c r="A110" s="38"/>
      <c r="B110" s="39"/>
      <c r="C110" s="38"/>
      <c r="D110" s="38"/>
      <c r="E110" s="67" t="str">
        <f>E9</f>
        <v>6 - Vzduchotechnika</v>
      </c>
      <c r="F110" s="38"/>
      <c r="G110" s="38"/>
      <c r="H110" s="38"/>
      <c r="I110" s="38"/>
      <c r="J110" s="38"/>
      <c r="K110" s="38"/>
      <c r="L110" s="55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6.96" customHeight="1">
      <c r="A111" s="38"/>
      <c r="B111" s="39"/>
      <c r="C111" s="38"/>
      <c r="D111" s="38"/>
      <c r="E111" s="38"/>
      <c r="F111" s="38"/>
      <c r="G111" s="38"/>
      <c r="H111" s="38"/>
      <c r="I111" s="38"/>
      <c r="J111" s="38"/>
      <c r="K111" s="38"/>
      <c r="L111" s="55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12" customHeight="1">
      <c r="A112" s="38"/>
      <c r="B112" s="39"/>
      <c r="C112" s="32" t="s">
        <v>20</v>
      </c>
      <c r="D112" s="38"/>
      <c r="E112" s="38"/>
      <c r="F112" s="27" t="str">
        <f>F12</f>
        <v>Těšetice</v>
      </c>
      <c r="G112" s="38"/>
      <c r="H112" s="38"/>
      <c r="I112" s="32" t="s">
        <v>22</v>
      </c>
      <c r="J112" s="69" t="str">
        <f>IF(J12="","",J12)</f>
        <v>10. 3. 2020</v>
      </c>
      <c r="K112" s="38"/>
      <c r="L112" s="55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6.96" customHeight="1">
      <c r="A113" s="38"/>
      <c r="B113" s="39"/>
      <c r="C113" s="38"/>
      <c r="D113" s="38"/>
      <c r="E113" s="38"/>
      <c r="F113" s="38"/>
      <c r="G113" s="38"/>
      <c r="H113" s="38"/>
      <c r="I113" s="38"/>
      <c r="J113" s="38"/>
      <c r="K113" s="38"/>
      <c r="L113" s="55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5.15" customHeight="1">
      <c r="A114" s="38"/>
      <c r="B114" s="39"/>
      <c r="C114" s="32" t="s">
        <v>24</v>
      </c>
      <c r="D114" s="38"/>
      <c r="E114" s="38"/>
      <c r="F114" s="27" t="str">
        <f>E15</f>
        <v>Obec Těšetice</v>
      </c>
      <c r="G114" s="38"/>
      <c r="H114" s="38"/>
      <c r="I114" s="32" t="s">
        <v>30</v>
      </c>
      <c r="J114" s="36" t="str">
        <f>E21</f>
        <v>Radek Hrbáček</v>
      </c>
      <c r="K114" s="38"/>
      <c r="L114" s="55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15.15" customHeight="1">
      <c r="A115" s="38"/>
      <c r="B115" s="39"/>
      <c r="C115" s="32" t="s">
        <v>28</v>
      </c>
      <c r="D115" s="38"/>
      <c r="E115" s="38"/>
      <c r="F115" s="27" t="str">
        <f>IF(E18="","",E18)</f>
        <v>Vyplň údaj</v>
      </c>
      <c r="G115" s="38"/>
      <c r="H115" s="38"/>
      <c r="I115" s="32" t="s">
        <v>33</v>
      </c>
      <c r="J115" s="36" t="str">
        <f>E24</f>
        <v>Zdeněk Závodník</v>
      </c>
      <c r="K115" s="38"/>
      <c r="L115" s="55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10.32" customHeight="1">
      <c r="A116" s="38"/>
      <c r="B116" s="39"/>
      <c r="C116" s="38"/>
      <c r="D116" s="38"/>
      <c r="E116" s="38"/>
      <c r="F116" s="38"/>
      <c r="G116" s="38"/>
      <c r="H116" s="38"/>
      <c r="I116" s="38"/>
      <c r="J116" s="38"/>
      <c r="K116" s="38"/>
      <c r="L116" s="55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11" customFormat="1" ht="29.28" customHeight="1">
      <c r="A117" s="156"/>
      <c r="B117" s="157"/>
      <c r="C117" s="158" t="s">
        <v>151</v>
      </c>
      <c r="D117" s="159" t="s">
        <v>61</v>
      </c>
      <c r="E117" s="159" t="s">
        <v>57</v>
      </c>
      <c r="F117" s="159" t="s">
        <v>58</v>
      </c>
      <c r="G117" s="159" t="s">
        <v>152</v>
      </c>
      <c r="H117" s="159" t="s">
        <v>153</v>
      </c>
      <c r="I117" s="159" t="s">
        <v>154</v>
      </c>
      <c r="J117" s="159" t="s">
        <v>128</v>
      </c>
      <c r="K117" s="160" t="s">
        <v>155</v>
      </c>
      <c r="L117" s="161"/>
      <c r="M117" s="86" t="s">
        <v>1</v>
      </c>
      <c r="N117" s="87" t="s">
        <v>40</v>
      </c>
      <c r="O117" s="87" t="s">
        <v>156</v>
      </c>
      <c r="P117" s="87" t="s">
        <v>157</v>
      </c>
      <c r="Q117" s="87" t="s">
        <v>158</v>
      </c>
      <c r="R117" s="87" t="s">
        <v>159</v>
      </c>
      <c r="S117" s="87" t="s">
        <v>160</v>
      </c>
      <c r="T117" s="88" t="s">
        <v>161</v>
      </c>
      <c r="U117" s="156"/>
      <c r="V117" s="156"/>
      <c r="W117" s="156"/>
      <c r="X117" s="156"/>
      <c r="Y117" s="156"/>
      <c r="Z117" s="156"/>
      <c r="AA117" s="156"/>
      <c r="AB117" s="156"/>
      <c r="AC117" s="156"/>
      <c r="AD117" s="156"/>
      <c r="AE117" s="156"/>
    </row>
    <row r="118" s="2" customFormat="1" ht="22.8" customHeight="1">
      <c r="A118" s="38"/>
      <c r="B118" s="39"/>
      <c r="C118" s="93" t="s">
        <v>162</v>
      </c>
      <c r="D118" s="38"/>
      <c r="E118" s="38"/>
      <c r="F118" s="38"/>
      <c r="G118" s="38"/>
      <c r="H118" s="38"/>
      <c r="I118" s="38"/>
      <c r="J118" s="162">
        <f>BK118</f>
        <v>0</v>
      </c>
      <c r="K118" s="38"/>
      <c r="L118" s="39"/>
      <c r="M118" s="89"/>
      <c r="N118" s="73"/>
      <c r="O118" s="90"/>
      <c r="P118" s="163">
        <f>P119+P139</f>
        <v>0</v>
      </c>
      <c r="Q118" s="90"/>
      <c r="R118" s="163">
        <f>R119+R139</f>
        <v>0</v>
      </c>
      <c r="S118" s="90"/>
      <c r="T118" s="164">
        <f>T119+T139</f>
        <v>0</v>
      </c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T118" s="19" t="s">
        <v>75</v>
      </c>
      <c r="AU118" s="19" t="s">
        <v>130</v>
      </c>
      <c r="BK118" s="165">
        <f>BK119+BK139</f>
        <v>0</v>
      </c>
    </row>
    <row r="119" s="12" customFormat="1" ht="25.92" customHeight="1">
      <c r="A119" s="12"/>
      <c r="B119" s="166"/>
      <c r="C119" s="12"/>
      <c r="D119" s="167" t="s">
        <v>75</v>
      </c>
      <c r="E119" s="168" t="s">
        <v>1768</v>
      </c>
      <c r="F119" s="168" t="s">
        <v>1769</v>
      </c>
      <c r="G119" s="12"/>
      <c r="H119" s="12"/>
      <c r="I119" s="169"/>
      <c r="J119" s="170">
        <f>BK119</f>
        <v>0</v>
      </c>
      <c r="K119" s="12"/>
      <c r="L119" s="166"/>
      <c r="M119" s="171"/>
      <c r="N119" s="172"/>
      <c r="O119" s="172"/>
      <c r="P119" s="173">
        <f>SUM(P120:P138)</f>
        <v>0</v>
      </c>
      <c r="Q119" s="172"/>
      <c r="R119" s="173">
        <f>SUM(R120:R138)</f>
        <v>0</v>
      </c>
      <c r="S119" s="172"/>
      <c r="T119" s="174">
        <f>SUM(T120:T138)</f>
        <v>0</v>
      </c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R119" s="167" t="s">
        <v>81</v>
      </c>
      <c r="AT119" s="175" t="s">
        <v>75</v>
      </c>
      <c r="AU119" s="175" t="s">
        <v>76</v>
      </c>
      <c r="AY119" s="167" t="s">
        <v>165</v>
      </c>
      <c r="BK119" s="176">
        <f>SUM(BK120:BK138)</f>
        <v>0</v>
      </c>
    </row>
    <row r="120" s="2" customFormat="1" ht="16.5" customHeight="1">
      <c r="A120" s="38"/>
      <c r="B120" s="179"/>
      <c r="C120" s="180" t="s">
        <v>81</v>
      </c>
      <c r="D120" s="180" t="s">
        <v>167</v>
      </c>
      <c r="E120" s="181" t="s">
        <v>1770</v>
      </c>
      <c r="F120" s="182" t="s">
        <v>1771</v>
      </c>
      <c r="G120" s="183" t="s">
        <v>1772</v>
      </c>
      <c r="H120" s="184">
        <v>1</v>
      </c>
      <c r="I120" s="185"/>
      <c r="J120" s="186">
        <f>ROUND(I120*H120,2)</f>
        <v>0</v>
      </c>
      <c r="K120" s="182" t="s">
        <v>1</v>
      </c>
      <c r="L120" s="39"/>
      <c r="M120" s="187" t="s">
        <v>1</v>
      </c>
      <c r="N120" s="188" t="s">
        <v>41</v>
      </c>
      <c r="O120" s="77"/>
      <c r="P120" s="189">
        <f>O120*H120</f>
        <v>0</v>
      </c>
      <c r="Q120" s="189">
        <v>0</v>
      </c>
      <c r="R120" s="189">
        <f>Q120*H120</f>
        <v>0</v>
      </c>
      <c r="S120" s="189">
        <v>0</v>
      </c>
      <c r="T120" s="190">
        <f>S120*H120</f>
        <v>0</v>
      </c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R120" s="191" t="s">
        <v>114</v>
      </c>
      <c r="AT120" s="191" t="s">
        <v>167</v>
      </c>
      <c r="AU120" s="191" t="s">
        <v>81</v>
      </c>
      <c r="AY120" s="19" t="s">
        <v>165</v>
      </c>
      <c r="BE120" s="192">
        <f>IF(N120="základní",J120,0)</f>
        <v>0</v>
      </c>
      <c r="BF120" s="192">
        <f>IF(N120="snížená",J120,0)</f>
        <v>0</v>
      </c>
      <c r="BG120" s="192">
        <f>IF(N120="zákl. přenesená",J120,0)</f>
        <v>0</v>
      </c>
      <c r="BH120" s="192">
        <f>IF(N120="sníž. přenesená",J120,0)</f>
        <v>0</v>
      </c>
      <c r="BI120" s="192">
        <f>IF(N120="nulová",J120,0)</f>
        <v>0</v>
      </c>
      <c r="BJ120" s="19" t="s">
        <v>81</v>
      </c>
      <c r="BK120" s="192">
        <f>ROUND(I120*H120,2)</f>
        <v>0</v>
      </c>
      <c r="BL120" s="19" t="s">
        <v>114</v>
      </c>
      <c r="BM120" s="191" t="s">
        <v>1773</v>
      </c>
    </row>
    <row r="121" s="2" customFormat="1">
      <c r="A121" s="38"/>
      <c r="B121" s="39"/>
      <c r="C121" s="38"/>
      <c r="D121" s="193" t="s">
        <v>173</v>
      </c>
      <c r="E121" s="38"/>
      <c r="F121" s="194" t="s">
        <v>1771</v>
      </c>
      <c r="G121" s="38"/>
      <c r="H121" s="38"/>
      <c r="I121" s="195"/>
      <c r="J121" s="38"/>
      <c r="K121" s="38"/>
      <c r="L121" s="39"/>
      <c r="M121" s="196"/>
      <c r="N121" s="197"/>
      <c r="O121" s="77"/>
      <c r="P121" s="77"/>
      <c r="Q121" s="77"/>
      <c r="R121" s="77"/>
      <c r="S121" s="77"/>
      <c r="T121" s="7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T121" s="19" t="s">
        <v>173</v>
      </c>
      <c r="AU121" s="19" t="s">
        <v>81</v>
      </c>
    </row>
    <row r="122" s="2" customFormat="1" ht="16.5" customHeight="1">
      <c r="A122" s="38"/>
      <c r="B122" s="179"/>
      <c r="C122" s="180" t="s">
        <v>85</v>
      </c>
      <c r="D122" s="180" t="s">
        <v>167</v>
      </c>
      <c r="E122" s="181" t="s">
        <v>1774</v>
      </c>
      <c r="F122" s="182" t="s">
        <v>1775</v>
      </c>
      <c r="G122" s="183" t="s">
        <v>1772</v>
      </c>
      <c r="H122" s="184">
        <v>1</v>
      </c>
      <c r="I122" s="185"/>
      <c r="J122" s="186">
        <f>ROUND(I122*H122,2)</f>
        <v>0</v>
      </c>
      <c r="K122" s="182" t="s">
        <v>1</v>
      </c>
      <c r="L122" s="39"/>
      <c r="M122" s="187" t="s">
        <v>1</v>
      </c>
      <c r="N122" s="188" t="s">
        <v>41</v>
      </c>
      <c r="O122" s="77"/>
      <c r="P122" s="189">
        <f>O122*H122</f>
        <v>0</v>
      </c>
      <c r="Q122" s="189">
        <v>0</v>
      </c>
      <c r="R122" s="189">
        <f>Q122*H122</f>
        <v>0</v>
      </c>
      <c r="S122" s="189">
        <v>0</v>
      </c>
      <c r="T122" s="190">
        <f>S122*H122</f>
        <v>0</v>
      </c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R122" s="191" t="s">
        <v>114</v>
      </c>
      <c r="AT122" s="191" t="s">
        <v>167</v>
      </c>
      <c r="AU122" s="191" t="s">
        <v>81</v>
      </c>
      <c r="AY122" s="19" t="s">
        <v>165</v>
      </c>
      <c r="BE122" s="192">
        <f>IF(N122="základní",J122,0)</f>
        <v>0</v>
      </c>
      <c r="BF122" s="192">
        <f>IF(N122="snížená",J122,0)</f>
        <v>0</v>
      </c>
      <c r="BG122" s="192">
        <f>IF(N122="zákl. přenesená",J122,0)</f>
        <v>0</v>
      </c>
      <c r="BH122" s="192">
        <f>IF(N122="sníž. přenesená",J122,0)</f>
        <v>0</v>
      </c>
      <c r="BI122" s="192">
        <f>IF(N122="nulová",J122,0)</f>
        <v>0</v>
      </c>
      <c r="BJ122" s="19" t="s">
        <v>81</v>
      </c>
      <c r="BK122" s="192">
        <f>ROUND(I122*H122,2)</f>
        <v>0</v>
      </c>
      <c r="BL122" s="19" t="s">
        <v>114</v>
      </c>
      <c r="BM122" s="191" t="s">
        <v>1776</v>
      </c>
    </row>
    <row r="123" s="2" customFormat="1">
      <c r="A123" s="38"/>
      <c r="B123" s="39"/>
      <c r="C123" s="38"/>
      <c r="D123" s="193" t="s">
        <v>173</v>
      </c>
      <c r="E123" s="38"/>
      <c r="F123" s="194" t="s">
        <v>1775</v>
      </c>
      <c r="G123" s="38"/>
      <c r="H123" s="38"/>
      <c r="I123" s="195"/>
      <c r="J123" s="38"/>
      <c r="K123" s="38"/>
      <c r="L123" s="39"/>
      <c r="M123" s="196"/>
      <c r="N123" s="197"/>
      <c r="O123" s="77"/>
      <c r="P123" s="77"/>
      <c r="Q123" s="77"/>
      <c r="R123" s="77"/>
      <c r="S123" s="77"/>
      <c r="T123" s="7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T123" s="19" t="s">
        <v>173</v>
      </c>
      <c r="AU123" s="19" t="s">
        <v>81</v>
      </c>
    </row>
    <row r="124" s="2" customFormat="1" ht="16.5" customHeight="1">
      <c r="A124" s="38"/>
      <c r="B124" s="179"/>
      <c r="C124" s="180" t="s">
        <v>86</v>
      </c>
      <c r="D124" s="180" t="s">
        <v>167</v>
      </c>
      <c r="E124" s="181" t="s">
        <v>1777</v>
      </c>
      <c r="F124" s="182" t="s">
        <v>1778</v>
      </c>
      <c r="G124" s="183" t="s">
        <v>305</v>
      </c>
      <c r="H124" s="184">
        <v>7</v>
      </c>
      <c r="I124" s="185"/>
      <c r="J124" s="186">
        <f>ROUND(I124*H124,2)</f>
        <v>0</v>
      </c>
      <c r="K124" s="182" t="s">
        <v>1</v>
      </c>
      <c r="L124" s="39"/>
      <c r="M124" s="187" t="s">
        <v>1</v>
      </c>
      <c r="N124" s="188" t="s">
        <v>41</v>
      </c>
      <c r="O124" s="77"/>
      <c r="P124" s="189">
        <f>O124*H124</f>
        <v>0</v>
      </c>
      <c r="Q124" s="189">
        <v>0</v>
      </c>
      <c r="R124" s="189">
        <f>Q124*H124</f>
        <v>0</v>
      </c>
      <c r="S124" s="189">
        <v>0</v>
      </c>
      <c r="T124" s="190">
        <f>S124*H124</f>
        <v>0</v>
      </c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R124" s="191" t="s">
        <v>114</v>
      </c>
      <c r="AT124" s="191" t="s">
        <v>167</v>
      </c>
      <c r="AU124" s="191" t="s">
        <v>81</v>
      </c>
      <c r="AY124" s="19" t="s">
        <v>165</v>
      </c>
      <c r="BE124" s="192">
        <f>IF(N124="základní",J124,0)</f>
        <v>0</v>
      </c>
      <c r="BF124" s="192">
        <f>IF(N124="snížená",J124,0)</f>
        <v>0</v>
      </c>
      <c r="BG124" s="192">
        <f>IF(N124="zákl. přenesená",J124,0)</f>
        <v>0</v>
      </c>
      <c r="BH124" s="192">
        <f>IF(N124="sníž. přenesená",J124,0)</f>
        <v>0</v>
      </c>
      <c r="BI124" s="192">
        <f>IF(N124="nulová",J124,0)</f>
        <v>0</v>
      </c>
      <c r="BJ124" s="19" t="s">
        <v>81</v>
      </c>
      <c r="BK124" s="192">
        <f>ROUND(I124*H124,2)</f>
        <v>0</v>
      </c>
      <c r="BL124" s="19" t="s">
        <v>114</v>
      </c>
      <c r="BM124" s="191" t="s">
        <v>1779</v>
      </c>
    </row>
    <row r="125" s="2" customFormat="1">
      <c r="A125" s="38"/>
      <c r="B125" s="39"/>
      <c r="C125" s="38"/>
      <c r="D125" s="193" t="s">
        <v>173</v>
      </c>
      <c r="E125" s="38"/>
      <c r="F125" s="194" t="s">
        <v>1778</v>
      </c>
      <c r="G125" s="38"/>
      <c r="H125" s="38"/>
      <c r="I125" s="195"/>
      <c r="J125" s="38"/>
      <c r="K125" s="38"/>
      <c r="L125" s="39"/>
      <c r="M125" s="196"/>
      <c r="N125" s="197"/>
      <c r="O125" s="77"/>
      <c r="P125" s="77"/>
      <c r="Q125" s="77"/>
      <c r="R125" s="77"/>
      <c r="S125" s="77"/>
      <c r="T125" s="7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T125" s="19" t="s">
        <v>173</v>
      </c>
      <c r="AU125" s="19" t="s">
        <v>81</v>
      </c>
    </row>
    <row r="126" s="14" customFormat="1">
      <c r="A126" s="14"/>
      <c r="B126" s="205"/>
      <c r="C126" s="14"/>
      <c r="D126" s="193" t="s">
        <v>175</v>
      </c>
      <c r="E126" s="206" t="s">
        <v>1</v>
      </c>
      <c r="F126" s="207" t="s">
        <v>1780</v>
      </c>
      <c r="G126" s="14"/>
      <c r="H126" s="208">
        <v>7</v>
      </c>
      <c r="I126" s="209"/>
      <c r="J126" s="14"/>
      <c r="K126" s="14"/>
      <c r="L126" s="205"/>
      <c r="M126" s="210"/>
      <c r="N126" s="211"/>
      <c r="O126" s="211"/>
      <c r="P126" s="211"/>
      <c r="Q126" s="211"/>
      <c r="R126" s="211"/>
      <c r="S126" s="211"/>
      <c r="T126" s="212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T126" s="206" t="s">
        <v>175</v>
      </c>
      <c r="AU126" s="206" t="s">
        <v>81</v>
      </c>
      <c r="AV126" s="14" t="s">
        <v>85</v>
      </c>
      <c r="AW126" s="14" t="s">
        <v>32</v>
      </c>
      <c r="AX126" s="14" t="s">
        <v>76</v>
      </c>
      <c r="AY126" s="206" t="s">
        <v>165</v>
      </c>
    </row>
    <row r="127" s="15" customFormat="1">
      <c r="A127" s="15"/>
      <c r="B127" s="213"/>
      <c r="C127" s="15"/>
      <c r="D127" s="193" t="s">
        <v>175</v>
      </c>
      <c r="E127" s="214" t="s">
        <v>1</v>
      </c>
      <c r="F127" s="215" t="s">
        <v>180</v>
      </c>
      <c r="G127" s="15"/>
      <c r="H127" s="216">
        <v>7</v>
      </c>
      <c r="I127" s="217"/>
      <c r="J127" s="15"/>
      <c r="K127" s="15"/>
      <c r="L127" s="213"/>
      <c r="M127" s="218"/>
      <c r="N127" s="219"/>
      <c r="O127" s="219"/>
      <c r="P127" s="219"/>
      <c r="Q127" s="219"/>
      <c r="R127" s="219"/>
      <c r="S127" s="219"/>
      <c r="T127" s="220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T127" s="214" t="s">
        <v>175</v>
      </c>
      <c r="AU127" s="214" t="s">
        <v>81</v>
      </c>
      <c r="AV127" s="15" t="s">
        <v>86</v>
      </c>
      <c r="AW127" s="15" t="s">
        <v>32</v>
      </c>
      <c r="AX127" s="15" t="s">
        <v>76</v>
      </c>
      <c r="AY127" s="214" t="s">
        <v>165</v>
      </c>
    </row>
    <row r="128" s="16" customFormat="1">
      <c r="A128" s="16"/>
      <c r="B128" s="221"/>
      <c r="C128" s="16"/>
      <c r="D128" s="193" t="s">
        <v>175</v>
      </c>
      <c r="E128" s="222" t="s">
        <v>1</v>
      </c>
      <c r="F128" s="223" t="s">
        <v>181</v>
      </c>
      <c r="G128" s="16"/>
      <c r="H128" s="224">
        <v>7</v>
      </c>
      <c r="I128" s="225"/>
      <c r="J128" s="16"/>
      <c r="K128" s="16"/>
      <c r="L128" s="221"/>
      <c r="M128" s="226"/>
      <c r="N128" s="227"/>
      <c r="O128" s="227"/>
      <c r="P128" s="227"/>
      <c r="Q128" s="227"/>
      <c r="R128" s="227"/>
      <c r="S128" s="227"/>
      <c r="T128" s="228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T128" s="222" t="s">
        <v>175</v>
      </c>
      <c r="AU128" s="222" t="s">
        <v>81</v>
      </c>
      <c r="AV128" s="16" t="s">
        <v>114</v>
      </c>
      <c r="AW128" s="16" t="s">
        <v>32</v>
      </c>
      <c r="AX128" s="16" t="s">
        <v>81</v>
      </c>
      <c r="AY128" s="222" t="s">
        <v>165</v>
      </c>
    </row>
    <row r="129" s="2" customFormat="1" ht="16.5" customHeight="1">
      <c r="A129" s="38"/>
      <c r="B129" s="179"/>
      <c r="C129" s="180" t="s">
        <v>114</v>
      </c>
      <c r="D129" s="180" t="s">
        <v>167</v>
      </c>
      <c r="E129" s="181" t="s">
        <v>1781</v>
      </c>
      <c r="F129" s="182" t="s">
        <v>1782</v>
      </c>
      <c r="G129" s="183" t="s">
        <v>1772</v>
      </c>
      <c r="H129" s="184">
        <v>1</v>
      </c>
      <c r="I129" s="185"/>
      <c r="J129" s="186">
        <f>ROUND(I129*H129,2)</f>
        <v>0</v>
      </c>
      <c r="K129" s="182" t="s">
        <v>1</v>
      </c>
      <c r="L129" s="39"/>
      <c r="M129" s="187" t="s">
        <v>1</v>
      </c>
      <c r="N129" s="188" t="s">
        <v>41</v>
      </c>
      <c r="O129" s="77"/>
      <c r="P129" s="189">
        <f>O129*H129</f>
        <v>0</v>
      </c>
      <c r="Q129" s="189">
        <v>0</v>
      </c>
      <c r="R129" s="189">
        <f>Q129*H129</f>
        <v>0</v>
      </c>
      <c r="S129" s="189">
        <v>0</v>
      </c>
      <c r="T129" s="190">
        <f>S129*H129</f>
        <v>0</v>
      </c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R129" s="191" t="s">
        <v>114</v>
      </c>
      <c r="AT129" s="191" t="s">
        <v>167</v>
      </c>
      <c r="AU129" s="191" t="s">
        <v>81</v>
      </c>
      <c r="AY129" s="19" t="s">
        <v>165</v>
      </c>
      <c r="BE129" s="192">
        <f>IF(N129="základní",J129,0)</f>
        <v>0</v>
      </c>
      <c r="BF129" s="192">
        <f>IF(N129="snížená",J129,0)</f>
        <v>0</v>
      </c>
      <c r="BG129" s="192">
        <f>IF(N129="zákl. přenesená",J129,0)</f>
        <v>0</v>
      </c>
      <c r="BH129" s="192">
        <f>IF(N129="sníž. přenesená",J129,0)</f>
        <v>0</v>
      </c>
      <c r="BI129" s="192">
        <f>IF(N129="nulová",J129,0)</f>
        <v>0</v>
      </c>
      <c r="BJ129" s="19" t="s">
        <v>81</v>
      </c>
      <c r="BK129" s="192">
        <f>ROUND(I129*H129,2)</f>
        <v>0</v>
      </c>
      <c r="BL129" s="19" t="s">
        <v>114</v>
      </c>
      <c r="BM129" s="191" t="s">
        <v>1783</v>
      </c>
    </row>
    <row r="130" s="2" customFormat="1">
      <c r="A130" s="38"/>
      <c r="B130" s="39"/>
      <c r="C130" s="38"/>
      <c r="D130" s="193" t="s">
        <v>173</v>
      </c>
      <c r="E130" s="38"/>
      <c r="F130" s="194" t="s">
        <v>1782</v>
      </c>
      <c r="G130" s="38"/>
      <c r="H130" s="38"/>
      <c r="I130" s="195"/>
      <c r="J130" s="38"/>
      <c r="K130" s="38"/>
      <c r="L130" s="39"/>
      <c r="M130" s="196"/>
      <c r="N130" s="197"/>
      <c r="O130" s="77"/>
      <c r="P130" s="77"/>
      <c r="Q130" s="77"/>
      <c r="R130" s="77"/>
      <c r="S130" s="77"/>
      <c r="T130" s="7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T130" s="19" t="s">
        <v>173</v>
      </c>
      <c r="AU130" s="19" t="s">
        <v>81</v>
      </c>
    </row>
    <row r="131" s="2" customFormat="1" ht="16.5" customHeight="1">
      <c r="A131" s="38"/>
      <c r="B131" s="179"/>
      <c r="C131" s="180" t="s">
        <v>198</v>
      </c>
      <c r="D131" s="180" t="s">
        <v>167</v>
      </c>
      <c r="E131" s="181" t="s">
        <v>1784</v>
      </c>
      <c r="F131" s="182" t="s">
        <v>1785</v>
      </c>
      <c r="G131" s="183" t="s">
        <v>1772</v>
      </c>
      <c r="H131" s="184">
        <v>1</v>
      </c>
      <c r="I131" s="185"/>
      <c r="J131" s="186">
        <f>ROUND(I131*H131,2)</f>
        <v>0</v>
      </c>
      <c r="K131" s="182" t="s">
        <v>1</v>
      </c>
      <c r="L131" s="39"/>
      <c r="M131" s="187" t="s">
        <v>1</v>
      </c>
      <c r="N131" s="188" t="s">
        <v>41</v>
      </c>
      <c r="O131" s="77"/>
      <c r="P131" s="189">
        <f>O131*H131</f>
        <v>0</v>
      </c>
      <c r="Q131" s="189">
        <v>0</v>
      </c>
      <c r="R131" s="189">
        <f>Q131*H131</f>
        <v>0</v>
      </c>
      <c r="S131" s="189">
        <v>0</v>
      </c>
      <c r="T131" s="190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191" t="s">
        <v>114</v>
      </c>
      <c r="AT131" s="191" t="s">
        <v>167</v>
      </c>
      <c r="AU131" s="191" t="s">
        <v>81</v>
      </c>
      <c r="AY131" s="19" t="s">
        <v>165</v>
      </c>
      <c r="BE131" s="192">
        <f>IF(N131="základní",J131,0)</f>
        <v>0</v>
      </c>
      <c r="BF131" s="192">
        <f>IF(N131="snížená",J131,0)</f>
        <v>0</v>
      </c>
      <c r="BG131" s="192">
        <f>IF(N131="zákl. přenesená",J131,0)</f>
        <v>0</v>
      </c>
      <c r="BH131" s="192">
        <f>IF(N131="sníž. přenesená",J131,0)</f>
        <v>0</v>
      </c>
      <c r="BI131" s="192">
        <f>IF(N131="nulová",J131,0)</f>
        <v>0</v>
      </c>
      <c r="BJ131" s="19" t="s">
        <v>81</v>
      </c>
      <c r="BK131" s="192">
        <f>ROUND(I131*H131,2)</f>
        <v>0</v>
      </c>
      <c r="BL131" s="19" t="s">
        <v>114</v>
      </c>
      <c r="BM131" s="191" t="s">
        <v>1786</v>
      </c>
    </row>
    <row r="132" s="2" customFormat="1">
      <c r="A132" s="38"/>
      <c r="B132" s="39"/>
      <c r="C132" s="38"/>
      <c r="D132" s="193" t="s">
        <v>173</v>
      </c>
      <c r="E132" s="38"/>
      <c r="F132" s="194" t="s">
        <v>1785</v>
      </c>
      <c r="G132" s="38"/>
      <c r="H132" s="38"/>
      <c r="I132" s="195"/>
      <c r="J132" s="38"/>
      <c r="K132" s="38"/>
      <c r="L132" s="39"/>
      <c r="M132" s="196"/>
      <c r="N132" s="197"/>
      <c r="O132" s="77"/>
      <c r="P132" s="77"/>
      <c r="Q132" s="77"/>
      <c r="R132" s="77"/>
      <c r="S132" s="77"/>
      <c r="T132" s="7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T132" s="19" t="s">
        <v>173</v>
      </c>
      <c r="AU132" s="19" t="s">
        <v>81</v>
      </c>
    </row>
    <row r="133" s="2" customFormat="1" ht="16.5" customHeight="1">
      <c r="A133" s="38"/>
      <c r="B133" s="179"/>
      <c r="C133" s="180" t="s">
        <v>117</v>
      </c>
      <c r="D133" s="180" t="s">
        <v>167</v>
      </c>
      <c r="E133" s="181" t="s">
        <v>1787</v>
      </c>
      <c r="F133" s="182" t="s">
        <v>1788</v>
      </c>
      <c r="G133" s="183" t="s">
        <v>1772</v>
      </c>
      <c r="H133" s="184">
        <v>2</v>
      </c>
      <c r="I133" s="185"/>
      <c r="J133" s="186">
        <f>ROUND(I133*H133,2)</f>
        <v>0</v>
      </c>
      <c r="K133" s="182" t="s">
        <v>1</v>
      </c>
      <c r="L133" s="39"/>
      <c r="M133" s="187" t="s">
        <v>1</v>
      </c>
      <c r="N133" s="188" t="s">
        <v>41</v>
      </c>
      <c r="O133" s="77"/>
      <c r="P133" s="189">
        <f>O133*H133</f>
        <v>0</v>
      </c>
      <c r="Q133" s="189">
        <v>0</v>
      </c>
      <c r="R133" s="189">
        <f>Q133*H133</f>
        <v>0</v>
      </c>
      <c r="S133" s="189">
        <v>0</v>
      </c>
      <c r="T133" s="190">
        <f>S133*H133</f>
        <v>0</v>
      </c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R133" s="191" t="s">
        <v>114</v>
      </c>
      <c r="AT133" s="191" t="s">
        <v>167</v>
      </c>
      <c r="AU133" s="191" t="s">
        <v>81</v>
      </c>
      <c r="AY133" s="19" t="s">
        <v>165</v>
      </c>
      <c r="BE133" s="192">
        <f>IF(N133="základní",J133,0)</f>
        <v>0</v>
      </c>
      <c r="BF133" s="192">
        <f>IF(N133="snížená",J133,0)</f>
        <v>0</v>
      </c>
      <c r="BG133" s="192">
        <f>IF(N133="zákl. přenesená",J133,0)</f>
        <v>0</v>
      </c>
      <c r="BH133" s="192">
        <f>IF(N133="sníž. přenesená",J133,0)</f>
        <v>0</v>
      </c>
      <c r="BI133" s="192">
        <f>IF(N133="nulová",J133,0)</f>
        <v>0</v>
      </c>
      <c r="BJ133" s="19" t="s">
        <v>81</v>
      </c>
      <c r="BK133" s="192">
        <f>ROUND(I133*H133,2)</f>
        <v>0</v>
      </c>
      <c r="BL133" s="19" t="s">
        <v>114</v>
      </c>
      <c r="BM133" s="191" t="s">
        <v>1789</v>
      </c>
    </row>
    <row r="134" s="2" customFormat="1">
      <c r="A134" s="38"/>
      <c r="B134" s="39"/>
      <c r="C134" s="38"/>
      <c r="D134" s="193" t="s">
        <v>173</v>
      </c>
      <c r="E134" s="38"/>
      <c r="F134" s="194" t="s">
        <v>1788</v>
      </c>
      <c r="G134" s="38"/>
      <c r="H134" s="38"/>
      <c r="I134" s="195"/>
      <c r="J134" s="38"/>
      <c r="K134" s="38"/>
      <c r="L134" s="39"/>
      <c r="M134" s="196"/>
      <c r="N134" s="197"/>
      <c r="O134" s="77"/>
      <c r="P134" s="77"/>
      <c r="Q134" s="77"/>
      <c r="R134" s="77"/>
      <c r="S134" s="77"/>
      <c r="T134" s="7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T134" s="19" t="s">
        <v>173</v>
      </c>
      <c r="AU134" s="19" t="s">
        <v>81</v>
      </c>
    </row>
    <row r="135" s="2" customFormat="1" ht="16.5" customHeight="1">
      <c r="A135" s="38"/>
      <c r="B135" s="179"/>
      <c r="C135" s="180" t="s">
        <v>120</v>
      </c>
      <c r="D135" s="180" t="s">
        <v>167</v>
      </c>
      <c r="E135" s="181" t="s">
        <v>1790</v>
      </c>
      <c r="F135" s="182" t="s">
        <v>1791</v>
      </c>
      <c r="G135" s="183" t="s">
        <v>1772</v>
      </c>
      <c r="H135" s="184">
        <v>5</v>
      </c>
      <c r="I135" s="185"/>
      <c r="J135" s="186">
        <f>ROUND(I135*H135,2)</f>
        <v>0</v>
      </c>
      <c r="K135" s="182" t="s">
        <v>1</v>
      </c>
      <c r="L135" s="39"/>
      <c r="M135" s="187" t="s">
        <v>1</v>
      </c>
      <c r="N135" s="188" t="s">
        <v>41</v>
      </c>
      <c r="O135" s="77"/>
      <c r="P135" s="189">
        <f>O135*H135</f>
        <v>0</v>
      </c>
      <c r="Q135" s="189">
        <v>0</v>
      </c>
      <c r="R135" s="189">
        <f>Q135*H135</f>
        <v>0</v>
      </c>
      <c r="S135" s="189">
        <v>0</v>
      </c>
      <c r="T135" s="190">
        <f>S135*H135</f>
        <v>0</v>
      </c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R135" s="191" t="s">
        <v>114</v>
      </c>
      <c r="AT135" s="191" t="s">
        <v>167</v>
      </c>
      <c r="AU135" s="191" t="s">
        <v>81</v>
      </c>
      <c r="AY135" s="19" t="s">
        <v>165</v>
      </c>
      <c r="BE135" s="192">
        <f>IF(N135="základní",J135,0)</f>
        <v>0</v>
      </c>
      <c r="BF135" s="192">
        <f>IF(N135="snížená",J135,0)</f>
        <v>0</v>
      </c>
      <c r="BG135" s="192">
        <f>IF(N135="zákl. přenesená",J135,0)</f>
        <v>0</v>
      </c>
      <c r="BH135" s="192">
        <f>IF(N135="sníž. přenesená",J135,0)</f>
        <v>0</v>
      </c>
      <c r="BI135" s="192">
        <f>IF(N135="nulová",J135,0)</f>
        <v>0</v>
      </c>
      <c r="BJ135" s="19" t="s">
        <v>81</v>
      </c>
      <c r="BK135" s="192">
        <f>ROUND(I135*H135,2)</f>
        <v>0</v>
      </c>
      <c r="BL135" s="19" t="s">
        <v>114</v>
      </c>
      <c r="BM135" s="191" t="s">
        <v>1792</v>
      </c>
    </row>
    <row r="136" s="2" customFormat="1">
      <c r="A136" s="38"/>
      <c r="B136" s="39"/>
      <c r="C136" s="38"/>
      <c r="D136" s="193" t="s">
        <v>173</v>
      </c>
      <c r="E136" s="38"/>
      <c r="F136" s="194" t="s">
        <v>1791</v>
      </c>
      <c r="G136" s="38"/>
      <c r="H136" s="38"/>
      <c r="I136" s="195"/>
      <c r="J136" s="38"/>
      <c r="K136" s="38"/>
      <c r="L136" s="39"/>
      <c r="M136" s="196"/>
      <c r="N136" s="197"/>
      <c r="O136" s="77"/>
      <c r="P136" s="77"/>
      <c r="Q136" s="77"/>
      <c r="R136" s="77"/>
      <c r="S136" s="77"/>
      <c r="T136" s="7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T136" s="19" t="s">
        <v>173</v>
      </c>
      <c r="AU136" s="19" t="s">
        <v>81</v>
      </c>
    </row>
    <row r="137" s="2" customFormat="1" ht="16.5" customHeight="1">
      <c r="A137" s="38"/>
      <c r="B137" s="179"/>
      <c r="C137" s="180" t="s">
        <v>220</v>
      </c>
      <c r="D137" s="180" t="s">
        <v>167</v>
      </c>
      <c r="E137" s="181" t="s">
        <v>1793</v>
      </c>
      <c r="F137" s="182" t="s">
        <v>1794</v>
      </c>
      <c r="G137" s="183" t="s">
        <v>1772</v>
      </c>
      <c r="H137" s="184">
        <v>1</v>
      </c>
      <c r="I137" s="185"/>
      <c r="J137" s="186">
        <f>ROUND(I137*H137,2)</f>
        <v>0</v>
      </c>
      <c r="K137" s="182" t="s">
        <v>1</v>
      </c>
      <c r="L137" s="39"/>
      <c r="M137" s="187" t="s">
        <v>1</v>
      </c>
      <c r="N137" s="188" t="s">
        <v>41</v>
      </c>
      <c r="O137" s="77"/>
      <c r="P137" s="189">
        <f>O137*H137</f>
        <v>0</v>
      </c>
      <c r="Q137" s="189">
        <v>0</v>
      </c>
      <c r="R137" s="189">
        <f>Q137*H137</f>
        <v>0</v>
      </c>
      <c r="S137" s="189">
        <v>0</v>
      </c>
      <c r="T137" s="190">
        <f>S137*H137</f>
        <v>0</v>
      </c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R137" s="191" t="s">
        <v>114</v>
      </c>
      <c r="AT137" s="191" t="s">
        <v>167</v>
      </c>
      <c r="AU137" s="191" t="s">
        <v>81</v>
      </c>
      <c r="AY137" s="19" t="s">
        <v>165</v>
      </c>
      <c r="BE137" s="192">
        <f>IF(N137="základní",J137,0)</f>
        <v>0</v>
      </c>
      <c r="BF137" s="192">
        <f>IF(N137="snížená",J137,0)</f>
        <v>0</v>
      </c>
      <c r="BG137" s="192">
        <f>IF(N137="zákl. přenesená",J137,0)</f>
        <v>0</v>
      </c>
      <c r="BH137" s="192">
        <f>IF(N137="sníž. přenesená",J137,0)</f>
        <v>0</v>
      </c>
      <c r="BI137" s="192">
        <f>IF(N137="nulová",J137,0)</f>
        <v>0</v>
      </c>
      <c r="BJ137" s="19" t="s">
        <v>81</v>
      </c>
      <c r="BK137" s="192">
        <f>ROUND(I137*H137,2)</f>
        <v>0</v>
      </c>
      <c r="BL137" s="19" t="s">
        <v>114</v>
      </c>
      <c r="BM137" s="191" t="s">
        <v>1795</v>
      </c>
    </row>
    <row r="138" s="2" customFormat="1">
      <c r="A138" s="38"/>
      <c r="B138" s="39"/>
      <c r="C138" s="38"/>
      <c r="D138" s="193" t="s">
        <v>173</v>
      </c>
      <c r="E138" s="38"/>
      <c r="F138" s="194" t="s">
        <v>1794</v>
      </c>
      <c r="G138" s="38"/>
      <c r="H138" s="38"/>
      <c r="I138" s="195"/>
      <c r="J138" s="38"/>
      <c r="K138" s="38"/>
      <c r="L138" s="39"/>
      <c r="M138" s="196"/>
      <c r="N138" s="197"/>
      <c r="O138" s="77"/>
      <c r="P138" s="77"/>
      <c r="Q138" s="77"/>
      <c r="R138" s="77"/>
      <c r="S138" s="77"/>
      <c r="T138" s="78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T138" s="19" t="s">
        <v>173</v>
      </c>
      <c r="AU138" s="19" t="s">
        <v>81</v>
      </c>
    </row>
    <row r="139" s="12" customFormat="1" ht="25.92" customHeight="1">
      <c r="A139" s="12"/>
      <c r="B139" s="166"/>
      <c r="C139" s="12"/>
      <c r="D139" s="167" t="s">
        <v>75</v>
      </c>
      <c r="E139" s="168" t="s">
        <v>1796</v>
      </c>
      <c r="F139" s="168" t="s">
        <v>1797</v>
      </c>
      <c r="G139" s="12"/>
      <c r="H139" s="12"/>
      <c r="I139" s="169"/>
      <c r="J139" s="170">
        <f>BK139</f>
        <v>0</v>
      </c>
      <c r="K139" s="12"/>
      <c r="L139" s="166"/>
      <c r="M139" s="171"/>
      <c r="N139" s="172"/>
      <c r="O139" s="172"/>
      <c r="P139" s="173">
        <f>SUM(P140:P145)</f>
        <v>0</v>
      </c>
      <c r="Q139" s="172"/>
      <c r="R139" s="173">
        <f>SUM(R140:R145)</f>
        <v>0</v>
      </c>
      <c r="S139" s="172"/>
      <c r="T139" s="174">
        <f>SUM(T140:T145)</f>
        <v>0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167" t="s">
        <v>81</v>
      </c>
      <c r="AT139" s="175" t="s">
        <v>75</v>
      </c>
      <c r="AU139" s="175" t="s">
        <v>76</v>
      </c>
      <c r="AY139" s="167" t="s">
        <v>165</v>
      </c>
      <c r="BK139" s="176">
        <f>SUM(BK140:BK145)</f>
        <v>0</v>
      </c>
    </row>
    <row r="140" s="2" customFormat="1" ht="16.5" customHeight="1">
      <c r="A140" s="38"/>
      <c r="B140" s="179"/>
      <c r="C140" s="180" t="s">
        <v>226</v>
      </c>
      <c r="D140" s="180" t="s">
        <v>167</v>
      </c>
      <c r="E140" s="181" t="s">
        <v>1798</v>
      </c>
      <c r="F140" s="182" t="s">
        <v>1799</v>
      </c>
      <c r="G140" s="183" t="s">
        <v>1800</v>
      </c>
      <c r="H140" s="184">
        <v>1</v>
      </c>
      <c r="I140" s="185"/>
      <c r="J140" s="186">
        <f>ROUND(I140*H140,2)</f>
        <v>0</v>
      </c>
      <c r="K140" s="182" t="s">
        <v>1</v>
      </c>
      <c r="L140" s="39"/>
      <c r="M140" s="187" t="s">
        <v>1</v>
      </c>
      <c r="N140" s="188" t="s">
        <v>41</v>
      </c>
      <c r="O140" s="77"/>
      <c r="P140" s="189">
        <f>O140*H140</f>
        <v>0</v>
      </c>
      <c r="Q140" s="189">
        <v>0</v>
      </c>
      <c r="R140" s="189">
        <f>Q140*H140</f>
        <v>0</v>
      </c>
      <c r="S140" s="189">
        <v>0</v>
      </c>
      <c r="T140" s="190">
        <f>S140*H140</f>
        <v>0</v>
      </c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R140" s="191" t="s">
        <v>114</v>
      </c>
      <c r="AT140" s="191" t="s">
        <v>167</v>
      </c>
      <c r="AU140" s="191" t="s">
        <v>81</v>
      </c>
      <c r="AY140" s="19" t="s">
        <v>165</v>
      </c>
      <c r="BE140" s="192">
        <f>IF(N140="základní",J140,0)</f>
        <v>0</v>
      </c>
      <c r="BF140" s="192">
        <f>IF(N140="snížená",J140,0)</f>
        <v>0</v>
      </c>
      <c r="BG140" s="192">
        <f>IF(N140="zákl. přenesená",J140,0)</f>
        <v>0</v>
      </c>
      <c r="BH140" s="192">
        <f>IF(N140="sníž. přenesená",J140,0)</f>
        <v>0</v>
      </c>
      <c r="BI140" s="192">
        <f>IF(N140="nulová",J140,0)</f>
        <v>0</v>
      </c>
      <c r="BJ140" s="19" t="s">
        <v>81</v>
      </c>
      <c r="BK140" s="192">
        <f>ROUND(I140*H140,2)</f>
        <v>0</v>
      </c>
      <c r="BL140" s="19" t="s">
        <v>114</v>
      </c>
      <c r="BM140" s="191" t="s">
        <v>1801</v>
      </c>
    </row>
    <row r="141" s="2" customFormat="1">
      <c r="A141" s="38"/>
      <c r="B141" s="39"/>
      <c r="C141" s="38"/>
      <c r="D141" s="193" t="s">
        <v>173</v>
      </c>
      <c r="E141" s="38"/>
      <c r="F141" s="194" t="s">
        <v>1799</v>
      </c>
      <c r="G141" s="38"/>
      <c r="H141" s="38"/>
      <c r="I141" s="195"/>
      <c r="J141" s="38"/>
      <c r="K141" s="38"/>
      <c r="L141" s="39"/>
      <c r="M141" s="196"/>
      <c r="N141" s="197"/>
      <c r="O141" s="77"/>
      <c r="P141" s="77"/>
      <c r="Q141" s="77"/>
      <c r="R141" s="77"/>
      <c r="S141" s="77"/>
      <c r="T141" s="7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T141" s="19" t="s">
        <v>173</v>
      </c>
      <c r="AU141" s="19" t="s">
        <v>81</v>
      </c>
    </row>
    <row r="142" s="2" customFormat="1" ht="16.5" customHeight="1">
      <c r="A142" s="38"/>
      <c r="B142" s="179"/>
      <c r="C142" s="180" t="s">
        <v>233</v>
      </c>
      <c r="D142" s="180" t="s">
        <v>167</v>
      </c>
      <c r="E142" s="181" t="s">
        <v>1802</v>
      </c>
      <c r="F142" s="182" t="s">
        <v>1803</v>
      </c>
      <c r="G142" s="183" t="s">
        <v>1800</v>
      </c>
      <c r="H142" s="184">
        <v>1</v>
      </c>
      <c r="I142" s="185"/>
      <c r="J142" s="186">
        <f>ROUND(I142*H142,2)</f>
        <v>0</v>
      </c>
      <c r="K142" s="182" t="s">
        <v>1</v>
      </c>
      <c r="L142" s="39"/>
      <c r="M142" s="187" t="s">
        <v>1</v>
      </c>
      <c r="N142" s="188" t="s">
        <v>41</v>
      </c>
      <c r="O142" s="77"/>
      <c r="P142" s="189">
        <f>O142*H142</f>
        <v>0</v>
      </c>
      <c r="Q142" s="189">
        <v>0</v>
      </c>
      <c r="R142" s="189">
        <f>Q142*H142</f>
        <v>0</v>
      </c>
      <c r="S142" s="189">
        <v>0</v>
      </c>
      <c r="T142" s="190">
        <f>S142*H142</f>
        <v>0</v>
      </c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R142" s="191" t="s">
        <v>114</v>
      </c>
      <c r="AT142" s="191" t="s">
        <v>167</v>
      </c>
      <c r="AU142" s="191" t="s">
        <v>81</v>
      </c>
      <c r="AY142" s="19" t="s">
        <v>165</v>
      </c>
      <c r="BE142" s="192">
        <f>IF(N142="základní",J142,0)</f>
        <v>0</v>
      </c>
      <c r="BF142" s="192">
        <f>IF(N142="snížená",J142,0)</f>
        <v>0</v>
      </c>
      <c r="BG142" s="192">
        <f>IF(N142="zákl. přenesená",J142,0)</f>
        <v>0</v>
      </c>
      <c r="BH142" s="192">
        <f>IF(N142="sníž. přenesená",J142,0)</f>
        <v>0</v>
      </c>
      <c r="BI142" s="192">
        <f>IF(N142="nulová",J142,0)</f>
        <v>0</v>
      </c>
      <c r="BJ142" s="19" t="s">
        <v>81</v>
      </c>
      <c r="BK142" s="192">
        <f>ROUND(I142*H142,2)</f>
        <v>0</v>
      </c>
      <c r="BL142" s="19" t="s">
        <v>114</v>
      </c>
      <c r="BM142" s="191" t="s">
        <v>1804</v>
      </c>
    </row>
    <row r="143" s="2" customFormat="1">
      <c r="A143" s="38"/>
      <c r="B143" s="39"/>
      <c r="C143" s="38"/>
      <c r="D143" s="193" t="s">
        <v>173</v>
      </c>
      <c r="E143" s="38"/>
      <c r="F143" s="194" t="s">
        <v>1803</v>
      </c>
      <c r="G143" s="38"/>
      <c r="H143" s="38"/>
      <c r="I143" s="195"/>
      <c r="J143" s="38"/>
      <c r="K143" s="38"/>
      <c r="L143" s="39"/>
      <c r="M143" s="196"/>
      <c r="N143" s="197"/>
      <c r="O143" s="77"/>
      <c r="P143" s="77"/>
      <c r="Q143" s="77"/>
      <c r="R143" s="77"/>
      <c r="S143" s="77"/>
      <c r="T143" s="7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T143" s="19" t="s">
        <v>173</v>
      </c>
      <c r="AU143" s="19" t="s">
        <v>81</v>
      </c>
    </row>
    <row r="144" s="2" customFormat="1" ht="16.5" customHeight="1">
      <c r="A144" s="38"/>
      <c r="B144" s="179"/>
      <c r="C144" s="180" t="s">
        <v>240</v>
      </c>
      <c r="D144" s="180" t="s">
        <v>167</v>
      </c>
      <c r="E144" s="181" t="s">
        <v>1805</v>
      </c>
      <c r="F144" s="182" t="s">
        <v>1806</v>
      </c>
      <c r="G144" s="183" t="s">
        <v>1800</v>
      </c>
      <c r="H144" s="184">
        <v>1</v>
      </c>
      <c r="I144" s="185"/>
      <c r="J144" s="186">
        <f>ROUND(I144*H144,2)</f>
        <v>0</v>
      </c>
      <c r="K144" s="182" t="s">
        <v>1</v>
      </c>
      <c r="L144" s="39"/>
      <c r="M144" s="187" t="s">
        <v>1</v>
      </c>
      <c r="N144" s="188" t="s">
        <v>41</v>
      </c>
      <c r="O144" s="77"/>
      <c r="P144" s="189">
        <f>O144*H144</f>
        <v>0</v>
      </c>
      <c r="Q144" s="189">
        <v>0</v>
      </c>
      <c r="R144" s="189">
        <f>Q144*H144</f>
        <v>0</v>
      </c>
      <c r="S144" s="189">
        <v>0</v>
      </c>
      <c r="T144" s="190">
        <f>S144*H144</f>
        <v>0</v>
      </c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R144" s="191" t="s">
        <v>114</v>
      </c>
      <c r="AT144" s="191" t="s">
        <v>167</v>
      </c>
      <c r="AU144" s="191" t="s">
        <v>81</v>
      </c>
      <c r="AY144" s="19" t="s">
        <v>165</v>
      </c>
      <c r="BE144" s="192">
        <f>IF(N144="základní",J144,0)</f>
        <v>0</v>
      </c>
      <c r="BF144" s="192">
        <f>IF(N144="snížená",J144,0)</f>
        <v>0</v>
      </c>
      <c r="BG144" s="192">
        <f>IF(N144="zákl. přenesená",J144,0)</f>
        <v>0</v>
      </c>
      <c r="BH144" s="192">
        <f>IF(N144="sníž. přenesená",J144,0)</f>
        <v>0</v>
      </c>
      <c r="BI144" s="192">
        <f>IF(N144="nulová",J144,0)</f>
        <v>0</v>
      </c>
      <c r="BJ144" s="19" t="s">
        <v>81</v>
      </c>
      <c r="BK144" s="192">
        <f>ROUND(I144*H144,2)</f>
        <v>0</v>
      </c>
      <c r="BL144" s="19" t="s">
        <v>114</v>
      </c>
      <c r="BM144" s="191" t="s">
        <v>1807</v>
      </c>
    </row>
    <row r="145" s="2" customFormat="1">
      <c r="A145" s="38"/>
      <c r="B145" s="39"/>
      <c r="C145" s="38"/>
      <c r="D145" s="193" t="s">
        <v>173</v>
      </c>
      <c r="E145" s="38"/>
      <c r="F145" s="194" t="s">
        <v>1806</v>
      </c>
      <c r="G145" s="38"/>
      <c r="H145" s="38"/>
      <c r="I145" s="195"/>
      <c r="J145" s="38"/>
      <c r="K145" s="38"/>
      <c r="L145" s="39"/>
      <c r="M145" s="240"/>
      <c r="N145" s="241"/>
      <c r="O145" s="242"/>
      <c r="P145" s="242"/>
      <c r="Q145" s="242"/>
      <c r="R145" s="242"/>
      <c r="S145" s="242"/>
      <c r="T145" s="243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T145" s="19" t="s">
        <v>173</v>
      </c>
      <c r="AU145" s="19" t="s">
        <v>81</v>
      </c>
    </row>
    <row r="146" s="2" customFormat="1" ht="6.96" customHeight="1">
      <c r="A146" s="38"/>
      <c r="B146" s="60"/>
      <c r="C146" s="61"/>
      <c r="D146" s="61"/>
      <c r="E146" s="61"/>
      <c r="F146" s="61"/>
      <c r="G146" s="61"/>
      <c r="H146" s="61"/>
      <c r="I146" s="61"/>
      <c r="J146" s="61"/>
      <c r="K146" s="61"/>
      <c r="L146" s="39"/>
      <c r="M146" s="38"/>
      <c r="O146" s="38"/>
      <c r="P146" s="38"/>
      <c r="Q146" s="38"/>
      <c r="R146" s="38"/>
      <c r="S146" s="38"/>
      <c r="T146" s="38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</row>
  </sheetData>
  <autoFilter ref="C117:K145"/>
  <mergeCells count="9">
    <mergeCell ref="E7:H7"/>
    <mergeCell ref="E9:H9"/>
    <mergeCell ref="E18:H18"/>
    <mergeCell ref="E27:H27"/>
    <mergeCell ref="E85:H85"/>
    <mergeCell ref="E87:H87"/>
    <mergeCell ref="E108:H108"/>
    <mergeCell ref="E110:H11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8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122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2"/>
      <c r="AT3" s="19" t="s">
        <v>85</v>
      </c>
    </row>
    <row r="4" s="1" customFormat="1" ht="24.96" customHeight="1">
      <c r="B4" s="22"/>
      <c r="D4" s="23" t="s">
        <v>123</v>
      </c>
      <c r="L4" s="22"/>
      <c r="M4" s="128" t="s">
        <v>10</v>
      </c>
      <c r="AT4" s="19" t="s">
        <v>3</v>
      </c>
    </row>
    <row r="5" s="1" customFormat="1" ht="6.96" customHeight="1">
      <c r="B5" s="22"/>
      <c r="L5" s="22"/>
    </row>
    <row r="6" s="1" customFormat="1" ht="12" customHeight="1">
      <c r="B6" s="22"/>
      <c r="D6" s="32" t="s">
        <v>16</v>
      </c>
      <c r="L6" s="22"/>
    </row>
    <row r="7" s="1" customFormat="1" ht="16.5" customHeight="1">
      <c r="B7" s="22"/>
      <c r="E7" s="129" t="str">
        <f>'Rekapitulace stavby'!K6</f>
        <v>Kulturní dům Těšetice</v>
      </c>
      <c r="F7" s="32"/>
      <c r="G7" s="32"/>
      <c r="H7" s="32"/>
      <c r="L7" s="22"/>
    </row>
    <row r="8" s="2" customFormat="1" ht="12" customHeight="1">
      <c r="A8" s="38"/>
      <c r="B8" s="39"/>
      <c r="C8" s="38"/>
      <c r="D8" s="32" t="s">
        <v>124</v>
      </c>
      <c r="E8" s="38"/>
      <c r="F8" s="38"/>
      <c r="G8" s="38"/>
      <c r="H8" s="38"/>
      <c r="I8" s="38"/>
      <c r="J8" s="38"/>
      <c r="K8" s="38"/>
      <c r="L8" s="55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39"/>
      <c r="C9" s="38"/>
      <c r="D9" s="38"/>
      <c r="E9" s="67" t="s">
        <v>1808</v>
      </c>
      <c r="F9" s="38"/>
      <c r="G9" s="38"/>
      <c r="H9" s="38"/>
      <c r="I9" s="38"/>
      <c r="J9" s="38"/>
      <c r="K9" s="38"/>
      <c r="L9" s="55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39"/>
      <c r="C10" s="38"/>
      <c r="D10" s="38"/>
      <c r="E10" s="38"/>
      <c r="F10" s="38"/>
      <c r="G10" s="38"/>
      <c r="H10" s="38"/>
      <c r="I10" s="38"/>
      <c r="J10" s="38"/>
      <c r="K10" s="38"/>
      <c r="L10" s="55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39"/>
      <c r="C11" s="38"/>
      <c r="D11" s="32" t="s">
        <v>18</v>
      </c>
      <c r="E11" s="38"/>
      <c r="F11" s="27" t="s">
        <v>1</v>
      </c>
      <c r="G11" s="38"/>
      <c r="H11" s="38"/>
      <c r="I11" s="32" t="s">
        <v>19</v>
      </c>
      <c r="J11" s="27" t="s">
        <v>1</v>
      </c>
      <c r="K11" s="38"/>
      <c r="L11" s="55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39"/>
      <c r="C12" s="38"/>
      <c r="D12" s="32" t="s">
        <v>20</v>
      </c>
      <c r="E12" s="38"/>
      <c r="F12" s="27" t="s">
        <v>21</v>
      </c>
      <c r="G12" s="38"/>
      <c r="H12" s="38"/>
      <c r="I12" s="32" t="s">
        <v>22</v>
      </c>
      <c r="J12" s="69" t="str">
        <f>'Rekapitulace stavby'!AN8</f>
        <v>10. 3. 2020</v>
      </c>
      <c r="K12" s="38"/>
      <c r="L12" s="55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39"/>
      <c r="C13" s="38"/>
      <c r="D13" s="38"/>
      <c r="E13" s="38"/>
      <c r="F13" s="38"/>
      <c r="G13" s="38"/>
      <c r="H13" s="38"/>
      <c r="I13" s="38"/>
      <c r="J13" s="38"/>
      <c r="K13" s="38"/>
      <c r="L13" s="55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39"/>
      <c r="C14" s="38"/>
      <c r="D14" s="32" t="s">
        <v>24</v>
      </c>
      <c r="E14" s="38"/>
      <c r="F14" s="38"/>
      <c r="G14" s="38"/>
      <c r="H14" s="38"/>
      <c r="I14" s="32" t="s">
        <v>25</v>
      </c>
      <c r="J14" s="27" t="s">
        <v>1</v>
      </c>
      <c r="K14" s="38"/>
      <c r="L14" s="55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39"/>
      <c r="C15" s="38"/>
      <c r="D15" s="38"/>
      <c r="E15" s="27" t="s">
        <v>26</v>
      </c>
      <c r="F15" s="38"/>
      <c r="G15" s="38"/>
      <c r="H15" s="38"/>
      <c r="I15" s="32" t="s">
        <v>27</v>
      </c>
      <c r="J15" s="27" t="s">
        <v>1</v>
      </c>
      <c r="K15" s="38"/>
      <c r="L15" s="55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39"/>
      <c r="C16" s="38"/>
      <c r="D16" s="38"/>
      <c r="E16" s="38"/>
      <c r="F16" s="38"/>
      <c r="G16" s="38"/>
      <c r="H16" s="38"/>
      <c r="I16" s="38"/>
      <c r="J16" s="38"/>
      <c r="K16" s="38"/>
      <c r="L16" s="55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39"/>
      <c r="C17" s="38"/>
      <c r="D17" s="32" t="s">
        <v>28</v>
      </c>
      <c r="E17" s="38"/>
      <c r="F17" s="38"/>
      <c r="G17" s="38"/>
      <c r="H17" s="38"/>
      <c r="I17" s="32" t="s">
        <v>25</v>
      </c>
      <c r="J17" s="33" t="str">
        <f>'Rekapitulace stavby'!AN13</f>
        <v>Vyplň údaj</v>
      </c>
      <c r="K17" s="38"/>
      <c r="L17" s="55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39"/>
      <c r="C18" s="38"/>
      <c r="D18" s="38"/>
      <c r="E18" s="33" t="str">
        <f>'Rekapitulace stavby'!E14</f>
        <v>Vyplň údaj</v>
      </c>
      <c r="F18" s="27"/>
      <c r="G18" s="27"/>
      <c r="H18" s="27"/>
      <c r="I18" s="32" t="s">
        <v>27</v>
      </c>
      <c r="J18" s="33" t="str">
        <f>'Rekapitulace stavby'!AN14</f>
        <v>Vyplň údaj</v>
      </c>
      <c r="K18" s="38"/>
      <c r="L18" s="55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39"/>
      <c r="C19" s="38"/>
      <c r="D19" s="38"/>
      <c r="E19" s="38"/>
      <c r="F19" s="38"/>
      <c r="G19" s="38"/>
      <c r="H19" s="38"/>
      <c r="I19" s="38"/>
      <c r="J19" s="38"/>
      <c r="K19" s="38"/>
      <c r="L19" s="55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39"/>
      <c r="C20" s="38"/>
      <c r="D20" s="32" t="s">
        <v>30</v>
      </c>
      <c r="E20" s="38"/>
      <c r="F20" s="38"/>
      <c r="G20" s="38"/>
      <c r="H20" s="38"/>
      <c r="I20" s="32" t="s">
        <v>25</v>
      </c>
      <c r="J20" s="27" t="s">
        <v>1</v>
      </c>
      <c r="K20" s="38"/>
      <c r="L20" s="55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39"/>
      <c r="C21" s="38"/>
      <c r="D21" s="38"/>
      <c r="E21" s="27" t="s">
        <v>31</v>
      </c>
      <c r="F21" s="38"/>
      <c r="G21" s="38"/>
      <c r="H21" s="38"/>
      <c r="I21" s="32" t="s">
        <v>27</v>
      </c>
      <c r="J21" s="27" t="s">
        <v>1</v>
      </c>
      <c r="K21" s="38"/>
      <c r="L21" s="55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39"/>
      <c r="C22" s="38"/>
      <c r="D22" s="38"/>
      <c r="E22" s="38"/>
      <c r="F22" s="38"/>
      <c r="G22" s="38"/>
      <c r="H22" s="38"/>
      <c r="I22" s="38"/>
      <c r="J22" s="38"/>
      <c r="K22" s="38"/>
      <c r="L22" s="55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39"/>
      <c r="C23" s="38"/>
      <c r="D23" s="32" t="s">
        <v>33</v>
      </c>
      <c r="E23" s="38"/>
      <c r="F23" s="38"/>
      <c r="G23" s="38"/>
      <c r="H23" s="38"/>
      <c r="I23" s="32" t="s">
        <v>25</v>
      </c>
      <c r="J23" s="27" t="s">
        <v>1</v>
      </c>
      <c r="K23" s="38"/>
      <c r="L23" s="55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39"/>
      <c r="C24" s="38"/>
      <c r="D24" s="38"/>
      <c r="E24" s="27" t="s">
        <v>34</v>
      </c>
      <c r="F24" s="38"/>
      <c r="G24" s="38"/>
      <c r="H24" s="38"/>
      <c r="I24" s="32" t="s">
        <v>27</v>
      </c>
      <c r="J24" s="27" t="s">
        <v>1</v>
      </c>
      <c r="K24" s="38"/>
      <c r="L24" s="55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39"/>
      <c r="C25" s="38"/>
      <c r="D25" s="38"/>
      <c r="E25" s="38"/>
      <c r="F25" s="38"/>
      <c r="G25" s="38"/>
      <c r="H25" s="38"/>
      <c r="I25" s="38"/>
      <c r="J25" s="38"/>
      <c r="K25" s="38"/>
      <c r="L25" s="55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39"/>
      <c r="C26" s="38"/>
      <c r="D26" s="32" t="s">
        <v>35</v>
      </c>
      <c r="E26" s="38"/>
      <c r="F26" s="38"/>
      <c r="G26" s="38"/>
      <c r="H26" s="38"/>
      <c r="I26" s="38"/>
      <c r="J26" s="38"/>
      <c r="K26" s="38"/>
      <c r="L26" s="55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16.5" customHeight="1">
      <c r="A27" s="130"/>
      <c r="B27" s="131"/>
      <c r="C27" s="130"/>
      <c r="D27" s="130"/>
      <c r="E27" s="36" t="s">
        <v>1</v>
      </c>
      <c r="F27" s="36"/>
      <c r="G27" s="36"/>
      <c r="H27" s="36"/>
      <c r="I27" s="130"/>
      <c r="J27" s="130"/>
      <c r="K27" s="130"/>
      <c r="L27" s="132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0"/>
      <c r="AE27" s="130"/>
    </row>
    <row r="28" s="2" customFormat="1" ht="6.96" customHeight="1">
      <c r="A28" s="38"/>
      <c r="B28" s="39"/>
      <c r="C28" s="38"/>
      <c r="D28" s="38"/>
      <c r="E28" s="38"/>
      <c r="F28" s="38"/>
      <c r="G28" s="38"/>
      <c r="H28" s="38"/>
      <c r="I28" s="38"/>
      <c r="J28" s="38"/>
      <c r="K28" s="38"/>
      <c r="L28" s="55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39"/>
      <c r="C29" s="38"/>
      <c r="D29" s="90"/>
      <c r="E29" s="90"/>
      <c r="F29" s="90"/>
      <c r="G29" s="90"/>
      <c r="H29" s="90"/>
      <c r="I29" s="90"/>
      <c r="J29" s="90"/>
      <c r="K29" s="90"/>
      <c r="L29" s="55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39"/>
      <c r="C30" s="38"/>
      <c r="D30" s="133" t="s">
        <v>36</v>
      </c>
      <c r="E30" s="38"/>
      <c r="F30" s="38"/>
      <c r="G30" s="38"/>
      <c r="H30" s="38"/>
      <c r="I30" s="38"/>
      <c r="J30" s="96">
        <f>ROUND(J120, 2)</f>
        <v>0</v>
      </c>
      <c r="K30" s="38"/>
      <c r="L30" s="55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39"/>
      <c r="C31" s="38"/>
      <c r="D31" s="90"/>
      <c r="E31" s="90"/>
      <c r="F31" s="90"/>
      <c r="G31" s="90"/>
      <c r="H31" s="90"/>
      <c r="I31" s="90"/>
      <c r="J31" s="90"/>
      <c r="K31" s="90"/>
      <c r="L31" s="55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39"/>
      <c r="C32" s="38"/>
      <c r="D32" s="38"/>
      <c r="E32" s="38"/>
      <c r="F32" s="43" t="s">
        <v>38</v>
      </c>
      <c r="G32" s="38"/>
      <c r="H32" s="38"/>
      <c r="I32" s="43" t="s">
        <v>37</v>
      </c>
      <c r="J32" s="43" t="s">
        <v>39</v>
      </c>
      <c r="K32" s="38"/>
      <c r="L32" s="55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39"/>
      <c r="C33" s="38"/>
      <c r="D33" s="134" t="s">
        <v>40</v>
      </c>
      <c r="E33" s="32" t="s">
        <v>41</v>
      </c>
      <c r="F33" s="135">
        <f>ROUND((SUM(BE120:BE132)),  2)</f>
        <v>0</v>
      </c>
      <c r="G33" s="38"/>
      <c r="H33" s="38"/>
      <c r="I33" s="136">
        <v>0.20999999999999999</v>
      </c>
      <c r="J33" s="135">
        <f>ROUND(((SUM(BE120:BE132))*I33),  2)</f>
        <v>0</v>
      </c>
      <c r="K33" s="38"/>
      <c r="L33" s="55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39"/>
      <c r="C34" s="38"/>
      <c r="D34" s="38"/>
      <c r="E34" s="32" t="s">
        <v>42</v>
      </c>
      <c r="F34" s="135">
        <f>ROUND((SUM(BF120:BF132)),  2)</f>
        <v>0</v>
      </c>
      <c r="G34" s="38"/>
      <c r="H34" s="38"/>
      <c r="I34" s="136">
        <v>0.14999999999999999</v>
      </c>
      <c r="J34" s="135">
        <f>ROUND(((SUM(BF120:BF132))*I34),  2)</f>
        <v>0</v>
      </c>
      <c r="K34" s="38"/>
      <c r="L34" s="55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39"/>
      <c r="C35" s="38"/>
      <c r="D35" s="38"/>
      <c r="E35" s="32" t="s">
        <v>43</v>
      </c>
      <c r="F35" s="135">
        <f>ROUND((SUM(BG120:BG132)),  2)</f>
        <v>0</v>
      </c>
      <c r="G35" s="38"/>
      <c r="H35" s="38"/>
      <c r="I35" s="136">
        <v>0.20999999999999999</v>
      </c>
      <c r="J35" s="135">
        <f>0</f>
        <v>0</v>
      </c>
      <c r="K35" s="38"/>
      <c r="L35" s="55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39"/>
      <c r="C36" s="38"/>
      <c r="D36" s="38"/>
      <c r="E36" s="32" t="s">
        <v>44</v>
      </c>
      <c r="F36" s="135">
        <f>ROUND((SUM(BH120:BH132)),  2)</f>
        <v>0</v>
      </c>
      <c r="G36" s="38"/>
      <c r="H36" s="38"/>
      <c r="I36" s="136">
        <v>0.14999999999999999</v>
      </c>
      <c r="J36" s="135">
        <f>0</f>
        <v>0</v>
      </c>
      <c r="K36" s="38"/>
      <c r="L36" s="55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39"/>
      <c r="C37" s="38"/>
      <c r="D37" s="38"/>
      <c r="E37" s="32" t="s">
        <v>45</v>
      </c>
      <c r="F37" s="135">
        <f>ROUND((SUM(BI120:BI132)),  2)</f>
        <v>0</v>
      </c>
      <c r="G37" s="38"/>
      <c r="H37" s="38"/>
      <c r="I37" s="136">
        <v>0</v>
      </c>
      <c r="J37" s="135">
        <f>0</f>
        <v>0</v>
      </c>
      <c r="K37" s="38"/>
      <c r="L37" s="55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39"/>
      <c r="C38" s="38"/>
      <c r="D38" s="38"/>
      <c r="E38" s="38"/>
      <c r="F38" s="38"/>
      <c r="G38" s="38"/>
      <c r="H38" s="38"/>
      <c r="I38" s="38"/>
      <c r="J38" s="38"/>
      <c r="K38" s="38"/>
      <c r="L38" s="55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39"/>
      <c r="C39" s="137"/>
      <c r="D39" s="138" t="s">
        <v>46</v>
      </c>
      <c r="E39" s="81"/>
      <c r="F39" s="81"/>
      <c r="G39" s="139" t="s">
        <v>47</v>
      </c>
      <c r="H39" s="140" t="s">
        <v>48</v>
      </c>
      <c r="I39" s="81"/>
      <c r="J39" s="141">
        <f>SUM(J30:J37)</f>
        <v>0</v>
      </c>
      <c r="K39" s="142"/>
      <c r="L39" s="55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39"/>
      <c r="C40" s="38"/>
      <c r="D40" s="38"/>
      <c r="E40" s="38"/>
      <c r="F40" s="38"/>
      <c r="G40" s="38"/>
      <c r="H40" s="38"/>
      <c r="I40" s="38"/>
      <c r="J40" s="38"/>
      <c r="K40" s="38"/>
      <c r="L40" s="55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2"/>
      <c r="L41" s="22"/>
    </row>
    <row r="42" s="1" customFormat="1" ht="14.4" customHeight="1">
      <c r="B42" s="22"/>
      <c r="L42" s="22"/>
    </row>
    <row r="43" s="1" customFormat="1" ht="14.4" customHeight="1">
      <c r="B43" s="22"/>
      <c r="L43" s="22"/>
    </row>
    <row r="44" s="1" customFormat="1" ht="14.4" customHeight="1">
      <c r="B44" s="22"/>
      <c r="L44" s="22"/>
    </row>
    <row r="45" s="1" customFormat="1" ht="14.4" customHeight="1">
      <c r="B45" s="22"/>
      <c r="L45" s="22"/>
    </row>
    <row r="46" s="1" customFormat="1" ht="14.4" customHeight="1">
      <c r="B46" s="22"/>
      <c r="L46" s="22"/>
    </row>
    <row r="47" s="1" customFormat="1" ht="14.4" customHeight="1">
      <c r="B47" s="22"/>
      <c r="L47" s="22"/>
    </row>
    <row r="48" s="1" customFormat="1" ht="14.4" customHeight="1">
      <c r="B48" s="22"/>
      <c r="L48" s="22"/>
    </row>
    <row r="49" s="1" customFormat="1" ht="14.4" customHeight="1">
      <c r="B49" s="22"/>
      <c r="L49" s="22"/>
    </row>
    <row r="50" s="2" customFormat="1" ht="14.4" customHeight="1">
      <c r="B50" s="55"/>
      <c r="D50" s="56" t="s">
        <v>49</v>
      </c>
      <c r="E50" s="57"/>
      <c r="F50" s="57"/>
      <c r="G50" s="56" t="s">
        <v>50</v>
      </c>
      <c r="H50" s="57"/>
      <c r="I50" s="57"/>
      <c r="J50" s="57"/>
      <c r="K50" s="57"/>
      <c r="L50" s="55"/>
    </row>
    <row r="51">
      <c r="B51" s="22"/>
      <c r="L51" s="22"/>
    </row>
    <row r="52">
      <c r="B52" s="22"/>
      <c r="L52" s="22"/>
    </row>
    <row r="53">
      <c r="B53" s="22"/>
      <c r="L53" s="22"/>
    </row>
    <row r="54">
      <c r="B54" s="22"/>
      <c r="L54" s="22"/>
    </row>
    <row r="55">
      <c r="B55" s="22"/>
      <c r="L55" s="22"/>
    </row>
    <row r="56">
      <c r="B56" s="22"/>
      <c r="L56" s="22"/>
    </row>
    <row r="57">
      <c r="B57" s="22"/>
      <c r="L57" s="22"/>
    </row>
    <row r="58">
      <c r="B58" s="22"/>
      <c r="L58" s="22"/>
    </row>
    <row r="59">
      <c r="B59" s="22"/>
      <c r="L59" s="22"/>
    </row>
    <row r="60">
      <c r="B60" s="22"/>
      <c r="L60" s="22"/>
    </row>
    <row r="61" s="2" customFormat="1">
      <c r="A61" s="38"/>
      <c r="B61" s="39"/>
      <c r="C61" s="38"/>
      <c r="D61" s="58" t="s">
        <v>51</v>
      </c>
      <c r="E61" s="41"/>
      <c r="F61" s="143" t="s">
        <v>52</v>
      </c>
      <c r="G61" s="58" t="s">
        <v>51</v>
      </c>
      <c r="H61" s="41"/>
      <c r="I61" s="41"/>
      <c r="J61" s="144" t="s">
        <v>52</v>
      </c>
      <c r="K61" s="41"/>
      <c r="L61" s="55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2"/>
      <c r="L62" s="22"/>
    </row>
    <row r="63">
      <c r="B63" s="22"/>
      <c r="L63" s="22"/>
    </row>
    <row r="64">
      <c r="B64" s="22"/>
      <c r="L64" s="22"/>
    </row>
    <row r="65" s="2" customFormat="1">
      <c r="A65" s="38"/>
      <c r="B65" s="39"/>
      <c r="C65" s="38"/>
      <c r="D65" s="56" t="s">
        <v>53</v>
      </c>
      <c r="E65" s="59"/>
      <c r="F65" s="59"/>
      <c r="G65" s="56" t="s">
        <v>54</v>
      </c>
      <c r="H65" s="59"/>
      <c r="I65" s="59"/>
      <c r="J65" s="59"/>
      <c r="K65" s="59"/>
      <c r="L65" s="55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2"/>
      <c r="L66" s="22"/>
    </row>
    <row r="67">
      <c r="B67" s="22"/>
      <c r="L67" s="22"/>
    </row>
    <row r="68">
      <c r="B68" s="22"/>
      <c r="L68" s="22"/>
    </row>
    <row r="69">
      <c r="B69" s="22"/>
      <c r="L69" s="22"/>
    </row>
    <row r="70">
      <c r="B70" s="22"/>
      <c r="L70" s="22"/>
    </row>
    <row r="71">
      <c r="B71" s="22"/>
      <c r="L71" s="22"/>
    </row>
    <row r="72">
      <c r="B72" s="22"/>
      <c r="L72" s="22"/>
    </row>
    <row r="73">
      <c r="B73" s="22"/>
      <c r="L73" s="22"/>
    </row>
    <row r="74">
      <c r="B74" s="22"/>
      <c r="L74" s="22"/>
    </row>
    <row r="75">
      <c r="B75" s="22"/>
      <c r="L75" s="22"/>
    </row>
    <row r="76" s="2" customFormat="1">
      <c r="A76" s="38"/>
      <c r="B76" s="39"/>
      <c r="C76" s="38"/>
      <c r="D76" s="58" t="s">
        <v>51</v>
      </c>
      <c r="E76" s="41"/>
      <c r="F76" s="143" t="s">
        <v>52</v>
      </c>
      <c r="G76" s="58" t="s">
        <v>51</v>
      </c>
      <c r="H76" s="41"/>
      <c r="I76" s="41"/>
      <c r="J76" s="144" t="s">
        <v>52</v>
      </c>
      <c r="K76" s="41"/>
      <c r="L76" s="55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60"/>
      <c r="C77" s="61"/>
      <c r="D77" s="61"/>
      <c r="E77" s="61"/>
      <c r="F77" s="61"/>
      <c r="G77" s="61"/>
      <c r="H77" s="61"/>
      <c r="I77" s="61"/>
      <c r="J77" s="61"/>
      <c r="K77" s="61"/>
      <c r="L77" s="55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62"/>
      <c r="C81" s="63"/>
      <c r="D81" s="63"/>
      <c r="E81" s="63"/>
      <c r="F81" s="63"/>
      <c r="G81" s="63"/>
      <c r="H81" s="63"/>
      <c r="I81" s="63"/>
      <c r="J81" s="63"/>
      <c r="K81" s="63"/>
      <c r="L81" s="55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126</v>
      </c>
      <c r="D82" s="38"/>
      <c r="E82" s="38"/>
      <c r="F82" s="38"/>
      <c r="G82" s="38"/>
      <c r="H82" s="38"/>
      <c r="I82" s="38"/>
      <c r="J82" s="38"/>
      <c r="K82" s="38"/>
      <c r="L82" s="55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55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38"/>
      <c r="E84" s="38"/>
      <c r="F84" s="38"/>
      <c r="G84" s="38"/>
      <c r="H84" s="38"/>
      <c r="I84" s="38"/>
      <c r="J84" s="38"/>
      <c r="K84" s="38"/>
      <c r="L84" s="55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16.5" customHeight="1">
      <c r="A85" s="38"/>
      <c r="B85" s="39"/>
      <c r="C85" s="38"/>
      <c r="D85" s="38"/>
      <c r="E85" s="129" t="str">
        <f>E7</f>
        <v>Kulturní dům Těšetice</v>
      </c>
      <c r="F85" s="32"/>
      <c r="G85" s="32"/>
      <c r="H85" s="32"/>
      <c r="I85" s="38"/>
      <c r="J85" s="38"/>
      <c r="K85" s="38"/>
      <c r="L85" s="55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124</v>
      </c>
      <c r="D86" s="38"/>
      <c r="E86" s="38"/>
      <c r="F86" s="38"/>
      <c r="G86" s="38"/>
      <c r="H86" s="38"/>
      <c r="I86" s="38"/>
      <c r="J86" s="38"/>
      <c r="K86" s="38"/>
      <c r="L86" s="55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6.5" customHeight="1">
      <c r="A87" s="38"/>
      <c r="B87" s="39"/>
      <c r="C87" s="38"/>
      <c r="D87" s="38"/>
      <c r="E87" s="67" t="str">
        <f>E9</f>
        <v>7 - Vedlejší rozpočtové náklady</v>
      </c>
      <c r="F87" s="38"/>
      <c r="G87" s="38"/>
      <c r="H87" s="38"/>
      <c r="I87" s="38"/>
      <c r="J87" s="38"/>
      <c r="K87" s="38"/>
      <c r="L87" s="55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38"/>
      <c r="D88" s="38"/>
      <c r="E88" s="38"/>
      <c r="F88" s="38"/>
      <c r="G88" s="38"/>
      <c r="H88" s="38"/>
      <c r="I88" s="38"/>
      <c r="J88" s="38"/>
      <c r="K88" s="38"/>
      <c r="L88" s="55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20</v>
      </c>
      <c r="D89" s="38"/>
      <c r="E89" s="38"/>
      <c r="F89" s="27" t="str">
        <f>F12</f>
        <v>Těšetice</v>
      </c>
      <c r="G89" s="38"/>
      <c r="H89" s="38"/>
      <c r="I89" s="32" t="s">
        <v>22</v>
      </c>
      <c r="J89" s="69" t="str">
        <f>IF(J12="","",J12)</f>
        <v>10. 3. 2020</v>
      </c>
      <c r="K89" s="38"/>
      <c r="L89" s="55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38"/>
      <c r="D90" s="38"/>
      <c r="E90" s="38"/>
      <c r="F90" s="38"/>
      <c r="G90" s="38"/>
      <c r="H90" s="38"/>
      <c r="I90" s="38"/>
      <c r="J90" s="38"/>
      <c r="K90" s="38"/>
      <c r="L90" s="55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5.15" customHeight="1">
      <c r="A91" s="38"/>
      <c r="B91" s="39"/>
      <c r="C91" s="32" t="s">
        <v>24</v>
      </c>
      <c r="D91" s="38"/>
      <c r="E91" s="38"/>
      <c r="F91" s="27" t="str">
        <f>E15</f>
        <v>Obec Těšetice</v>
      </c>
      <c r="G91" s="38"/>
      <c r="H91" s="38"/>
      <c r="I91" s="32" t="s">
        <v>30</v>
      </c>
      <c r="J91" s="36" t="str">
        <f>E21</f>
        <v>Radek Hrbáček</v>
      </c>
      <c r="K91" s="38"/>
      <c r="L91" s="55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15.15" customHeight="1">
      <c r="A92" s="38"/>
      <c r="B92" s="39"/>
      <c r="C92" s="32" t="s">
        <v>28</v>
      </c>
      <c r="D92" s="38"/>
      <c r="E92" s="38"/>
      <c r="F92" s="27" t="str">
        <f>IF(E18="","",E18)</f>
        <v>Vyplň údaj</v>
      </c>
      <c r="G92" s="38"/>
      <c r="H92" s="38"/>
      <c r="I92" s="32" t="s">
        <v>33</v>
      </c>
      <c r="J92" s="36" t="str">
        <f>E24</f>
        <v>Zdeněk Závodník</v>
      </c>
      <c r="K92" s="38"/>
      <c r="L92" s="55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38"/>
      <c r="D93" s="38"/>
      <c r="E93" s="38"/>
      <c r="F93" s="38"/>
      <c r="G93" s="38"/>
      <c r="H93" s="38"/>
      <c r="I93" s="38"/>
      <c r="J93" s="38"/>
      <c r="K93" s="38"/>
      <c r="L93" s="55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45" t="s">
        <v>127</v>
      </c>
      <c r="D94" s="137"/>
      <c r="E94" s="137"/>
      <c r="F94" s="137"/>
      <c r="G94" s="137"/>
      <c r="H94" s="137"/>
      <c r="I94" s="137"/>
      <c r="J94" s="146" t="s">
        <v>128</v>
      </c>
      <c r="K94" s="137"/>
      <c r="L94" s="55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38"/>
      <c r="D95" s="38"/>
      <c r="E95" s="38"/>
      <c r="F95" s="38"/>
      <c r="G95" s="38"/>
      <c r="H95" s="38"/>
      <c r="I95" s="38"/>
      <c r="J95" s="38"/>
      <c r="K95" s="38"/>
      <c r="L95" s="55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47" t="s">
        <v>129</v>
      </c>
      <c r="D96" s="38"/>
      <c r="E96" s="38"/>
      <c r="F96" s="38"/>
      <c r="G96" s="38"/>
      <c r="H96" s="38"/>
      <c r="I96" s="38"/>
      <c r="J96" s="96">
        <f>J120</f>
        <v>0</v>
      </c>
      <c r="K96" s="38"/>
      <c r="L96" s="55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9" t="s">
        <v>130</v>
      </c>
    </row>
    <row r="97" s="9" customFormat="1" ht="24.96" customHeight="1">
      <c r="A97" s="9"/>
      <c r="B97" s="148"/>
      <c r="C97" s="9"/>
      <c r="D97" s="149" t="s">
        <v>1809</v>
      </c>
      <c r="E97" s="150"/>
      <c r="F97" s="150"/>
      <c r="G97" s="150"/>
      <c r="H97" s="150"/>
      <c r="I97" s="150"/>
      <c r="J97" s="151">
        <f>J121</f>
        <v>0</v>
      </c>
      <c r="K97" s="9"/>
      <c r="L97" s="148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2"/>
      <c r="C98" s="10"/>
      <c r="D98" s="153" t="s">
        <v>1810</v>
      </c>
      <c r="E98" s="154"/>
      <c r="F98" s="154"/>
      <c r="G98" s="154"/>
      <c r="H98" s="154"/>
      <c r="I98" s="154"/>
      <c r="J98" s="155">
        <f>J122</f>
        <v>0</v>
      </c>
      <c r="K98" s="10"/>
      <c r="L98" s="152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52"/>
      <c r="C99" s="10"/>
      <c r="D99" s="153" t="s">
        <v>1811</v>
      </c>
      <c r="E99" s="154"/>
      <c r="F99" s="154"/>
      <c r="G99" s="154"/>
      <c r="H99" s="154"/>
      <c r="I99" s="154"/>
      <c r="J99" s="155">
        <f>J127</f>
        <v>0</v>
      </c>
      <c r="K99" s="10"/>
      <c r="L99" s="152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52"/>
      <c r="C100" s="10"/>
      <c r="D100" s="153" t="s">
        <v>1812</v>
      </c>
      <c r="E100" s="154"/>
      <c r="F100" s="154"/>
      <c r="G100" s="154"/>
      <c r="H100" s="154"/>
      <c r="I100" s="154"/>
      <c r="J100" s="155">
        <f>J130</f>
        <v>0</v>
      </c>
      <c r="K100" s="10"/>
      <c r="L100" s="15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2" customFormat="1" ht="21.84" customHeight="1">
      <c r="A101" s="38"/>
      <c r="B101" s="39"/>
      <c r="C101" s="38"/>
      <c r="D101" s="38"/>
      <c r="E101" s="38"/>
      <c r="F101" s="38"/>
      <c r="G101" s="38"/>
      <c r="H101" s="38"/>
      <c r="I101" s="38"/>
      <c r="J101" s="38"/>
      <c r="K101" s="38"/>
      <c r="L101" s="55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</row>
    <row r="102" s="2" customFormat="1" ht="6.96" customHeight="1">
      <c r="A102" s="38"/>
      <c r="B102" s="60"/>
      <c r="C102" s="61"/>
      <c r="D102" s="61"/>
      <c r="E102" s="61"/>
      <c r="F102" s="61"/>
      <c r="G102" s="61"/>
      <c r="H102" s="61"/>
      <c r="I102" s="61"/>
      <c r="J102" s="61"/>
      <c r="K102" s="61"/>
      <c r="L102" s="55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</row>
    <row r="106" s="2" customFormat="1" ht="6.96" customHeight="1">
      <c r="A106" s="38"/>
      <c r="B106" s="62"/>
      <c r="C106" s="63"/>
      <c r="D106" s="63"/>
      <c r="E106" s="63"/>
      <c r="F106" s="63"/>
      <c r="G106" s="63"/>
      <c r="H106" s="63"/>
      <c r="I106" s="63"/>
      <c r="J106" s="63"/>
      <c r="K106" s="63"/>
      <c r="L106" s="55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</row>
    <row r="107" s="2" customFormat="1" ht="24.96" customHeight="1">
      <c r="A107" s="38"/>
      <c r="B107" s="39"/>
      <c r="C107" s="23" t="s">
        <v>150</v>
      </c>
      <c r="D107" s="38"/>
      <c r="E107" s="38"/>
      <c r="F107" s="38"/>
      <c r="G107" s="38"/>
      <c r="H107" s="38"/>
      <c r="I107" s="38"/>
      <c r="J107" s="38"/>
      <c r="K107" s="38"/>
      <c r="L107" s="55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</row>
    <row r="108" s="2" customFormat="1" ht="6.96" customHeight="1">
      <c r="A108" s="38"/>
      <c r="B108" s="39"/>
      <c r="C108" s="38"/>
      <c r="D108" s="38"/>
      <c r="E108" s="38"/>
      <c r="F108" s="38"/>
      <c r="G108" s="38"/>
      <c r="H108" s="38"/>
      <c r="I108" s="38"/>
      <c r="J108" s="38"/>
      <c r="K108" s="38"/>
      <c r="L108" s="55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</row>
    <row r="109" s="2" customFormat="1" ht="12" customHeight="1">
      <c r="A109" s="38"/>
      <c r="B109" s="39"/>
      <c r="C109" s="32" t="s">
        <v>16</v>
      </c>
      <c r="D109" s="38"/>
      <c r="E109" s="38"/>
      <c r="F109" s="38"/>
      <c r="G109" s="38"/>
      <c r="H109" s="38"/>
      <c r="I109" s="38"/>
      <c r="J109" s="38"/>
      <c r="K109" s="38"/>
      <c r="L109" s="55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</row>
    <row r="110" s="2" customFormat="1" ht="16.5" customHeight="1">
      <c r="A110" s="38"/>
      <c r="B110" s="39"/>
      <c r="C110" s="38"/>
      <c r="D110" s="38"/>
      <c r="E110" s="129" t="str">
        <f>E7</f>
        <v>Kulturní dům Těšetice</v>
      </c>
      <c r="F110" s="32"/>
      <c r="G110" s="32"/>
      <c r="H110" s="32"/>
      <c r="I110" s="38"/>
      <c r="J110" s="38"/>
      <c r="K110" s="38"/>
      <c r="L110" s="55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</row>
    <row r="111" s="2" customFormat="1" ht="12" customHeight="1">
      <c r="A111" s="38"/>
      <c r="B111" s="39"/>
      <c r="C111" s="32" t="s">
        <v>124</v>
      </c>
      <c r="D111" s="38"/>
      <c r="E111" s="38"/>
      <c r="F111" s="38"/>
      <c r="G111" s="38"/>
      <c r="H111" s="38"/>
      <c r="I111" s="38"/>
      <c r="J111" s="38"/>
      <c r="K111" s="38"/>
      <c r="L111" s="55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</row>
    <row r="112" s="2" customFormat="1" ht="16.5" customHeight="1">
      <c r="A112" s="38"/>
      <c r="B112" s="39"/>
      <c r="C112" s="38"/>
      <c r="D112" s="38"/>
      <c r="E112" s="67" t="str">
        <f>E9</f>
        <v>7 - Vedlejší rozpočtové náklady</v>
      </c>
      <c r="F112" s="38"/>
      <c r="G112" s="38"/>
      <c r="H112" s="38"/>
      <c r="I112" s="38"/>
      <c r="J112" s="38"/>
      <c r="K112" s="38"/>
      <c r="L112" s="55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</row>
    <row r="113" s="2" customFormat="1" ht="6.96" customHeight="1">
      <c r="A113" s="38"/>
      <c r="B113" s="39"/>
      <c r="C113" s="38"/>
      <c r="D113" s="38"/>
      <c r="E113" s="38"/>
      <c r="F113" s="38"/>
      <c r="G113" s="38"/>
      <c r="H113" s="38"/>
      <c r="I113" s="38"/>
      <c r="J113" s="38"/>
      <c r="K113" s="38"/>
      <c r="L113" s="55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</row>
    <row r="114" s="2" customFormat="1" ht="12" customHeight="1">
      <c r="A114" s="38"/>
      <c r="B114" s="39"/>
      <c r="C114" s="32" t="s">
        <v>20</v>
      </c>
      <c r="D114" s="38"/>
      <c r="E114" s="38"/>
      <c r="F114" s="27" t="str">
        <f>F12</f>
        <v>Těšetice</v>
      </c>
      <c r="G114" s="38"/>
      <c r="H114" s="38"/>
      <c r="I114" s="32" t="s">
        <v>22</v>
      </c>
      <c r="J114" s="69" t="str">
        <f>IF(J12="","",J12)</f>
        <v>10. 3. 2020</v>
      </c>
      <c r="K114" s="38"/>
      <c r="L114" s="55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</row>
    <row r="115" s="2" customFormat="1" ht="6.96" customHeight="1">
      <c r="A115" s="38"/>
      <c r="B115" s="39"/>
      <c r="C115" s="38"/>
      <c r="D115" s="38"/>
      <c r="E115" s="38"/>
      <c r="F115" s="38"/>
      <c r="G115" s="38"/>
      <c r="H115" s="38"/>
      <c r="I115" s="38"/>
      <c r="J115" s="38"/>
      <c r="K115" s="38"/>
      <c r="L115" s="55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</row>
    <row r="116" s="2" customFormat="1" ht="15.15" customHeight="1">
      <c r="A116" s="38"/>
      <c r="B116" s="39"/>
      <c r="C116" s="32" t="s">
        <v>24</v>
      </c>
      <c r="D116" s="38"/>
      <c r="E116" s="38"/>
      <c r="F116" s="27" t="str">
        <f>E15</f>
        <v>Obec Těšetice</v>
      </c>
      <c r="G116" s="38"/>
      <c r="H116" s="38"/>
      <c r="I116" s="32" t="s">
        <v>30</v>
      </c>
      <c r="J116" s="36" t="str">
        <f>E21</f>
        <v>Radek Hrbáček</v>
      </c>
      <c r="K116" s="38"/>
      <c r="L116" s="55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</row>
    <row r="117" s="2" customFormat="1" ht="15.15" customHeight="1">
      <c r="A117" s="38"/>
      <c r="B117" s="39"/>
      <c r="C117" s="32" t="s">
        <v>28</v>
      </c>
      <c r="D117" s="38"/>
      <c r="E117" s="38"/>
      <c r="F117" s="27" t="str">
        <f>IF(E18="","",E18)</f>
        <v>Vyplň údaj</v>
      </c>
      <c r="G117" s="38"/>
      <c r="H117" s="38"/>
      <c r="I117" s="32" t="s">
        <v>33</v>
      </c>
      <c r="J117" s="36" t="str">
        <f>E24</f>
        <v>Zdeněk Závodník</v>
      </c>
      <c r="K117" s="38"/>
      <c r="L117" s="55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</row>
    <row r="118" s="2" customFormat="1" ht="10.32" customHeight="1">
      <c r="A118" s="38"/>
      <c r="B118" s="39"/>
      <c r="C118" s="38"/>
      <c r="D118" s="38"/>
      <c r="E118" s="38"/>
      <c r="F118" s="38"/>
      <c r="G118" s="38"/>
      <c r="H118" s="38"/>
      <c r="I118" s="38"/>
      <c r="J118" s="38"/>
      <c r="K118" s="38"/>
      <c r="L118" s="55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</row>
    <row r="119" s="11" customFormat="1" ht="29.28" customHeight="1">
      <c r="A119" s="156"/>
      <c r="B119" s="157"/>
      <c r="C119" s="158" t="s">
        <v>151</v>
      </c>
      <c r="D119" s="159" t="s">
        <v>61</v>
      </c>
      <c r="E119" s="159" t="s">
        <v>57</v>
      </c>
      <c r="F119" s="159" t="s">
        <v>58</v>
      </c>
      <c r="G119" s="159" t="s">
        <v>152</v>
      </c>
      <c r="H119" s="159" t="s">
        <v>153</v>
      </c>
      <c r="I119" s="159" t="s">
        <v>154</v>
      </c>
      <c r="J119" s="159" t="s">
        <v>128</v>
      </c>
      <c r="K119" s="160" t="s">
        <v>155</v>
      </c>
      <c r="L119" s="161"/>
      <c r="M119" s="86" t="s">
        <v>1</v>
      </c>
      <c r="N119" s="87" t="s">
        <v>40</v>
      </c>
      <c r="O119" s="87" t="s">
        <v>156</v>
      </c>
      <c r="P119" s="87" t="s">
        <v>157</v>
      </c>
      <c r="Q119" s="87" t="s">
        <v>158</v>
      </c>
      <c r="R119" s="87" t="s">
        <v>159</v>
      </c>
      <c r="S119" s="87" t="s">
        <v>160</v>
      </c>
      <c r="T119" s="88" t="s">
        <v>161</v>
      </c>
      <c r="U119" s="156"/>
      <c r="V119" s="156"/>
      <c r="W119" s="156"/>
      <c r="X119" s="156"/>
      <c r="Y119" s="156"/>
      <c r="Z119" s="156"/>
      <c r="AA119" s="156"/>
      <c r="AB119" s="156"/>
      <c r="AC119" s="156"/>
      <c r="AD119" s="156"/>
      <c r="AE119" s="156"/>
    </row>
    <row r="120" s="2" customFormat="1" ht="22.8" customHeight="1">
      <c r="A120" s="38"/>
      <c r="B120" s="39"/>
      <c r="C120" s="93" t="s">
        <v>162</v>
      </c>
      <c r="D120" s="38"/>
      <c r="E120" s="38"/>
      <c r="F120" s="38"/>
      <c r="G120" s="38"/>
      <c r="H120" s="38"/>
      <c r="I120" s="38"/>
      <c r="J120" s="162">
        <f>BK120</f>
        <v>0</v>
      </c>
      <c r="K120" s="38"/>
      <c r="L120" s="39"/>
      <c r="M120" s="89"/>
      <c r="N120" s="73"/>
      <c r="O120" s="90"/>
      <c r="P120" s="163">
        <f>P121</f>
        <v>0</v>
      </c>
      <c r="Q120" s="90"/>
      <c r="R120" s="163">
        <f>R121</f>
        <v>0</v>
      </c>
      <c r="S120" s="90"/>
      <c r="T120" s="164">
        <f>T121</f>
        <v>0</v>
      </c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T120" s="19" t="s">
        <v>75</v>
      </c>
      <c r="AU120" s="19" t="s">
        <v>130</v>
      </c>
      <c r="BK120" s="165">
        <f>BK121</f>
        <v>0</v>
      </c>
    </row>
    <row r="121" s="12" customFormat="1" ht="25.92" customHeight="1">
      <c r="A121" s="12"/>
      <c r="B121" s="166"/>
      <c r="C121" s="12"/>
      <c r="D121" s="167" t="s">
        <v>75</v>
      </c>
      <c r="E121" s="168" t="s">
        <v>1813</v>
      </c>
      <c r="F121" s="168" t="s">
        <v>121</v>
      </c>
      <c r="G121" s="12"/>
      <c r="H121" s="12"/>
      <c r="I121" s="169"/>
      <c r="J121" s="170">
        <f>BK121</f>
        <v>0</v>
      </c>
      <c r="K121" s="12"/>
      <c r="L121" s="166"/>
      <c r="M121" s="171"/>
      <c r="N121" s="172"/>
      <c r="O121" s="172"/>
      <c r="P121" s="173">
        <f>P122+P127+P130</f>
        <v>0</v>
      </c>
      <c r="Q121" s="172"/>
      <c r="R121" s="173">
        <f>R122+R127+R130</f>
        <v>0</v>
      </c>
      <c r="S121" s="172"/>
      <c r="T121" s="174">
        <f>T122+T127+T130</f>
        <v>0</v>
      </c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R121" s="167" t="s">
        <v>198</v>
      </c>
      <c r="AT121" s="175" t="s">
        <v>75</v>
      </c>
      <c r="AU121" s="175" t="s">
        <v>76</v>
      </c>
      <c r="AY121" s="167" t="s">
        <v>165</v>
      </c>
      <c r="BK121" s="176">
        <f>BK122+BK127+BK130</f>
        <v>0</v>
      </c>
    </row>
    <row r="122" s="12" customFormat="1" ht="22.8" customHeight="1">
      <c r="A122" s="12"/>
      <c r="B122" s="166"/>
      <c r="C122" s="12"/>
      <c r="D122" s="167" t="s">
        <v>75</v>
      </c>
      <c r="E122" s="177" t="s">
        <v>1814</v>
      </c>
      <c r="F122" s="177" t="s">
        <v>1815</v>
      </c>
      <c r="G122" s="12"/>
      <c r="H122" s="12"/>
      <c r="I122" s="169"/>
      <c r="J122" s="178">
        <f>BK122</f>
        <v>0</v>
      </c>
      <c r="K122" s="12"/>
      <c r="L122" s="166"/>
      <c r="M122" s="171"/>
      <c r="N122" s="172"/>
      <c r="O122" s="172"/>
      <c r="P122" s="173">
        <f>SUM(P123:P126)</f>
        <v>0</v>
      </c>
      <c r="Q122" s="172"/>
      <c r="R122" s="173">
        <f>SUM(R123:R126)</f>
        <v>0</v>
      </c>
      <c r="S122" s="172"/>
      <c r="T122" s="174">
        <f>SUM(T123:T126)</f>
        <v>0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167" t="s">
        <v>198</v>
      </c>
      <c r="AT122" s="175" t="s">
        <v>75</v>
      </c>
      <c r="AU122" s="175" t="s">
        <v>81</v>
      </c>
      <c r="AY122" s="167" t="s">
        <v>165</v>
      </c>
      <c r="BK122" s="176">
        <f>SUM(BK123:BK126)</f>
        <v>0</v>
      </c>
    </row>
    <row r="123" s="2" customFormat="1" ht="16.5" customHeight="1">
      <c r="A123" s="38"/>
      <c r="B123" s="179"/>
      <c r="C123" s="180" t="s">
        <v>81</v>
      </c>
      <c r="D123" s="180" t="s">
        <v>167</v>
      </c>
      <c r="E123" s="181" t="s">
        <v>1816</v>
      </c>
      <c r="F123" s="182" t="s">
        <v>1815</v>
      </c>
      <c r="G123" s="183" t="s">
        <v>378</v>
      </c>
      <c r="H123" s="184">
        <v>1</v>
      </c>
      <c r="I123" s="185"/>
      <c r="J123" s="186">
        <f>ROUND(I123*H123,2)</f>
        <v>0</v>
      </c>
      <c r="K123" s="182" t="s">
        <v>1173</v>
      </c>
      <c r="L123" s="39"/>
      <c r="M123" s="187" t="s">
        <v>1</v>
      </c>
      <c r="N123" s="188" t="s">
        <v>41</v>
      </c>
      <c r="O123" s="77"/>
      <c r="P123" s="189">
        <f>O123*H123</f>
        <v>0</v>
      </c>
      <c r="Q123" s="189">
        <v>0</v>
      </c>
      <c r="R123" s="189">
        <f>Q123*H123</f>
        <v>0</v>
      </c>
      <c r="S123" s="189">
        <v>0</v>
      </c>
      <c r="T123" s="190">
        <f>S123*H123</f>
        <v>0</v>
      </c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R123" s="191" t="s">
        <v>1817</v>
      </c>
      <c r="AT123" s="191" t="s">
        <v>167</v>
      </c>
      <c r="AU123" s="191" t="s">
        <v>85</v>
      </c>
      <c r="AY123" s="19" t="s">
        <v>165</v>
      </c>
      <c r="BE123" s="192">
        <f>IF(N123="základní",J123,0)</f>
        <v>0</v>
      </c>
      <c r="BF123" s="192">
        <f>IF(N123="snížená",J123,0)</f>
        <v>0</v>
      </c>
      <c r="BG123" s="192">
        <f>IF(N123="zákl. přenesená",J123,0)</f>
        <v>0</v>
      </c>
      <c r="BH123" s="192">
        <f>IF(N123="sníž. přenesená",J123,0)</f>
        <v>0</v>
      </c>
      <c r="BI123" s="192">
        <f>IF(N123="nulová",J123,0)</f>
        <v>0</v>
      </c>
      <c r="BJ123" s="19" t="s">
        <v>81</v>
      </c>
      <c r="BK123" s="192">
        <f>ROUND(I123*H123,2)</f>
        <v>0</v>
      </c>
      <c r="BL123" s="19" t="s">
        <v>1817</v>
      </c>
      <c r="BM123" s="191" t="s">
        <v>1818</v>
      </c>
    </row>
    <row r="124" s="2" customFormat="1">
      <c r="A124" s="38"/>
      <c r="B124" s="39"/>
      <c r="C124" s="38"/>
      <c r="D124" s="193" t="s">
        <v>173</v>
      </c>
      <c r="E124" s="38"/>
      <c r="F124" s="194" t="s">
        <v>1815</v>
      </c>
      <c r="G124" s="38"/>
      <c r="H124" s="38"/>
      <c r="I124" s="195"/>
      <c r="J124" s="38"/>
      <c r="K124" s="38"/>
      <c r="L124" s="39"/>
      <c r="M124" s="196"/>
      <c r="N124" s="197"/>
      <c r="O124" s="77"/>
      <c r="P124" s="77"/>
      <c r="Q124" s="77"/>
      <c r="R124" s="77"/>
      <c r="S124" s="77"/>
      <c r="T124" s="7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T124" s="19" t="s">
        <v>173</v>
      </c>
      <c r="AU124" s="19" t="s">
        <v>85</v>
      </c>
    </row>
    <row r="125" s="2" customFormat="1" ht="16.5" customHeight="1">
      <c r="A125" s="38"/>
      <c r="B125" s="179"/>
      <c r="C125" s="180" t="s">
        <v>85</v>
      </c>
      <c r="D125" s="180" t="s">
        <v>167</v>
      </c>
      <c r="E125" s="181" t="s">
        <v>1819</v>
      </c>
      <c r="F125" s="182" t="s">
        <v>1820</v>
      </c>
      <c r="G125" s="183" t="s">
        <v>378</v>
      </c>
      <c r="H125" s="184">
        <v>1</v>
      </c>
      <c r="I125" s="185"/>
      <c r="J125" s="186">
        <f>ROUND(I125*H125,2)</f>
        <v>0</v>
      </c>
      <c r="K125" s="182" t="s">
        <v>1173</v>
      </c>
      <c r="L125" s="39"/>
      <c r="M125" s="187" t="s">
        <v>1</v>
      </c>
      <c r="N125" s="188" t="s">
        <v>41</v>
      </c>
      <c r="O125" s="77"/>
      <c r="P125" s="189">
        <f>O125*H125</f>
        <v>0</v>
      </c>
      <c r="Q125" s="189">
        <v>0</v>
      </c>
      <c r="R125" s="189">
        <f>Q125*H125</f>
        <v>0</v>
      </c>
      <c r="S125" s="189">
        <v>0</v>
      </c>
      <c r="T125" s="190">
        <f>S125*H125</f>
        <v>0</v>
      </c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R125" s="191" t="s">
        <v>1817</v>
      </c>
      <c r="AT125" s="191" t="s">
        <v>167</v>
      </c>
      <c r="AU125" s="191" t="s">
        <v>85</v>
      </c>
      <c r="AY125" s="19" t="s">
        <v>165</v>
      </c>
      <c r="BE125" s="192">
        <f>IF(N125="základní",J125,0)</f>
        <v>0</v>
      </c>
      <c r="BF125" s="192">
        <f>IF(N125="snížená",J125,0)</f>
        <v>0</v>
      </c>
      <c r="BG125" s="192">
        <f>IF(N125="zákl. přenesená",J125,0)</f>
        <v>0</v>
      </c>
      <c r="BH125" s="192">
        <f>IF(N125="sníž. přenesená",J125,0)</f>
        <v>0</v>
      </c>
      <c r="BI125" s="192">
        <f>IF(N125="nulová",J125,0)</f>
        <v>0</v>
      </c>
      <c r="BJ125" s="19" t="s">
        <v>81</v>
      </c>
      <c r="BK125" s="192">
        <f>ROUND(I125*H125,2)</f>
        <v>0</v>
      </c>
      <c r="BL125" s="19" t="s">
        <v>1817</v>
      </c>
      <c r="BM125" s="191" t="s">
        <v>1821</v>
      </c>
    </row>
    <row r="126" s="2" customFormat="1">
      <c r="A126" s="38"/>
      <c r="B126" s="39"/>
      <c r="C126" s="38"/>
      <c r="D126" s="193" t="s">
        <v>173</v>
      </c>
      <c r="E126" s="38"/>
      <c r="F126" s="194" t="s">
        <v>1820</v>
      </c>
      <c r="G126" s="38"/>
      <c r="H126" s="38"/>
      <c r="I126" s="195"/>
      <c r="J126" s="38"/>
      <c r="K126" s="38"/>
      <c r="L126" s="39"/>
      <c r="M126" s="196"/>
      <c r="N126" s="197"/>
      <c r="O126" s="77"/>
      <c r="P126" s="77"/>
      <c r="Q126" s="77"/>
      <c r="R126" s="77"/>
      <c r="S126" s="77"/>
      <c r="T126" s="7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T126" s="19" t="s">
        <v>173</v>
      </c>
      <c r="AU126" s="19" t="s">
        <v>85</v>
      </c>
    </row>
    <row r="127" s="12" customFormat="1" ht="22.8" customHeight="1">
      <c r="A127" s="12"/>
      <c r="B127" s="166"/>
      <c r="C127" s="12"/>
      <c r="D127" s="167" t="s">
        <v>75</v>
      </c>
      <c r="E127" s="177" t="s">
        <v>1822</v>
      </c>
      <c r="F127" s="177" t="s">
        <v>1823</v>
      </c>
      <c r="G127" s="12"/>
      <c r="H127" s="12"/>
      <c r="I127" s="169"/>
      <c r="J127" s="178">
        <f>BK127</f>
        <v>0</v>
      </c>
      <c r="K127" s="12"/>
      <c r="L127" s="166"/>
      <c r="M127" s="171"/>
      <c r="N127" s="172"/>
      <c r="O127" s="172"/>
      <c r="P127" s="173">
        <f>SUM(P128:P129)</f>
        <v>0</v>
      </c>
      <c r="Q127" s="172"/>
      <c r="R127" s="173">
        <f>SUM(R128:R129)</f>
        <v>0</v>
      </c>
      <c r="S127" s="172"/>
      <c r="T127" s="174">
        <f>SUM(T128:T129)</f>
        <v>0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167" t="s">
        <v>198</v>
      </c>
      <c r="AT127" s="175" t="s">
        <v>75</v>
      </c>
      <c r="AU127" s="175" t="s">
        <v>81</v>
      </c>
      <c r="AY127" s="167" t="s">
        <v>165</v>
      </c>
      <c r="BK127" s="176">
        <f>SUM(BK128:BK129)</f>
        <v>0</v>
      </c>
    </row>
    <row r="128" s="2" customFormat="1" ht="16.5" customHeight="1">
      <c r="A128" s="38"/>
      <c r="B128" s="179"/>
      <c r="C128" s="180" t="s">
        <v>86</v>
      </c>
      <c r="D128" s="180" t="s">
        <v>167</v>
      </c>
      <c r="E128" s="181" t="s">
        <v>1824</v>
      </c>
      <c r="F128" s="182" t="s">
        <v>1825</v>
      </c>
      <c r="G128" s="183" t="s">
        <v>378</v>
      </c>
      <c r="H128" s="184">
        <v>1</v>
      </c>
      <c r="I128" s="185"/>
      <c r="J128" s="186">
        <f>ROUND(I128*H128,2)</f>
        <v>0</v>
      </c>
      <c r="K128" s="182" t="s">
        <v>1173</v>
      </c>
      <c r="L128" s="39"/>
      <c r="M128" s="187" t="s">
        <v>1</v>
      </c>
      <c r="N128" s="188" t="s">
        <v>41</v>
      </c>
      <c r="O128" s="77"/>
      <c r="P128" s="189">
        <f>O128*H128</f>
        <v>0</v>
      </c>
      <c r="Q128" s="189">
        <v>0</v>
      </c>
      <c r="R128" s="189">
        <f>Q128*H128</f>
        <v>0</v>
      </c>
      <c r="S128" s="189">
        <v>0</v>
      </c>
      <c r="T128" s="190">
        <f>S128*H128</f>
        <v>0</v>
      </c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R128" s="191" t="s">
        <v>1817</v>
      </c>
      <c r="AT128" s="191" t="s">
        <v>167</v>
      </c>
      <c r="AU128" s="191" t="s">
        <v>85</v>
      </c>
      <c r="AY128" s="19" t="s">
        <v>165</v>
      </c>
      <c r="BE128" s="192">
        <f>IF(N128="základní",J128,0)</f>
        <v>0</v>
      </c>
      <c r="BF128" s="192">
        <f>IF(N128="snížená",J128,0)</f>
        <v>0</v>
      </c>
      <c r="BG128" s="192">
        <f>IF(N128="zákl. přenesená",J128,0)</f>
        <v>0</v>
      </c>
      <c r="BH128" s="192">
        <f>IF(N128="sníž. přenesená",J128,0)</f>
        <v>0</v>
      </c>
      <c r="BI128" s="192">
        <f>IF(N128="nulová",J128,0)</f>
        <v>0</v>
      </c>
      <c r="BJ128" s="19" t="s">
        <v>81</v>
      </c>
      <c r="BK128" s="192">
        <f>ROUND(I128*H128,2)</f>
        <v>0</v>
      </c>
      <c r="BL128" s="19" t="s">
        <v>1817</v>
      </c>
      <c r="BM128" s="191" t="s">
        <v>1826</v>
      </c>
    </row>
    <row r="129" s="2" customFormat="1">
      <c r="A129" s="38"/>
      <c r="B129" s="39"/>
      <c r="C129" s="38"/>
      <c r="D129" s="193" t="s">
        <v>173</v>
      </c>
      <c r="E129" s="38"/>
      <c r="F129" s="194" t="s">
        <v>1825</v>
      </c>
      <c r="G129" s="38"/>
      <c r="H129" s="38"/>
      <c r="I129" s="195"/>
      <c r="J129" s="38"/>
      <c r="K129" s="38"/>
      <c r="L129" s="39"/>
      <c r="M129" s="196"/>
      <c r="N129" s="197"/>
      <c r="O129" s="77"/>
      <c r="P129" s="77"/>
      <c r="Q129" s="77"/>
      <c r="R129" s="77"/>
      <c r="S129" s="77"/>
      <c r="T129" s="7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T129" s="19" t="s">
        <v>173</v>
      </c>
      <c r="AU129" s="19" t="s">
        <v>85</v>
      </c>
    </row>
    <row r="130" s="12" customFormat="1" ht="22.8" customHeight="1">
      <c r="A130" s="12"/>
      <c r="B130" s="166"/>
      <c r="C130" s="12"/>
      <c r="D130" s="167" t="s">
        <v>75</v>
      </c>
      <c r="E130" s="177" t="s">
        <v>1827</v>
      </c>
      <c r="F130" s="177" t="s">
        <v>1828</v>
      </c>
      <c r="G130" s="12"/>
      <c r="H130" s="12"/>
      <c r="I130" s="169"/>
      <c r="J130" s="178">
        <f>BK130</f>
        <v>0</v>
      </c>
      <c r="K130" s="12"/>
      <c r="L130" s="166"/>
      <c r="M130" s="171"/>
      <c r="N130" s="172"/>
      <c r="O130" s="172"/>
      <c r="P130" s="173">
        <f>SUM(P131:P132)</f>
        <v>0</v>
      </c>
      <c r="Q130" s="172"/>
      <c r="R130" s="173">
        <f>SUM(R131:R132)</f>
        <v>0</v>
      </c>
      <c r="S130" s="172"/>
      <c r="T130" s="174">
        <f>SUM(T131:T132)</f>
        <v>0</v>
      </c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R130" s="167" t="s">
        <v>198</v>
      </c>
      <c r="AT130" s="175" t="s">
        <v>75</v>
      </c>
      <c r="AU130" s="175" t="s">
        <v>81</v>
      </c>
      <c r="AY130" s="167" t="s">
        <v>165</v>
      </c>
      <c r="BK130" s="176">
        <f>SUM(BK131:BK132)</f>
        <v>0</v>
      </c>
    </row>
    <row r="131" s="2" customFormat="1" ht="21.75" customHeight="1">
      <c r="A131" s="38"/>
      <c r="B131" s="179"/>
      <c r="C131" s="180" t="s">
        <v>114</v>
      </c>
      <c r="D131" s="180" t="s">
        <v>167</v>
      </c>
      <c r="E131" s="181" t="s">
        <v>1829</v>
      </c>
      <c r="F131" s="182" t="s">
        <v>1830</v>
      </c>
      <c r="G131" s="183" t="s">
        <v>378</v>
      </c>
      <c r="H131" s="184">
        <v>1</v>
      </c>
      <c r="I131" s="185"/>
      <c r="J131" s="186">
        <f>ROUND(I131*H131,2)</f>
        <v>0</v>
      </c>
      <c r="K131" s="182" t="s">
        <v>1173</v>
      </c>
      <c r="L131" s="39"/>
      <c r="M131" s="187" t="s">
        <v>1</v>
      </c>
      <c r="N131" s="188" t="s">
        <v>41</v>
      </c>
      <c r="O131" s="77"/>
      <c r="P131" s="189">
        <f>O131*H131</f>
        <v>0</v>
      </c>
      <c r="Q131" s="189">
        <v>0</v>
      </c>
      <c r="R131" s="189">
        <f>Q131*H131</f>
        <v>0</v>
      </c>
      <c r="S131" s="189">
        <v>0</v>
      </c>
      <c r="T131" s="190">
        <f>S131*H131</f>
        <v>0</v>
      </c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R131" s="191" t="s">
        <v>1817</v>
      </c>
      <c r="AT131" s="191" t="s">
        <v>167</v>
      </c>
      <c r="AU131" s="191" t="s">
        <v>85</v>
      </c>
      <c r="AY131" s="19" t="s">
        <v>165</v>
      </c>
      <c r="BE131" s="192">
        <f>IF(N131="základní",J131,0)</f>
        <v>0</v>
      </c>
      <c r="BF131" s="192">
        <f>IF(N131="snížená",J131,0)</f>
        <v>0</v>
      </c>
      <c r="BG131" s="192">
        <f>IF(N131="zákl. přenesená",J131,0)</f>
        <v>0</v>
      </c>
      <c r="BH131" s="192">
        <f>IF(N131="sníž. přenesená",J131,0)</f>
        <v>0</v>
      </c>
      <c r="BI131" s="192">
        <f>IF(N131="nulová",J131,0)</f>
        <v>0</v>
      </c>
      <c r="BJ131" s="19" t="s">
        <v>81</v>
      </c>
      <c r="BK131" s="192">
        <f>ROUND(I131*H131,2)</f>
        <v>0</v>
      </c>
      <c r="BL131" s="19" t="s">
        <v>1817</v>
      </c>
      <c r="BM131" s="191" t="s">
        <v>1831</v>
      </c>
    </row>
    <row r="132" s="2" customFormat="1">
      <c r="A132" s="38"/>
      <c r="B132" s="39"/>
      <c r="C132" s="38"/>
      <c r="D132" s="193" t="s">
        <v>173</v>
      </c>
      <c r="E132" s="38"/>
      <c r="F132" s="194" t="s">
        <v>1830</v>
      </c>
      <c r="G132" s="38"/>
      <c r="H132" s="38"/>
      <c r="I132" s="195"/>
      <c r="J132" s="38"/>
      <c r="K132" s="38"/>
      <c r="L132" s="39"/>
      <c r="M132" s="240"/>
      <c r="N132" s="241"/>
      <c r="O132" s="242"/>
      <c r="P132" s="242"/>
      <c r="Q132" s="242"/>
      <c r="R132" s="242"/>
      <c r="S132" s="242"/>
      <c r="T132" s="243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T132" s="19" t="s">
        <v>173</v>
      </c>
      <c r="AU132" s="19" t="s">
        <v>85</v>
      </c>
    </row>
    <row r="133" s="2" customFormat="1" ht="6.96" customHeight="1">
      <c r="A133" s="38"/>
      <c r="B133" s="60"/>
      <c r="C133" s="61"/>
      <c r="D133" s="61"/>
      <c r="E133" s="61"/>
      <c r="F133" s="61"/>
      <c r="G133" s="61"/>
      <c r="H133" s="61"/>
      <c r="I133" s="61"/>
      <c r="J133" s="61"/>
      <c r="K133" s="61"/>
      <c r="L133" s="39"/>
      <c r="M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</row>
  </sheetData>
  <autoFilter ref="C119:K132"/>
  <mergeCells count="9">
    <mergeCell ref="E7:H7"/>
    <mergeCell ref="E9:H9"/>
    <mergeCell ref="E18:H18"/>
    <mergeCell ref="E27:H27"/>
    <mergeCell ref="E85:H85"/>
    <mergeCell ref="E87:H87"/>
    <mergeCell ref="E110:H110"/>
    <mergeCell ref="E112:H11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ZAVODNIK-PC\PC</dc:creator>
  <cp:lastModifiedBy>ZAVODNIK-PC\PC</cp:lastModifiedBy>
  <dcterms:created xsi:type="dcterms:W3CDTF">2021-08-09T12:06:08Z</dcterms:created>
  <dcterms:modified xsi:type="dcterms:W3CDTF">2021-08-09T12:06:20Z</dcterms:modified>
</cp:coreProperties>
</file>