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4" yWindow="588" windowWidth="18876" windowHeight="9468"/>
  </bookViews>
  <sheets>
    <sheet name="Rekapitulace stavby" sheetId="1" r:id="rId1"/>
    <sheet name="SO-101 - Hráz" sheetId="2" r:id="rId2"/>
    <sheet name="SO-102 - Zdrž" sheetId="3" r:id="rId3"/>
    <sheet name="SO-103 - Sdružený objekt" sheetId="4" r:id="rId4"/>
    <sheet name="VON - Vedlejší a ostatní ..." sheetId="5" r:id="rId5"/>
    <sheet name="Pokyny pro vyplnění" sheetId="6" r:id="rId6"/>
  </sheets>
  <definedNames>
    <definedName name="_xlnm._FilterDatabase" localSheetId="1" hidden="1">'SO-101 - Hráz'!$C$80:$K$137</definedName>
    <definedName name="_xlnm._FilterDatabase" localSheetId="2" hidden="1">'SO-102 - Zdrž'!$C$80:$K$144</definedName>
    <definedName name="_xlnm._FilterDatabase" localSheetId="3" hidden="1">'SO-103 - Sdružený objekt'!$C$90:$K$472</definedName>
    <definedName name="_xlnm._FilterDatabase" localSheetId="4" hidden="1">'VON - Vedlejší a ostatní ...'!$C$81:$K$112</definedName>
    <definedName name="_xlnm.Print_Titles" localSheetId="0">'Rekapitulace stavby'!$52:$52</definedName>
    <definedName name="_xlnm.Print_Titles" localSheetId="1">'SO-101 - Hráz'!$80:$80</definedName>
    <definedName name="_xlnm.Print_Titles" localSheetId="2">'SO-102 - Zdrž'!$80:$80</definedName>
    <definedName name="_xlnm.Print_Titles" localSheetId="3">'SO-103 - Sdružený objekt'!$90:$90</definedName>
    <definedName name="_xlnm.Print_Titles" localSheetId="4">'VON - Vedlejší a ostatní ...'!$81:$81</definedName>
    <definedName name="_xlnm.Print_Area" localSheetId="5">'Pokyny pro vyplnění'!$B$2:$K$71,'Pokyny pro vyplnění'!$B$74:$K$118,'Pokyny pro vyplnění'!$B$121:$K$161,'Pokyny pro vyplnění'!$B$164:$K$218</definedName>
    <definedName name="_xlnm.Print_Area" localSheetId="0">'Rekapitulace stavby'!$D$4:$AO$36,'Rekapitulace stavby'!$C$42:$AQ$59</definedName>
    <definedName name="_xlnm.Print_Area" localSheetId="1">'SO-101 - Hráz'!$C$4:$J$39,'SO-101 - Hráz'!$C$45:$J$62,'SO-101 - Hráz'!$C$68:$K$137</definedName>
    <definedName name="_xlnm.Print_Area" localSheetId="2">'SO-102 - Zdrž'!$C$4:$J$39,'SO-102 - Zdrž'!$C$45:$J$62,'SO-102 - Zdrž'!$C$68:$K$144</definedName>
    <definedName name="_xlnm.Print_Area" localSheetId="3">'SO-103 - Sdružený objekt'!$C$4:$J$39,'SO-103 - Sdružený objekt'!$C$45:$J$72,'SO-103 - Sdružený objekt'!$C$78:$K$472</definedName>
    <definedName name="_xlnm.Print_Area" localSheetId="4">'VON - Vedlejší a ostatní ...'!$C$4:$J$39,'VON - Vedlejší a ostatní ...'!$C$45:$J$63,'VON - Vedlejší a ostatní ...'!$C$69:$K$112</definedName>
  </definedNames>
  <calcPr calcId="125725"/>
</workbook>
</file>

<file path=xl/calcChain.xml><?xml version="1.0" encoding="utf-8"?>
<calcChain xmlns="http://schemas.openxmlformats.org/spreadsheetml/2006/main">
  <c r="J37" i="5"/>
  <c r="J36"/>
  <c r="AY58" i="1"/>
  <c r="J35" i="5"/>
  <c r="AX58" i="1"/>
  <c r="BI110" i="5"/>
  <c r="BH110"/>
  <c r="BG110"/>
  <c r="BF110"/>
  <c r="T110"/>
  <c r="R110"/>
  <c r="P110"/>
  <c r="BI107"/>
  <c r="BH107"/>
  <c r="BG107"/>
  <c r="BF107"/>
  <c r="T107"/>
  <c r="R107"/>
  <c r="P107"/>
  <c r="BI104"/>
  <c r="BH104"/>
  <c r="BG104"/>
  <c r="BF104"/>
  <c r="T104"/>
  <c r="R104"/>
  <c r="P104"/>
  <c r="BI101"/>
  <c r="BH101"/>
  <c r="BG101"/>
  <c r="BF101"/>
  <c r="T101"/>
  <c r="R101"/>
  <c r="P101"/>
  <c r="BI98"/>
  <c r="BH98"/>
  <c r="BG98"/>
  <c r="BF98"/>
  <c r="T98"/>
  <c r="R98"/>
  <c r="P98"/>
  <c r="BI95"/>
  <c r="BH95"/>
  <c r="BG95"/>
  <c r="BF95"/>
  <c r="T95"/>
  <c r="R95"/>
  <c r="P95"/>
  <c r="BI91"/>
  <c r="BH91"/>
  <c r="BG91"/>
  <c r="BF91"/>
  <c r="T91"/>
  <c r="R91"/>
  <c r="P91"/>
  <c r="BI88"/>
  <c r="BH88"/>
  <c r="BG88"/>
  <c r="BF88"/>
  <c r="T88"/>
  <c r="R88"/>
  <c r="P88"/>
  <c r="BI85"/>
  <c r="BH85"/>
  <c r="BG85"/>
  <c r="BF85"/>
  <c r="T85"/>
  <c r="R85"/>
  <c r="P85"/>
  <c r="J78"/>
  <c r="F78"/>
  <c r="F76"/>
  <c r="E74"/>
  <c r="J54"/>
  <c r="F54"/>
  <c r="F52"/>
  <c r="E50"/>
  <c r="J24"/>
  <c r="E24"/>
  <c r="J79" s="1"/>
  <c r="J23"/>
  <c r="J18"/>
  <c r="E18"/>
  <c r="F79" s="1"/>
  <c r="J17"/>
  <c r="J12"/>
  <c r="J76"/>
  <c r="E7"/>
  <c r="E72" s="1"/>
  <c r="J37" i="4"/>
  <c r="J36"/>
  <c r="AY57" i="1" s="1"/>
  <c r="J35" i="4"/>
  <c r="AX57" i="1"/>
  <c r="BI470" i="4"/>
  <c r="BH470"/>
  <c r="BG470"/>
  <c r="BF470"/>
  <c r="T470"/>
  <c r="T469" s="1"/>
  <c r="R470"/>
  <c r="R469"/>
  <c r="P470"/>
  <c r="P469" s="1"/>
  <c r="BI466"/>
  <c r="BH466"/>
  <c r="BG466"/>
  <c r="BF466"/>
  <c r="T466"/>
  <c r="R466"/>
  <c r="P466"/>
  <c r="BI464"/>
  <c r="BH464"/>
  <c r="BG464"/>
  <c r="BF464"/>
  <c r="T464"/>
  <c r="R464"/>
  <c r="P464"/>
  <c r="BI460"/>
  <c r="BH460"/>
  <c r="BG460"/>
  <c r="BF460"/>
  <c r="T460"/>
  <c r="R460"/>
  <c r="P460"/>
  <c r="BI458"/>
  <c r="BH458"/>
  <c r="BG458"/>
  <c r="BF458"/>
  <c r="T458"/>
  <c r="R458"/>
  <c r="P458"/>
  <c r="BI454"/>
  <c r="BH454"/>
  <c r="BG454"/>
  <c r="BF454"/>
  <c r="T454"/>
  <c r="R454"/>
  <c r="P454"/>
  <c r="BI452"/>
  <c r="BH452"/>
  <c r="BG452"/>
  <c r="BF452"/>
  <c r="T452"/>
  <c r="R452"/>
  <c r="P452"/>
  <c r="BI448"/>
  <c r="BH448"/>
  <c r="BG448"/>
  <c r="BF448"/>
  <c r="T448"/>
  <c r="R448"/>
  <c r="P448"/>
  <c r="BI445"/>
  <c r="BH445"/>
  <c r="BG445"/>
  <c r="BF445"/>
  <c r="T445"/>
  <c r="R445"/>
  <c r="P445"/>
  <c r="BI443"/>
  <c r="BH443"/>
  <c r="BG443"/>
  <c r="BF443"/>
  <c r="T443"/>
  <c r="R443"/>
  <c r="P443"/>
  <c r="BI438"/>
  <c r="BH438"/>
  <c r="BG438"/>
  <c r="BF438"/>
  <c r="T438"/>
  <c r="R438"/>
  <c r="P438"/>
  <c r="BI434"/>
  <c r="BH434"/>
  <c r="BG434"/>
  <c r="BF434"/>
  <c r="T434"/>
  <c r="R434"/>
  <c r="P434"/>
  <c r="BI430"/>
  <c r="BH430"/>
  <c r="BG430"/>
  <c r="BF430"/>
  <c r="T430"/>
  <c r="R430"/>
  <c r="P430"/>
  <c r="BI425"/>
  <c r="BH425"/>
  <c r="BG425"/>
  <c r="BF425"/>
  <c r="T425"/>
  <c r="R425"/>
  <c r="P425"/>
  <c r="BI421"/>
  <c r="BH421"/>
  <c r="BG421"/>
  <c r="BF421"/>
  <c r="T421"/>
  <c r="R421"/>
  <c r="P421"/>
  <c r="BI417"/>
  <c r="BH417"/>
  <c r="BG417"/>
  <c r="BF417"/>
  <c r="T417"/>
  <c r="R417"/>
  <c r="P417"/>
  <c r="BI413"/>
  <c r="BH413"/>
  <c r="BG413"/>
  <c r="BF413"/>
  <c r="T413"/>
  <c r="R413"/>
  <c r="P413"/>
  <c r="BI409"/>
  <c r="BH409"/>
  <c r="BG409"/>
  <c r="BF409"/>
  <c r="T409"/>
  <c r="R409"/>
  <c r="P409"/>
  <c r="BI405"/>
  <c r="BH405"/>
  <c r="BG405"/>
  <c r="BF405"/>
  <c r="T405"/>
  <c r="R405"/>
  <c r="P405"/>
  <c r="BI402"/>
  <c r="BH402"/>
  <c r="BG402"/>
  <c r="BF402"/>
  <c r="T402"/>
  <c r="R402"/>
  <c r="P402"/>
  <c r="BI398"/>
  <c r="BH398"/>
  <c r="BG398"/>
  <c r="BF398"/>
  <c r="T398"/>
  <c r="R398"/>
  <c r="P398"/>
  <c r="BI395"/>
  <c r="BH395"/>
  <c r="BG395"/>
  <c r="BF395"/>
  <c r="T395"/>
  <c r="R395"/>
  <c r="P395"/>
  <c r="BI393"/>
  <c r="BH393"/>
  <c r="BG393"/>
  <c r="BF393"/>
  <c r="T393"/>
  <c r="R393"/>
  <c r="P393"/>
  <c r="BI389"/>
  <c r="BH389"/>
  <c r="BG389"/>
  <c r="BF389"/>
  <c r="T389"/>
  <c r="R389"/>
  <c r="P389"/>
  <c r="BI385"/>
  <c r="BH385"/>
  <c r="BG385"/>
  <c r="BF385"/>
  <c r="T385"/>
  <c r="R385"/>
  <c r="P385"/>
  <c r="BI380"/>
  <c r="BH380"/>
  <c r="BG380"/>
  <c r="BF380"/>
  <c r="T380"/>
  <c r="R380"/>
  <c r="P380"/>
  <c r="BI375"/>
  <c r="BH375"/>
  <c r="BG375"/>
  <c r="BF375"/>
  <c r="T375"/>
  <c r="R375"/>
  <c r="P375"/>
  <c r="BI371"/>
  <c r="BH371"/>
  <c r="BG371"/>
  <c r="BF371"/>
  <c r="T371"/>
  <c r="R371"/>
  <c r="P371"/>
  <c r="BI369"/>
  <c r="BH369"/>
  <c r="BG369"/>
  <c r="BF369"/>
  <c r="T369"/>
  <c r="R369"/>
  <c r="P369"/>
  <c r="BI365"/>
  <c r="BH365"/>
  <c r="BG365"/>
  <c r="BF365"/>
  <c r="T365"/>
  <c r="R365"/>
  <c r="P365"/>
  <c r="BI362"/>
  <c r="BH362"/>
  <c r="BG362"/>
  <c r="BF362"/>
  <c r="T362"/>
  <c r="R362"/>
  <c r="P362"/>
  <c r="BI358"/>
  <c r="BH358"/>
  <c r="BG358"/>
  <c r="BF358"/>
  <c r="T358"/>
  <c r="R358"/>
  <c r="P358"/>
  <c r="BI354"/>
  <c r="BH354"/>
  <c r="BG354"/>
  <c r="BF354"/>
  <c r="T354"/>
  <c r="R354"/>
  <c r="P354"/>
  <c r="BI350"/>
  <c r="BH350"/>
  <c r="BG350"/>
  <c r="BF350"/>
  <c r="T350"/>
  <c r="R350"/>
  <c r="P350"/>
  <c r="BI346"/>
  <c r="BH346"/>
  <c r="BG346"/>
  <c r="BF346"/>
  <c r="T346"/>
  <c r="R346"/>
  <c r="P346"/>
  <c r="BI344"/>
  <c r="BH344"/>
  <c r="BG344"/>
  <c r="BF344"/>
  <c r="T344"/>
  <c r="R344"/>
  <c r="P344"/>
  <c r="BI342"/>
  <c r="BH342"/>
  <c r="BG342"/>
  <c r="BF342"/>
  <c r="T342"/>
  <c r="R342"/>
  <c r="P342"/>
  <c r="BI338"/>
  <c r="BH338"/>
  <c r="BG338"/>
  <c r="BF338"/>
  <c r="T338"/>
  <c r="R338"/>
  <c r="P338"/>
  <c r="BI335"/>
  <c r="BH335"/>
  <c r="BG335"/>
  <c r="BF335"/>
  <c r="T335"/>
  <c r="R335"/>
  <c r="P335"/>
  <c r="BI332"/>
  <c r="BH332"/>
  <c r="BG332"/>
  <c r="BF332"/>
  <c r="T332"/>
  <c r="R332"/>
  <c r="P332"/>
  <c r="BI329"/>
  <c r="BH329"/>
  <c r="BG329"/>
  <c r="BF329"/>
  <c r="T329"/>
  <c r="R329"/>
  <c r="P329"/>
  <c r="BI325"/>
  <c r="BH325"/>
  <c r="BG325"/>
  <c r="BF325"/>
  <c r="T325"/>
  <c r="R325"/>
  <c r="P325"/>
  <c r="BI323"/>
  <c r="BH323"/>
  <c r="BG323"/>
  <c r="BF323"/>
  <c r="T323"/>
  <c r="R323"/>
  <c r="P323"/>
  <c r="BI318"/>
  <c r="BH318"/>
  <c r="BG318"/>
  <c r="BF318"/>
  <c r="T318"/>
  <c r="R318"/>
  <c r="P318"/>
  <c r="BI313"/>
  <c r="BH313"/>
  <c r="BG313"/>
  <c r="BF313"/>
  <c r="T313"/>
  <c r="R313"/>
  <c r="P313"/>
  <c r="BI309"/>
  <c r="BH309"/>
  <c r="BG309"/>
  <c r="BF309"/>
  <c r="T309"/>
  <c r="R309"/>
  <c r="P309"/>
  <c r="BI306"/>
  <c r="BH306"/>
  <c r="BG306"/>
  <c r="BF306"/>
  <c r="T306"/>
  <c r="R306"/>
  <c r="P306"/>
  <c r="BI302"/>
  <c r="BH302"/>
  <c r="BG302"/>
  <c r="BF302"/>
  <c r="T302"/>
  <c r="R302"/>
  <c r="P302"/>
  <c r="BI298"/>
  <c r="BH298"/>
  <c r="BG298"/>
  <c r="BF298"/>
  <c r="T298"/>
  <c r="R298"/>
  <c r="P298"/>
  <c r="BI295"/>
  <c r="BH295"/>
  <c r="BG295"/>
  <c r="BF295"/>
  <c r="T295"/>
  <c r="R295"/>
  <c r="P295"/>
  <c r="BI292"/>
  <c r="BH292"/>
  <c r="BG292"/>
  <c r="BF292"/>
  <c r="T292"/>
  <c r="R292"/>
  <c r="P292"/>
  <c r="BI288"/>
  <c r="BH288"/>
  <c r="BG288"/>
  <c r="BF288"/>
  <c r="T288"/>
  <c r="R288"/>
  <c r="P288"/>
  <c r="BI284"/>
  <c r="BH284"/>
  <c r="BG284"/>
  <c r="BF284"/>
  <c r="T284"/>
  <c r="R284"/>
  <c r="P284"/>
  <c r="BI280"/>
  <c r="BH280"/>
  <c r="BG280"/>
  <c r="BF280"/>
  <c r="T280"/>
  <c r="R280"/>
  <c r="P280"/>
  <c r="BI276"/>
  <c r="BH276"/>
  <c r="BG276"/>
  <c r="BF276"/>
  <c r="T276"/>
  <c r="R276"/>
  <c r="P276"/>
  <c r="BI272"/>
  <c r="BH272"/>
  <c r="BG272"/>
  <c r="BF272"/>
  <c r="T272"/>
  <c r="R272"/>
  <c r="P272"/>
  <c r="BI268"/>
  <c r="BH268"/>
  <c r="BG268"/>
  <c r="BF268"/>
  <c r="T268"/>
  <c r="T267"/>
  <c r="R268"/>
  <c r="R267"/>
  <c r="P268"/>
  <c r="P267"/>
  <c r="BI263"/>
  <c r="BH263"/>
  <c r="BG263"/>
  <c r="BF263"/>
  <c r="T263"/>
  <c r="R263"/>
  <c r="P263"/>
  <c r="BI259"/>
  <c r="BH259"/>
  <c r="BG259"/>
  <c r="BF259"/>
  <c r="T259"/>
  <c r="R259"/>
  <c r="P259"/>
  <c r="BI255"/>
  <c r="BH255"/>
  <c r="BG255"/>
  <c r="BF255"/>
  <c r="T255"/>
  <c r="R255"/>
  <c r="P255"/>
  <c r="BI252"/>
  <c r="BH252"/>
  <c r="BG252"/>
  <c r="BF252"/>
  <c r="T252"/>
  <c r="R252"/>
  <c r="P252"/>
  <c r="BI248"/>
  <c r="BH248"/>
  <c r="BG248"/>
  <c r="BF248"/>
  <c r="T248"/>
  <c r="R248"/>
  <c r="P248"/>
  <c r="BI243"/>
  <c r="BH243"/>
  <c r="BG243"/>
  <c r="BF243"/>
  <c r="T243"/>
  <c r="R243"/>
  <c r="P243"/>
  <c r="BI238"/>
  <c r="BH238"/>
  <c r="BG238"/>
  <c r="BF238"/>
  <c r="T238"/>
  <c r="R238"/>
  <c r="P238"/>
  <c r="BI234"/>
  <c r="BH234"/>
  <c r="BG234"/>
  <c r="BF234"/>
  <c r="T234"/>
  <c r="R234"/>
  <c r="P234"/>
  <c r="BI230"/>
  <c r="BH230"/>
  <c r="BG230"/>
  <c r="BF230"/>
  <c r="T230"/>
  <c r="R230"/>
  <c r="P230"/>
  <c r="BI225"/>
  <c r="BH225"/>
  <c r="BG225"/>
  <c r="BF225"/>
  <c r="T225"/>
  <c r="R225"/>
  <c r="P225"/>
  <c r="BI220"/>
  <c r="BH220"/>
  <c r="BG220"/>
  <c r="BF220"/>
  <c r="T220"/>
  <c r="R220"/>
  <c r="P220"/>
  <c r="BI215"/>
  <c r="BH215"/>
  <c r="BG215"/>
  <c r="BF215"/>
  <c r="T215"/>
  <c r="R215"/>
  <c r="P215"/>
  <c r="BI209"/>
  <c r="BH209"/>
  <c r="BG209"/>
  <c r="BF209"/>
  <c r="T209"/>
  <c r="R209"/>
  <c r="P209"/>
  <c r="BI205"/>
  <c r="BH205"/>
  <c r="BG205"/>
  <c r="BF205"/>
  <c r="T205"/>
  <c r="R205"/>
  <c r="P205"/>
  <c r="BI201"/>
  <c r="BH201"/>
  <c r="BG201"/>
  <c r="BF201"/>
  <c r="T201"/>
  <c r="R201"/>
  <c r="P201"/>
  <c r="BI197"/>
  <c r="BH197"/>
  <c r="BG197"/>
  <c r="BF197"/>
  <c r="T197"/>
  <c r="R197"/>
  <c r="P197"/>
  <c r="BI191"/>
  <c r="BH191"/>
  <c r="BG191"/>
  <c r="BF191"/>
  <c r="T191"/>
  <c r="R191"/>
  <c r="P191"/>
  <c r="BI183"/>
  <c r="BH183"/>
  <c r="BG183"/>
  <c r="BF183"/>
  <c r="T183"/>
  <c r="R183"/>
  <c r="P183"/>
  <c r="BI179"/>
  <c r="BH179"/>
  <c r="BG179"/>
  <c r="BF179"/>
  <c r="T179"/>
  <c r="R179"/>
  <c r="P179"/>
  <c r="BI175"/>
  <c r="BH175"/>
  <c r="BG175"/>
  <c r="BF175"/>
  <c r="T175"/>
  <c r="R175"/>
  <c r="P175"/>
  <c r="BI171"/>
  <c r="BH171"/>
  <c r="BG171"/>
  <c r="BF171"/>
  <c r="T171"/>
  <c r="R171"/>
  <c r="P171"/>
  <c r="BI168"/>
  <c r="BH168"/>
  <c r="BG168"/>
  <c r="BF168"/>
  <c r="T168"/>
  <c r="R168"/>
  <c r="P168"/>
  <c r="BI165"/>
  <c r="BH165"/>
  <c r="BG165"/>
  <c r="BF165"/>
  <c r="T165"/>
  <c r="R165"/>
  <c r="P165"/>
  <c r="BI162"/>
  <c r="BH162"/>
  <c r="BG162"/>
  <c r="BF162"/>
  <c r="T162"/>
  <c r="R162"/>
  <c r="P162"/>
  <c r="BI158"/>
  <c r="BH158"/>
  <c r="BG158"/>
  <c r="BF158"/>
  <c r="T158"/>
  <c r="R158"/>
  <c r="P158"/>
  <c r="BI155"/>
  <c r="BH155"/>
  <c r="BG155"/>
  <c r="BF155"/>
  <c r="T155"/>
  <c r="R155"/>
  <c r="P155"/>
  <c r="BI151"/>
  <c r="BH151"/>
  <c r="BG151"/>
  <c r="BF151"/>
  <c r="T151"/>
  <c r="R151"/>
  <c r="P151"/>
  <c r="BI147"/>
  <c r="BH147"/>
  <c r="BG147"/>
  <c r="BF147"/>
  <c r="T147"/>
  <c r="R147"/>
  <c r="P147"/>
  <c r="BI142"/>
  <c r="BH142"/>
  <c r="BG142"/>
  <c r="BF142"/>
  <c r="T142"/>
  <c r="R142"/>
  <c r="P142"/>
  <c r="BI137"/>
  <c r="BH137"/>
  <c r="BG137"/>
  <c r="BF137"/>
  <c r="T137"/>
  <c r="R137"/>
  <c r="P137"/>
  <c r="BI133"/>
  <c r="BH133"/>
  <c r="BG133"/>
  <c r="BF133"/>
  <c r="T133"/>
  <c r="R133"/>
  <c r="P133"/>
  <c r="BI129"/>
  <c r="BH129"/>
  <c r="BG129"/>
  <c r="BF129"/>
  <c r="T129"/>
  <c r="R129"/>
  <c r="P129"/>
  <c r="BI125"/>
  <c r="BH125"/>
  <c r="BG125"/>
  <c r="BF125"/>
  <c r="T125"/>
  <c r="R125"/>
  <c r="P125"/>
  <c r="BI121"/>
  <c r="BH121"/>
  <c r="BG121"/>
  <c r="BF121"/>
  <c r="T121"/>
  <c r="R121"/>
  <c r="P121"/>
  <c r="BI117"/>
  <c r="BH117"/>
  <c r="BG117"/>
  <c r="BF117"/>
  <c r="T117"/>
  <c r="R117"/>
  <c r="P117"/>
  <c r="BI113"/>
  <c r="BH113"/>
  <c r="BG113"/>
  <c r="BF113"/>
  <c r="T113"/>
  <c r="R113"/>
  <c r="P113"/>
  <c r="BI109"/>
  <c r="BH109"/>
  <c r="BG109"/>
  <c r="BF109"/>
  <c r="T109"/>
  <c r="R109"/>
  <c r="P109"/>
  <c r="BI105"/>
  <c r="BH105"/>
  <c r="BG105"/>
  <c r="BF105"/>
  <c r="T105"/>
  <c r="R105"/>
  <c r="P105"/>
  <c r="BI101"/>
  <c r="BH101"/>
  <c r="BG101"/>
  <c r="BF101"/>
  <c r="T101"/>
  <c r="R101"/>
  <c r="P101"/>
  <c r="BI98"/>
  <c r="BH98"/>
  <c r="BG98"/>
  <c r="BF98"/>
  <c r="T98"/>
  <c r="R98"/>
  <c r="P98"/>
  <c r="BI94"/>
  <c r="BH94"/>
  <c r="BG94"/>
  <c r="BF94"/>
  <c r="T94"/>
  <c r="R94"/>
  <c r="P94"/>
  <c r="J87"/>
  <c r="F87"/>
  <c r="F85"/>
  <c r="E83"/>
  <c r="J54"/>
  <c r="F54"/>
  <c r="F52"/>
  <c r="E50"/>
  <c r="J24"/>
  <c r="E24"/>
  <c r="J88" s="1"/>
  <c r="J23"/>
  <c r="J18"/>
  <c r="E18"/>
  <c r="F88" s="1"/>
  <c r="J17"/>
  <c r="J12"/>
  <c r="J85"/>
  <c r="E7"/>
  <c r="E48"/>
  <c r="J37" i="3"/>
  <c r="J36"/>
  <c r="AY56" i="1" s="1"/>
  <c r="J35" i="3"/>
  <c r="AX56" i="1"/>
  <c r="BI141" i="3"/>
  <c r="BH141"/>
  <c r="BG141"/>
  <c r="BF141"/>
  <c r="T141"/>
  <c r="R141"/>
  <c r="P141"/>
  <c r="BI137"/>
  <c r="BH137"/>
  <c r="BG137"/>
  <c r="BF137"/>
  <c r="T137"/>
  <c r="R137"/>
  <c r="P137"/>
  <c r="BI133"/>
  <c r="BH133"/>
  <c r="BG133"/>
  <c r="BF133"/>
  <c r="T133"/>
  <c r="R133"/>
  <c r="P133"/>
  <c r="BI129"/>
  <c r="BH129"/>
  <c r="BG129"/>
  <c r="BF129"/>
  <c r="T129"/>
  <c r="R129"/>
  <c r="P129"/>
  <c r="BI124"/>
  <c r="BH124"/>
  <c r="BG124"/>
  <c r="BF124"/>
  <c r="T124"/>
  <c r="R124"/>
  <c r="P124"/>
  <c r="BI120"/>
  <c r="BH120"/>
  <c r="BG120"/>
  <c r="BF120"/>
  <c r="T120"/>
  <c r="R120"/>
  <c r="P120"/>
  <c r="BI116"/>
  <c r="BH116"/>
  <c r="BG116"/>
  <c r="BF116"/>
  <c r="T116"/>
  <c r="R116"/>
  <c r="P116"/>
  <c r="BI112"/>
  <c r="BH112"/>
  <c r="BG112"/>
  <c r="BF112"/>
  <c r="T112"/>
  <c r="R112"/>
  <c r="P112"/>
  <c r="BI108"/>
  <c r="BH108"/>
  <c r="BG108"/>
  <c r="BF108"/>
  <c r="T108"/>
  <c r="R108"/>
  <c r="P108"/>
  <c r="BI104"/>
  <c r="BH104"/>
  <c r="BG104"/>
  <c r="BF104"/>
  <c r="T104"/>
  <c r="R104"/>
  <c r="P104"/>
  <c r="BI100"/>
  <c r="BH100"/>
  <c r="BG100"/>
  <c r="BF100"/>
  <c r="T100"/>
  <c r="R100"/>
  <c r="P100"/>
  <c r="BI96"/>
  <c r="BH96"/>
  <c r="BG96"/>
  <c r="BF96"/>
  <c r="T96"/>
  <c r="R96"/>
  <c r="P96"/>
  <c r="BI92"/>
  <c r="BH92"/>
  <c r="BG92"/>
  <c r="BF92"/>
  <c r="T92"/>
  <c r="R92"/>
  <c r="P92"/>
  <c r="BI88"/>
  <c r="BH88"/>
  <c r="BG88"/>
  <c r="BF88"/>
  <c r="T88"/>
  <c r="R88"/>
  <c r="P88"/>
  <c r="BI84"/>
  <c r="BH84"/>
  <c r="BG84"/>
  <c r="BF84"/>
  <c r="T84"/>
  <c r="R84"/>
  <c r="P84"/>
  <c r="J77"/>
  <c r="F77"/>
  <c r="F75"/>
  <c r="E73"/>
  <c r="J54"/>
  <c r="F54"/>
  <c r="F52"/>
  <c r="E50"/>
  <c r="J24"/>
  <c r="E24"/>
  <c r="J78" s="1"/>
  <c r="J23"/>
  <c r="J18"/>
  <c r="E18"/>
  <c r="F55" s="1"/>
  <c r="J17"/>
  <c r="J12"/>
  <c r="J52"/>
  <c r="E7"/>
  <c r="E71"/>
  <c r="J37" i="2"/>
  <c r="J36"/>
  <c r="AY55" i="1" s="1"/>
  <c r="J35" i="2"/>
  <c r="AX55" i="1" s="1"/>
  <c r="BI134" i="2"/>
  <c r="BH134"/>
  <c r="BG134"/>
  <c r="BF134"/>
  <c r="T134"/>
  <c r="R134"/>
  <c r="P134"/>
  <c r="BI130"/>
  <c r="BH130"/>
  <c r="BG130"/>
  <c r="BF130"/>
  <c r="T130"/>
  <c r="R130"/>
  <c r="P130"/>
  <c r="BI126"/>
  <c r="BH126"/>
  <c r="BG126"/>
  <c r="BF126"/>
  <c r="T126"/>
  <c r="R126"/>
  <c r="P126"/>
  <c r="BI121"/>
  <c r="BH121"/>
  <c r="BG121"/>
  <c r="BF121"/>
  <c r="T121"/>
  <c r="R121"/>
  <c r="P121"/>
  <c r="BI117"/>
  <c r="BH117"/>
  <c r="BG117"/>
  <c r="BF117"/>
  <c r="T117"/>
  <c r="R117"/>
  <c r="P117"/>
  <c r="BI113"/>
  <c r="BH113"/>
  <c r="BG113"/>
  <c r="BF113"/>
  <c r="T113"/>
  <c r="R113"/>
  <c r="P113"/>
  <c r="BI109"/>
  <c r="BH109"/>
  <c r="BG109"/>
  <c r="BF109"/>
  <c r="T109"/>
  <c r="R109"/>
  <c r="P109"/>
  <c r="BI105"/>
  <c r="BH105"/>
  <c r="BG105"/>
  <c r="BF105"/>
  <c r="T105"/>
  <c r="R105"/>
  <c r="P105"/>
  <c r="BI100"/>
  <c r="BH100"/>
  <c r="BG100"/>
  <c r="BF100"/>
  <c r="T100"/>
  <c r="R100"/>
  <c r="P100"/>
  <c r="BI96"/>
  <c r="BH96"/>
  <c r="BG96"/>
  <c r="BF96"/>
  <c r="T96"/>
  <c r="R96"/>
  <c r="P96"/>
  <c r="BI92"/>
  <c r="BH92"/>
  <c r="BG92"/>
  <c r="BF92"/>
  <c r="T92"/>
  <c r="R92"/>
  <c r="P92"/>
  <c r="BI88"/>
  <c r="BH88"/>
  <c r="BG88"/>
  <c r="BF88"/>
  <c r="T88"/>
  <c r="R88"/>
  <c r="P88"/>
  <c r="BI84"/>
  <c r="BH84"/>
  <c r="BG84"/>
  <c r="BF84"/>
  <c r="T84"/>
  <c r="R84"/>
  <c r="P84"/>
  <c r="J77"/>
  <c r="F77"/>
  <c r="F75"/>
  <c r="E73"/>
  <c r="J54"/>
  <c r="F54"/>
  <c r="F52"/>
  <c r="E50"/>
  <c r="J24"/>
  <c r="E24"/>
  <c r="J55" s="1"/>
  <c r="J23"/>
  <c r="J18"/>
  <c r="E18"/>
  <c r="F78" s="1"/>
  <c r="J17"/>
  <c r="J12"/>
  <c r="J52"/>
  <c r="E7"/>
  <c r="E71" s="1"/>
  <c r="L50" i="1"/>
  <c r="AM50"/>
  <c r="AM49"/>
  <c r="L49"/>
  <c r="AM47"/>
  <c r="L47"/>
  <c r="L45"/>
  <c r="L44"/>
  <c r="J134" i="2"/>
  <c r="J96"/>
  <c r="J129" i="3"/>
  <c r="BK133"/>
  <c r="BK413" i="4"/>
  <c r="BK306"/>
  <c r="BK179"/>
  <c r="BK113"/>
  <c r="J409"/>
  <c r="BK255"/>
  <c r="J158"/>
  <c r="J395"/>
  <c r="J295"/>
  <c r="J147"/>
  <c r="J365"/>
  <c r="J284"/>
  <c r="J125"/>
  <c r="BK107" i="5"/>
  <c r="BK105" i="2"/>
  <c r="BK88"/>
  <c r="BK141" i="3"/>
  <c r="J464" i="4"/>
  <c r="BK350"/>
  <c r="J155"/>
  <c r="J470"/>
  <c r="J350"/>
  <c r="BK230"/>
  <c r="J434"/>
  <c r="BK335"/>
  <c r="BK445"/>
  <c r="BK313"/>
  <c r="J179"/>
  <c r="J85" i="5"/>
  <c r="BK109" i="2"/>
  <c r="J100"/>
  <c r="J100" i="3"/>
  <c r="BK96"/>
  <c r="J452" i="4"/>
  <c r="J151"/>
  <c r="J438"/>
  <c r="J302"/>
  <c r="BK438"/>
  <c r="J358"/>
  <c r="BK142"/>
  <c r="BK371"/>
  <c r="J276"/>
  <c r="BK158"/>
  <c r="BK96" i="2"/>
  <c r="BK129" i="3"/>
  <c r="J124"/>
  <c r="J88"/>
  <c r="BK365" i="4"/>
  <c r="BK168"/>
  <c r="BK358"/>
  <c r="BK276"/>
  <c r="BK443"/>
  <c r="BK325"/>
  <c r="J175"/>
  <c r="BK385"/>
  <c r="BK288"/>
  <c r="J183"/>
  <c r="J109"/>
  <c r="J95" i="5"/>
  <c r="BK92" i="2"/>
  <c r="J121"/>
  <c r="J96" i="3"/>
  <c r="J120"/>
  <c r="BK389" i="4"/>
  <c r="J165"/>
  <c r="BK452"/>
  <c r="BK354"/>
  <c r="J113"/>
  <c r="J332"/>
  <c r="J168"/>
  <c r="J443"/>
  <c r="BK318"/>
  <c r="BK225"/>
  <c r="BK155"/>
  <c r="BK101" i="5"/>
  <c r="BK84" i="2"/>
  <c r="AS54" i="1"/>
  <c r="J318" i="4"/>
  <c r="BK197"/>
  <c r="BK109"/>
  <c r="BK362"/>
  <c r="J259"/>
  <c r="J105"/>
  <c r="J393"/>
  <c r="BK259"/>
  <c r="BK151"/>
  <c r="BK342"/>
  <c r="J234"/>
  <c r="BK147"/>
  <c r="J107" i="5"/>
  <c r="BK85"/>
  <c r="BK134" i="2"/>
  <c r="J116" i="3"/>
  <c r="BK137"/>
  <c r="BK466" i="4"/>
  <c r="J346"/>
  <c r="BK220"/>
  <c r="J454"/>
  <c r="J338"/>
  <c r="J205"/>
  <c r="BK464"/>
  <c r="BK329"/>
  <c r="BK215"/>
  <c r="J421"/>
  <c r="J306"/>
  <c r="J220"/>
  <c r="BK95" i="5"/>
  <c r="J113" i="2"/>
  <c r="J92"/>
  <c r="J104" i="3"/>
  <c r="BK84"/>
  <c r="BK395" i="4"/>
  <c r="BK284"/>
  <c r="J215"/>
  <c r="J101"/>
  <c r="BK417"/>
  <c r="J298"/>
  <c r="BK162"/>
  <c r="J425"/>
  <c r="J380"/>
  <c r="BK243"/>
  <c r="BK430"/>
  <c r="J309"/>
  <c r="BK268"/>
  <c r="J110" i="5"/>
  <c r="J109" i="2"/>
  <c r="J105"/>
  <c r="BK112" i="3"/>
  <c r="BK92"/>
  <c r="BK470" i="4"/>
  <c r="BK344"/>
  <c r="BK234"/>
  <c r="J142"/>
  <c r="J430"/>
  <c r="BK332"/>
  <c r="BK209"/>
  <c r="BK421"/>
  <c r="BK346"/>
  <c r="BK201"/>
  <c r="BK98"/>
  <c r="J329"/>
  <c r="J248"/>
  <c r="BK105"/>
  <c r="J91" i="5"/>
  <c r="BK100" i="2"/>
  <c r="J137" i="3"/>
  <c r="BK104"/>
  <c r="BK458" i="4"/>
  <c r="J385"/>
  <c r="BK238"/>
  <c r="J137"/>
  <c r="BK425"/>
  <c r="J313"/>
  <c r="BK165"/>
  <c r="J466"/>
  <c r="J362"/>
  <c r="J238"/>
  <c r="J133"/>
  <c r="BK380"/>
  <c r="J272"/>
  <c r="J101" i="5"/>
  <c r="BK104"/>
  <c r="J117" i="2"/>
  <c r="J88"/>
  <c r="BK120" i="3"/>
  <c r="BK100"/>
  <c r="BK405" i="4"/>
  <c r="BK309"/>
  <c r="BK171"/>
  <c r="J98"/>
  <c r="J413"/>
  <c r="BK263"/>
  <c r="BK117"/>
  <c r="J371"/>
  <c r="J255"/>
  <c r="J162"/>
  <c r="J389"/>
  <c r="BK323"/>
  <c r="J191"/>
  <c r="J98" i="5"/>
  <c r="J84" i="2"/>
  <c r="J92" i="3"/>
  <c r="BK116"/>
  <c r="BK448" i="4"/>
  <c r="BK302"/>
  <c r="BK175"/>
  <c r="J458"/>
  <c r="BK393"/>
  <c r="J335"/>
  <c r="J225"/>
  <c r="BK101"/>
  <c r="J342"/>
  <c r="J197"/>
  <c r="BK402"/>
  <c r="J325"/>
  <c r="J230"/>
  <c r="BK137"/>
  <c r="J104" i="5"/>
  <c r="BK121" i="2"/>
  <c r="J141" i="3"/>
  <c r="J112"/>
  <c r="BK454" i="4"/>
  <c r="BK298"/>
  <c r="BK94"/>
  <c r="J369"/>
  <c r="BK280"/>
  <c r="BK460"/>
  <c r="BK369"/>
  <c r="BK252"/>
  <c r="J398"/>
  <c r="BK295"/>
  <c r="J201"/>
  <c r="BK98" i="5"/>
  <c r="BK110"/>
  <c r="BK126" i="2"/>
  <c r="BK113"/>
  <c r="J108" i="3"/>
  <c r="BK124"/>
  <c r="BK434" i="4"/>
  <c r="J280"/>
  <c r="J171"/>
  <c r="BK398"/>
  <c r="J288"/>
  <c r="BK125"/>
  <c r="J405"/>
  <c r="J323"/>
  <c r="BK183"/>
  <c r="J417"/>
  <c r="J292"/>
  <c r="J209"/>
  <c r="J117"/>
  <c r="BK91" i="5"/>
  <c r="BK130" i="2"/>
  <c r="BK117"/>
  <c r="J133" i="3"/>
  <c r="BK88"/>
  <c r="J375" i="4"/>
  <c r="BK272"/>
  <c r="BK129"/>
  <c r="BK375"/>
  <c r="BK248"/>
  <c r="J129"/>
  <c r="BK409"/>
  <c r="BK292"/>
  <c r="BK191"/>
  <c r="J448"/>
  <c r="J344"/>
  <c r="J263"/>
  <c r="J121"/>
  <c r="J130" i="2"/>
  <c r="J126"/>
  <c r="BK108" i="3"/>
  <c r="J84"/>
  <c r="J460" i="4"/>
  <c r="BK338"/>
  <c r="J243"/>
  <c r="BK133"/>
  <c r="J445"/>
  <c r="J252"/>
  <c r="BK121"/>
  <c r="J402"/>
  <c r="J268"/>
  <c r="J94"/>
  <c r="J354"/>
  <c r="BK205"/>
  <c r="J88" i="5"/>
  <c r="BK88"/>
  <c r="T83" i="2" l="1"/>
  <c r="T82" s="1"/>
  <c r="T81" s="1"/>
  <c r="P83" i="3"/>
  <c r="P82"/>
  <c r="P81" s="1"/>
  <c r="AU56" i="1" s="1"/>
  <c r="R93" i="4"/>
  <c r="P214"/>
  <c r="P247"/>
  <c r="T271"/>
  <c r="T384"/>
  <c r="T412"/>
  <c r="R429"/>
  <c r="BK437"/>
  <c r="J437"/>
  <c r="J70"/>
  <c r="R437"/>
  <c r="R436"/>
  <c r="BK83" i="2"/>
  <c r="J83"/>
  <c r="J61" s="1"/>
  <c r="BK83" i="3"/>
  <c r="J83"/>
  <c r="J61"/>
  <c r="BK93" i="4"/>
  <c r="T214"/>
  <c r="T247"/>
  <c r="BK271"/>
  <c r="J271" s="1"/>
  <c r="J65" s="1"/>
  <c r="BK384"/>
  <c r="J384"/>
  <c r="J66" s="1"/>
  <c r="BK412"/>
  <c r="J412"/>
  <c r="J67"/>
  <c r="T429"/>
  <c r="P84" i="5"/>
  <c r="T84"/>
  <c r="P94"/>
  <c r="P83" i="2"/>
  <c r="P82" s="1"/>
  <c r="P81" s="1"/>
  <c r="AU55" i="1" s="1"/>
  <c r="R83" i="3"/>
  <c r="R82" s="1"/>
  <c r="R81" s="1"/>
  <c r="T93" i="4"/>
  <c r="T92" s="1"/>
  <c r="BK214"/>
  <c r="J214"/>
  <c r="J62"/>
  <c r="BK247"/>
  <c r="J247" s="1"/>
  <c r="J63" s="1"/>
  <c r="P271"/>
  <c r="P384"/>
  <c r="P412"/>
  <c r="BK429"/>
  <c r="J429"/>
  <c r="J68" s="1"/>
  <c r="BK84" i="5"/>
  <c r="J84" s="1"/>
  <c r="J61" s="1"/>
  <c r="R84"/>
  <c r="R94"/>
  <c r="R83" i="2"/>
  <c r="R82"/>
  <c r="R81" s="1"/>
  <c r="T83" i="3"/>
  <c r="T82" s="1"/>
  <c r="T81" s="1"/>
  <c r="P93" i="4"/>
  <c r="R214"/>
  <c r="R247"/>
  <c r="R271"/>
  <c r="R384"/>
  <c r="R412"/>
  <c r="P429"/>
  <c r="P437"/>
  <c r="P436" s="1"/>
  <c r="T437"/>
  <c r="T436" s="1"/>
  <c r="BK94" i="5"/>
  <c r="J94" s="1"/>
  <c r="J62" s="1"/>
  <c r="T94"/>
  <c r="BK267" i="4"/>
  <c r="J267" s="1"/>
  <c r="J64" s="1"/>
  <c r="BK469"/>
  <c r="J469"/>
  <c r="J71" s="1"/>
  <c r="J52" i="5"/>
  <c r="F55"/>
  <c r="BE91"/>
  <c r="BE101"/>
  <c r="BE107"/>
  <c r="J93" i="4"/>
  <c r="J61"/>
  <c r="E48" i="5"/>
  <c r="J55"/>
  <c r="BE85"/>
  <c r="BE88"/>
  <c r="BE95"/>
  <c r="BE98"/>
  <c r="BE104"/>
  <c r="BE110"/>
  <c r="F55" i="4"/>
  <c r="BE98"/>
  <c r="BE129"/>
  <c r="BE162"/>
  <c r="BE191"/>
  <c r="BE209"/>
  <c r="BE215"/>
  <c r="BE238"/>
  <c r="BE259"/>
  <c r="BE298"/>
  <c r="BE302"/>
  <c r="BE332"/>
  <c r="BE338"/>
  <c r="BE362"/>
  <c r="BE389"/>
  <c r="BE434"/>
  <c r="J52"/>
  <c r="E81"/>
  <c r="BE105"/>
  <c r="BE113"/>
  <c r="BE125"/>
  <c r="BE155"/>
  <c r="BE165"/>
  <c r="BE179"/>
  <c r="BE220"/>
  <c r="BE225"/>
  <c r="BE230"/>
  <c r="BE248"/>
  <c r="BE255"/>
  <c r="BE268"/>
  <c r="BE276"/>
  <c r="BE280"/>
  <c r="BE284"/>
  <c r="BE306"/>
  <c r="BE309"/>
  <c r="BE313"/>
  <c r="BE344"/>
  <c r="BE350"/>
  <c r="BE375"/>
  <c r="BE393"/>
  <c r="BE395"/>
  <c r="BE398"/>
  <c r="BE413"/>
  <c r="BE430"/>
  <c r="BE445"/>
  <c r="BE448"/>
  <c r="BE452"/>
  <c r="BE454"/>
  <c r="BE458"/>
  <c r="J55"/>
  <c r="BE94"/>
  <c r="BE109"/>
  <c r="BE133"/>
  <c r="BE137"/>
  <c r="BE151"/>
  <c r="BE168"/>
  <c r="BE171"/>
  <c r="BE175"/>
  <c r="BE197"/>
  <c r="BE234"/>
  <c r="BE288"/>
  <c r="BE295"/>
  <c r="BE318"/>
  <c r="BE325"/>
  <c r="BE342"/>
  <c r="BE346"/>
  <c r="BE365"/>
  <c r="BE369"/>
  <c r="BE385"/>
  <c r="BE402"/>
  <c r="BE405"/>
  <c r="BE409"/>
  <c r="BE421"/>
  <c r="BE438"/>
  <c r="BE460"/>
  <c r="BE464"/>
  <c r="BE466"/>
  <c r="BE470"/>
  <c r="BE101"/>
  <c r="BE117"/>
  <c r="BE121"/>
  <c r="BE142"/>
  <c r="BE147"/>
  <c r="BE158"/>
  <c r="BE183"/>
  <c r="BE201"/>
  <c r="BE205"/>
  <c r="BE243"/>
  <c r="BE252"/>
  <c r="BE263"/>
  <c r="BE272"/>
  <c r="BE292"/>
  <c r="BE323"/>
  <c r="BE329"/>
  <c r="BE335"/>
  <c r="BE354"/>
  <c r="BE358"/>
  <c r="BE371"/>
  <c r="BE380"/>
  <c r="BE417"/>
  <c r="BE425"/>
  <c r="BE443"/>
  <c r="E48" i="3"/>
  <c r="BE92"/>
  <c r="BE104"/>
  <c r="BE112"/>
  <c r="BE124"/>
  <c r="BE129"/>
  <c r="BE133"/>
  <c r="J55"/>
  <c r="J75"/>
  <c r="F78"/>
  <c r="BE88"/>
  <c r="BE96"/>
  <c r="BE108"/>
  <c r="BE141"/>
  <c r="BE84"/>
  <c r="BE100"/>
  <c r="BE116"/>
  <c r="BE120"/>
  <c r="BE137"/>
  <c r="E48" i="2"/>
  <c r="J78"/>
  <c r="BE84"/>
  <c r="BE109"/>
  <c r="BE117"/>
  <c r="BE92"/>
  <c r="BE96"/>
  <c r="BE100"/>
  <c r="BE134"/>
  <c r="F55"/>
  <c r="J75"/>
  <c r="BE113"/>
  <c r="BE121"/>
  <c r="BE126"/>
  <c r="BE130"/>
  <c r="BE88"/>
  <c r="BE105"/>
  <c r="F37" i="4"/>
  <c r="BD57" i="1"/>
  <c r="F35" i="5"/>
  <c r="BB58" i="1"/>
  <c r="F36" i="5"/>
  <c r="BC58" i="1"/>
  <c r="F37" i="2"/>
  <c r="BD55" i="1"/>
  <c r="F36" i="2"/>
  <c r="BC55" i="1"/>
  <c r="J34" i="3"/>
  <c r="AW56" i="1"/>
  <c r="F34" i="2"/>
  <c r="BA55" i="1"/>
  <c r="F34" i="3"/>
  <c r="BA56" i="1"/>
  <c r="F35" i="4"/>
  <c r="BB57" i="1"/>
  <c r="F37" i="5"/>
  <c r="BD58" i="1"/>
  <c r="F35" i="2"/>
  <c r="BB55" i="1"/>
  <c r="F35" i="3"/>
  <c r="BB56" i="1"/>
  <c r="F34" i="4"/>
  <c r="BA57" i="1"/>
  <c r="J34" i="5"/>
  <c r="AW58" i="1"/>
  <c r="F34" i="5"/>
  <c r="BA58" i="1"/>
  <c r="F37" i="3"/>
  <c r="BD56" i="1"/>
  <c r="J34" i="4"/>
  <c r="AW57" i="1"/>
  <c r="J34" i="2"/>
  <c r="AW55" i="1"/>
  <c r="F36" i="3"/>
  <c r="BC56" i="1"/>
  <c r="F36" i="4"/>
  <c r="BC57" i="1"/>
  <c r="P92" i="4" l="1"/>
  <c r="R83" i="5"/>
  <c r="R82" s="1"/>
  <c r="P83"/>
  <c r="P82"/>
  <c r="AU58" i="1" s="1"/>
  <c r="R92" i="4"/>
  <c r="R91"/>
  <c r="P91"/>
  <c r="AU57" i="1" s="1"/>
  <c r="T91" i="4"/>
  <c r="BK92"/>
  <c r="J92"/>
  <c r="J60" s="1"/>
  <c r="T83" i="5"/>
  <c r="T82"/>
  <c r="BK82" i="2"/>
  <c r="J82" s="1"/>
  <c r="J60" s="1"/>
  <c r="BK82" i="3"/>
  <c r="J82"/>
  <c r="J60" s="1"/>
  <c r="BK83" i="5"/>
  <c r="J83"/>
  <c r="J60"/>
  <c r="BK436" i="4"/>
  <c r="J436" s="1"/>
  <c r="J69" s="1"/>
  <c r="BA54" i="1"/>
  <c r="W30" s="1"/>
  <c r="F33" i="5"/>
  <c r="AZ58" i="1"/>
  <c r="BD54"/>
  <c r="W33" s="1"/>
  <c r="BB54"/>
  <c r="AX54"/>
  <c r="J33" i="4"/>
  <c r="AV57" i="1" s="1"/>
  <c r="AT57" s="1"/>
  <c r="F33" i="2"/>
  <c r="AZ55" i="1" s="1"/>
  <c r="J33" i="2"/>
  <c r="AV55" i="1" s="1"/>
  <c r="AT55" s="1"/>
  <c r="J33" i="3"/>
  <c r="AV56" i="1" s="1"/>
  <c r="AT56" s="1"/>
  <c r="F33" i="3"/>
  <c r="AZ56" i="1"/>
  <c r="J33" i="5"/>
  <c r="AV58" i="1" s="1"/>
  <c r="AT58" s="1"/>
  <c r="BC54"/>
  <c r="W32" s="1"/>
  <c r="F33" i="4"/>
  <c r="AZ57" i="1"/>
  <c r="BK91" i="4" l="1"/>
  <c r="J91" s="1"/>
  <c r="J30" s="1"/>
  <c r="AG57" i="1" s="1"/>
  <c r="BK82" i="5"/>
  <c r="J82" s="1"/>
  <c r="J59" s="1"/>
  <c r="BK81" i="2"/>
  <c r="J81" s="1"/>
  <c r="J30" s="1"/>
  <c r="AG55" i="1" s="1"/>
  <c r="BK81" i="3"/>
  <c r="J81"/>
  <c r="J59" s="1"/>
  <c r="AU54" i="1"/>
  <c r="AY54"/>
  <c r="W31"/>
  <c r="AZ54"/>
  <c r="W29"/>
  <c r="AW54"/>
  <c r="AK30" s="1"/>
  <c r="J39" i="4" l="1"/>
  <c r="J39" i="2"/>
  <c r="J59" i="4"/>
  <c r="J59" i="2"/>
  <c r="AN55" i="1"/>
  <c r="AN57"/>
  <c r="J30" i="3"/>
  <c r="AG56" i="1"/>
  <c r="AV54"/>
  <c r="AK29" s="1"/>
  <c r="J30" i="5"/>
  <c r="AG58" i="1"/>
  <c r="J39" i="5" l="1"/>
  <c r="J39" i="3"/>
  <c r="AN56" i="1"/>
  <c r="AN58"/>
  <c r="AT54"/>
  <c r="AG54"/>
  <c r="AK26" s="1"/>
  <c r="AN54" l="1"/>
  <c r="AK35"/>
</calcChain>
</file>

<file path=xl/sharedStrings.xml><?xml version="1.0" encoding="utf-8"?>
<sst xmlns="http://schemas.openxmlformats.org/spreadsheetml/2006/main" count="5228" uniqueCount="1132">
  <si>
    <t>Export Komplet</t>
  </si>
  <si>
    <t>VZ</t>
  </si>
  <si>
    <t>2.0</t>
  </si>
  <si>
    <t>ZAMOK</t>
  </si>
  <si>
    <t>False</t>
  </si>
  <si>
    <t>{7b8b7f61-7240-4149-a61d-5548362ddd2d}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</si>
  <si>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</si>
  <si>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</si>
  <si>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</si>
  <si>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</si>
  <si>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</si>
  <si>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</si>
  <si>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</si>
  <si>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</si>
  <si>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HRD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</si>
  <si>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</si>
  <si>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</si>
  <si>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Kanalizace Spořilov, dešťová zdrž</t>
  </si>
  <si>
    <t>KSO:</t>
  </si>
  <si>
    <t/>
  </si>
  <si>
    <t>CC-CZ:</t>
  </si>
  <si>
    <t>Místo:</t>
  </si>
  <si>
    <t xml:space="preserve"> </t>
  </si>
  <si>
    <t>Datum:</t>
  </si>
  <si>
    <t>11. 8. 2021</t>
  </si>
  <si>
    <t>Zadavatel:</t>
  </si>
  <si>
    <t>IČ:</t>
  </si>
  <si>
    <t>Město Broumov</t>
  </si>
  <si>
    <t>DIČ:</t>
  </si>
  <si>
    <t>Uchazeč:</t>
  </si>
  <si>
    <t>Vyplň údaj</t>
  </si>
  <si>
    <t>Projektant:</t>
  </si>
  <si>
    <t>Agroprojekce Litomyšl, s.r.o.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</si>
  <si>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</si>
  <si>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</si>
  <si>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</si>
  <si>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</si>
  <si>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</si>
  <si>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</si>
  <si>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</si>
  <si>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</si>
  <si>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</si>
  <si>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</si>
  <si>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</si>
  <si>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</si>
  <si>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</si>
  <si>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</si>
  <si>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</si>
  <si>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</si>
  <si>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</si>
  <si>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</si>
  <si>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</si>
  <si>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</si>
  <si>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</si>
  <si>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</si>
  <si>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</si>
  <si>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</si>
  <si>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</si>
  <si>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</si>
  <si>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</si>
  <si>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</si>
  <si>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</si>
  <si>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</si>
  <si>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</si>
  <si>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</si>
  <si>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</si>
  <si>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</si>
  <si>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</si>
  <si>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</si>
  <si>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</si>
  <si>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</si>
  <si>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</si>
  <si>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</si>
  <si>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</si>
  <si>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</si>
  <si>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</si>
  <si>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SO-101</t>
  </si>
  <si>
    <t>Hráz</t>
  </si>
  <si>
    <t>STA</t>
  </si>
  <si>
    <t>1</t>
  </si>
  <si>
    <t>{a41f6884-ad29-40f1-8417-6a23d2c33d41}</t>
  </si>
  <si>
    <t>832 15</t>
  </si>
  <si>
    <t>2</t>
  </si>
  <si>
    <t>SO-102</t>
  </si>
  <si>
    <t>Zdrž</t>
  </si>
  <si>
    <t>{84ba6995-102b-4a6c-9d80-f1d940d09c36}</t>
  </si>
  <si>
    <t>833 11</t>
  </si>
  <si>
    <t>SO-103</t>
  </si>
  <si>
    <t>Sdružený objekt</t>
  </si>
  <si>
    <t>{4ac8dfd1-3f32-4be1-a386-b5e70f723d62}</t>
  </si>
  <si>
    <t>827 2</t>
  </si>
  <si>
    <t>VON</t>
  </si>
  <si>
    <t>Vedlejší a ostatní náklady</t>
  </si>
  <si>
    <t>{0c4bbaa7-7837-4f52-a81b-adb7ae7e50d2}</t>
  </si>
  <si>
    <t>KRYCÍ LIST SOUPISU PRACÍ</t>
  </si>
  <si>
    <t>Objekt:</t>
  </si>
  <si>
    <t>SO-101 - Hráz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</si>
  <si>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</si>
  <si>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</si>
  <si>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</si>
  <si>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</si>
  <si>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</si>
  <si>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</si>
  <si>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</si>
  <si>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</si>
  <si>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</si>
  <si>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</si>
  <si>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</si>
  <si>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</si>
  <si>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</si>
  <si>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</si>
  <si>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</si>
  <si>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</si>
  <si>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</si>
  <si>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</si>
  <si>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</si>
  <si>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</si>
  <si>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</si>
  <si>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</si>
  <si>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</si>
  <si>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</si>
  <si>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121151115</t>
  </si>
  <si>
    <t>Sejmutí ornice plochy do 500 m2 tl vrstvy přes 250 do 300 mm strojně</t>
  </si>
  <si>
    <t>m2</t>
  </si>
  <si>
    <t>CS ÚRS 2021 02</t>
  </si>
  <si>
    <t>4</t>
  </si>
  <si>
    <t>638607245</t>
  </si>
  <si>
    <t>PP</t>
  </si>
  <si>
    <t>Sejmutí ornice strojně při souvislé ploše přes 100 do 500 m2, tl. vrstvy přes 250 do 300 mm</t>
  </si>
  <si>
    <t>Online PSC</t>
  </si>
  <si>
    <t>https://podminky.urs.cz/item/CS_URS_2021_02/121151115</t>
  </si>
  <si>
    <t>VV</t>
  </si>
  <si>
    <t>"viz. Tabulka kubatur D.1.2.6." 81,0/0,3</t>
  </si>
  <si>
    <t>131251104</t>
  </si>
  <si>
    <t>Hloubení jam nezapažených v hornině třídy těžitelnosti I skupiny 3 objem do 500 m3 strojně</t>
  </si>
  <si>
    <t>m3</t>
  </si>
  <si>
    <t>-1930507290</t>
  </si>
  <si>
    <t>Hloubení nezapažených jam a zářezů strojně s urovnáním dna do předepsaného profilu a spádu v hornině třídy těžitelnosti I skupiny 3 přes 100 do 500 m3</t>
  </si>
  <si>
    <t>https://podminky.urs.cz/item/CS_URS_2021_02/131251104</t>
  </si>
  <si>
    <t>"viz. Tabulka kubatur D.1.2.6." 262,0</t>
  </si>
  <si>
    <t>3</t>
  </si>
  <si>
    <t>139001101</t>
  </si>
  <si>
    <t>Příplatek za ztížení vykopávky v blízkosti podzemního vedení</t>
  </si>
  <si>
    <t>-493582205</t>
  </si>
  <si>
    <t>Příplatek k cenám hloubených vykopávek za ztížení vykopávky v blízkosti podzemního vedení nebo výbušnin pro jakoukoliv třídu horniny</t>
  </si>
  <si>
    <t>https://podminky.urs.cz/item/CS_URS_2021_02/139001101</t>
  </si>
  <si>
    <t>"souběh s kabelem Cetin - viz. D.1.2.2." 15,0*1,0*0,5</t>
  </si>
  <si>
    <t>162651112</t>
  </si>
  <si>
    <t>Vodorovné přemístění přes 4 000 do 5000 m výkopku/sypaniny z horniny třídy těžitelnosti I skupiny 1 až 3</t>
  </si>
  <si>
    <t>1039784325</t>
  </si>
  <si>
    <t>Vodorovné přemístění výkopku nebo sypaniny po suchu na obvyklém dopravním prostředku, bez naložení výkopku, avšak se složením bez rozhrnutí z horniny třídy těžitelnosti I skupiny 1 až 3 na vzdálenost přes 4 000 do 5 000 m</t>
  </si>
  <si>
    <t>https://podminky.urs.cz/item/CS_URS_2021_02/162651112</t>
  </si>
  <si>
    <t>"přebytečná zemina" 262,0</t>
  </si>
  <si>
    <t>5</t>
  </si>
  <si>
    <t>171103202</t>
  </si>
  <si>
    <t>Uložení sypanin z horniny třídy těžitelnosti I a II skupiny 1 až 4 do hrází nádrží se zhutněním 100 % PS C s příměsí jílu přes 20 do 50 %</t>
  </si>
  <si>
    <t>-1284534443</t>
  </si>
  <si>
    <t>Uložení netříděných sypanin do zemních hrází z hornin třídy těžitelnosti I a II, skupiny 1 až 4 pro jakoukoliv šířku koruny přehradních a jiných vodních nádrží se zhutněním do 100 % PS - koef. C s příměsí jílové hlíny přes 20 do 50 % objemu</t>
  </si>
  <si>
    <t>https://podminky.urs.cz/item/CS_URS_2021_02/171103202</t>
  </si>
  <si>
    <t>P</t>
  </si>
  <si>
    <t>Poznámka k položce:_x000D_
Zemina na hráz se doveze ze zdrže SO-02.</t>
  </si>
  <si>
    <t>"viz. Tabulka kubatur D.1.2.6." 357,0</t>
  </si>
  <si>
    <t>6</t>
  </si>
  <si>
    <t>171251201</t>
  </si>
  <si>
    <t>Uložení sypaniny na skládky nebo meziskládky</t>
  </si>
  <si>
    <t>-1597397303</t>
  </si>
  <si>
    <t>Uložení sypaniny na skládky nebo meziskládky bez hutnění s upravením uložené sypaniny do předepsaného tvaru</t>
  </si>
  <si>
    <t>https://podminky.urs.cz/item/CS_URS_2021_02/171251201</t>
  </si>
  <si>
    <t>"přebytečná zemina na hromady" 262,0</t>
  </si>
  <si>
    <t>7</t>
  </si>
  <si>
    <t>181351105</t>
  </si>
  <si>
    <t>Rozprostření ornice tl vrstvy přes 250 do 300 mm pl přes 100 do 500 m2 v rovině nebo ve svahu do 1:5 strojně</t>
  </si>
  <si>
    <t>926506098</t>
  </si>
  <si>
    <t>Rozprostření a urovnání ornice v rovině nebo ve svahu sklonu do 1:5 strojně při souvislé ploše přes 100 do 500 m2, tl. vrstvy přes 250 do 300 mm</t>
  </si>
  <si>
    <t>https://podminky.urs.cz/item/CS_URS_2021_02/181351105</t>
  </si>
  <si>
    <t>"viz. Tabulka kubatur D.1.2.6. = ÚP" 138,0</t>
  </si>
  <si>
    <t>8</t>
  </si>
  <si>
    <t>181411121</t>
  </si>
  <si>
    <t>Založení lučního trávníku výsevem pl do 1000 m2 v rovině a ve svahu do 1:5</t>
  </si>
  <si>
    <t>-1411929489</t>
  </si>
  <si>
    <t>Založení trávníku na půdě předem připravené plochy do 1000 m2 výsevem včetně utažení lučního v rovině nebo na svahu do 1:5</t>
  </si>
  <si>
    <t>https://podminky.urs.cz/item/CS_URS_2021_02/181411121</t>
  </si>
  <si>
    <t>9</t>
  </si>
  <si>
    <t>181411122</t>
  </si>
  <si>
    <t>Založení lučního trávníku výsevem pl do 1000 m2 ve svahu přes 1:5 do 1:2</t>
  </si>
  <si>
    <t>-2033107204</t>
  </si>
  <si>
    <t>Založení trávníku na půdě předem připravené plochy do 1000 m2 výsevem včetně utažení lučního na svahu přes 1:5 do 1:2</t>
  </si>
  <si>
    <t>https://podminky.urs.cz/item/CS_URS_2021_02/181411122</t>
  </si>
  <si>
    <t>"viz. Tabulka kubatur D.1.2.6. = SN" 284,0</t>
  </si>
  <si>
    <t>10</t>
  </si>
  <si>
    <t>M</t>
  </si>
  <si>
    <t>00572470</t>
  </si>
  <si>
    <t>osivo směs travní univerzál</t>
  </si>
  <si>
    <t>kg</t>
  </si>
  <si>
    <t>-512748164</t>
  </si>
  <si>
    <t>https://podminky.urs.cz/item/CS_URS_2021_02/00572470</t>
  </si>
  <si>
    <t>Poznámka k položce:_x000D_
20 g/m2</t>
  </si>
  <si>
    <t>(138+284)*0,02*1,03</t>
  </si>
  <si>
    <t>11</t>
  </si>
  <si>
    <t>181951112</t>
  </si>
  <si>
    <t>Úprava pláně v hornině třídy těžitelnosti I skupiny 1 až 3 se zhutněním strojně</t>
  </si>
  <si>
    <t>-1769120703</t>
  </si>
  <si>
    <t>Úprava pláně vyrovnáním výškových rozdílů strojně v hornině třídy těžitelnosti I, skupiny 1 až 3 se zhutněním</t>
  </si>
  <si>
    <t>https://podminky.urs.cz/item/CS_URS_2021_02/181951112</t>
  </si>
  <si>
    <t>"viz. Tabulka kubatur D.1.2.6." 138,0</t>
  </si>
  <si>
    <t>12</t>
  </si>
  <si>
    <t>182251101</t>
  </si>
  <si>
    <t>Svahování násypů strojně</t>
  </si>
  <si>
    <t>-1237517535</t>
  </si>
  <si>
    <t>Svahování trvalých svahů do projektovaných profilů strojně s potřebným přemístěním výkopku při svahování násypů v jakékoliv hornině</t>
  </si>
  <si>
    <t>https://podminky.urs.cz/item/CS_URS_2021_02/182251101</t>
  </si>
  <si>
    <t>"viz. Tabulka kubatur D.1.2.6." 284,0</t>
  </si>
  <si>
    <t>13</t>
  </si>
  <si>
    <t>182351125</t>
  </si>
  <si>
    <t>Rozprostření ornice pl přes 100 do 500 m2 ve svahu přes 1:5 tl vrstvy přes 250 do 300 mm strojně</t>
  </si>
  <si>
    <t>45162329</t>
  </si>
  <si>
    <t>Rozprostření a urovnání ornice ve svahu sklonu přes 1:5 strojně při souvislé ploše přes 100 do 500 m2, tl. vrstvy přes 250 do 300 mm</t>
  </si>
  <si>
    <t>https://podminky.urs.cz/item/CS_URS_2021_02/182351125</t>
  </si>
  <si>
    <t>SO-102 - Zdrž</t>
  </si>
  <si>
    <t>121151125</t>
  </si>
  <si>
    <t>Sejmutí ornice plochy přes 500 m2 tl vrstvy přes 250 do 300 mm strojně</t>
  </si>
  <si>
    <t>-596474839</t>
  </si>
  <si>
    <t>Sejmutí ornice strojně při souvislé ploše přes 500 m2, tl. vrstvy přes 250 do 300 mm</t>
  </si>
  <si>
    <t>https://podminky.urs.cz/item/CS_URS_2021_02/121151125</t>
  </si>
  <si>
    <t>"viz. Tabulka kubatur D.1.2.15." 267,0/0,3</t>
  </si>
  <si>
    <t>131251106</t>
  </si>
  <si>
    <t>Hloubení jam nezapažených v hornině třídy těžitelnosti I skupiny 3 objem do 5000 m3 strojně</t>
  </si>
  <si>
    <t>-1143801190</t>
  </si>
  <si>
    <t>Hloubení nezapažených jam a zářezů strojně s urovnáním dna do předepsaného profilu a spádu v hornině třídy těžitelnosti I skupiny 3 přes 1 000 do 5 000 m3</t>
  </si>
  <si>
    <t>https://podminky.urs.cz/item/CS_URS_2021_02/131251106</t>
  </si>
  <si>
    <t>"viz. Tabulka kubatur D.1.2.15. (50%)" 1623,0*0,5</t>
  </si>
  <si>
    <t>131451106</t>
  </si>
  <si>
    <t>Hloubení jam nezapažených v hornině třídy těžitelnosti II skupiny 5 objem do 5000 m3 strojně</t>
  </si>
  <si>
    <t>-1304421836</t>
  </si>
  <si>
    <t>Hloubení nezapažených jam a zářezů strojně s urovnáním dna do předepsaného profilu a spádu v hornině třídy těžitelnosti II skupiny 5 přes 1 000 do 5 000 m3</t>
  </si>
  <si>
    <t>https://podminky.urs.cz/item/CS_URS_2021_02/131451106</t>
  </si>
  <si>
    <t>162251101</t>
  </si>
  <si>
    <t>Vodorovné přemístění do 20 m výkopku/sypaniny z horniny třídy těžitelnosti I skupiny 1 až 3</t>
  </si>
  <si>
    <t>-1444654509</t>
  </si>
  <si>
    <t>Vodorovné přemístění výkopku nebo sypaniny po suchu na obvyklém dopravním prostředku, bez naložení výkopku, avšak se složením bez rozhrnutí z horniny třídy těžitelnosti I skupiny 1 až 3 na vzdálenost do 20 m</t>
  </si>
  <si>
    <t>https://podminky.urs.cz/item/CS_URS_2021_02/162251101</t>
  </si>
  <si>
    <t>"zemina na násyp hráze SO-01" 357,0</t>
  </si>
  <si>
    <t>344899882</t>
  </si>
  <si>
    <t>"přebytečná zemina" 811,5-357,0</t>
  </si>
  <si>
    <t>162651132</t>
  </si>
  <si>
    <t>Vodorovné přemístění přes 4 000 do 5000 m výkopku/sypaniny z horniny třídy těžitelnosti II skupiny 4 a 5</t>
  </si>
  <si>
    <t>377787141</t>
  </si>
  <si>
    <t>Vodorovné přemístění výkopku nebo sypaniny po suchu na obvyklém dopravním prostředku, bez naložení výkopku, avšak se složením bez rozhrnutí z horniny třídy těžitelnosti II skupiny 4 a 5 na vzdálenost přes 4 000 do 5 000 m</t>
  </si>
  <si>
    <t>https://podminky.urs.cz/item/CS_URS_2021_02/162651132</t>
  </si>
  <si>
    <t>"přebytečná zemina" 811,5</t>
  </si>
  <si>
    <t>-417817222</t>
  </si>
  <si>
    <t>"přebytečná zemina na hromady" 454,5+811,5</t>
  </si>
  <si>
    <t>461951502</t>
  </si>
  <si>
    <t>"viz. Tabulka kubatur D.1.2.15. = ÚP" 422,0</t>
  </si>
  <si>
    <t>-1058751773</t>
  </si>
  <si>
    <t>-674221750</t>
  </si>
  <si>
    <t>"viz. Tabulka kubatur D.1.2.15. = SV" 463,0</t>
  </si>
  <si>
    <t>-81960403</t>
  </si>
  <si>
    <t>(422+463)*0,02*1,03</t>
  </si>
  <si>
    <t>181951113</t>
  </si>
  <si>
    <t>Úprava pláně v hornině třídy těžitelnosti II skupiny 4 a 5 bez zhutnění strojně</t>
  </si>
  <si>
    <t>-2053527253</t>
  </si>
  <si>
    <t>Úprava pláně vyrovnáním výškových rozdílů strojně v hornině třídy těžitelnosti II, skupiny 4 a 5 bez zhutnění</t>
  </si>
  <si>
    <t>https://podminky.urs.cz/item/CS_URS_2021_02/181951113</t>
  </si>
  <si>
    <t>"viz. Tabulka kubatur D.1.2.15." 422,0</t>
  </si>
  <si>
    <t>182151111</t>
  </si>
  <si>
    <t>Svahování v zářezech v hornině třídy těžitelnosti I skupiny 1 až 3 strojně</t>
  </si>
  <si>
    <t>-763241673</t>
  </si>
  <si>
    <t>Svahování trvalých svahů do projektovaných profilů strojně s potřebným přemístěním výkopku při svahování v zářezech v hornině třídy těžitelnosti I, skupiny 1 až 3</t>
  </si>
  <si>
    <t>https://podminky.urs.cz/item/CS_URS_2021_02/182151111</t>
  </si>
  <si>
    <t>"viz. Tabulka kubatur D.1.2.15. (50%)" 463,0*0,5</t>
  </si>
  <si>
    <t>14</t>
  </si>
  <si>
    <t>182151112</t>
  </si>
  <si>
    <t>Svahování v zářezech v hornině třídy těžitelnosti II skupiny 4 a 5 strojně</t>
  </si>
  <si>
    <t>-1037514303</t>
  </si>
  <si>
    <t>Svahování trvalých svahů do projektovaných profilů strojně s potřebným přemístěním výkopku při svahování v zářezech v hornině třídy těžitelnosti II, skupiny 4 a 5</t>
  </si>
  <si>
    <t>https://podminky.urs.cz/item/CS_URS_2021_02/182151112</t>
  </si>
  <si>
    <t>4134509</t>
  </si>
  <si>
    <t>SO-103 - Sdružený objekt</t>
  </si>
  <si>
    <t xml:space="preserve">    4 - Vodorovné konstrukce</t>
  </si>
  <si>
    <t xml:space="preserve">    5 - Komunikace pozemní</t>
  </si>
  <si>
    <t xml:space="preserve">    6 - Úpravy povrchů, podlahy a osazování výplní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</si>
  <si>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</si>
  <si>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</si>
  <si>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</si>
  <si>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</si>
  <si>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</si>
  <si>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767 - Konstrukce zámečnické</t>
  </si>
  <si>
    <t xml:space="preserve">    783 - Dokončovací práce - nátěry</t>
  </si>
  <si>
    <t>113107324</t>
  </si>
  <si>
    <t>Odstranění podkladu z kameniva drceného tl přes 300 do 400 mm strojně pl do 50 m2</t>
  </si>
  <si>
    <t>-1697608481</t>
  </si>
  <si>
    <t>Odstranění podkladů nebo krytů strojně plochy jednotlivě do 50 m2 s přemístěním hmot na skládku na vzdálenost do 3 m nebo s naložením na dopravní prostředek z kameniva hrubého drceného, o tl. vrstvy přes 300 do 400 mm</t>
  </si>
  <si>
    <t>https://podminky.urs.cz/item/CS_URS_2021_02/113107324</t>
  </si>
  <si>
    <t>"stoka D2 - viz. Tabulka kubatur D.1.2.17." (1,0+8,0)*2,0</t>
  </si>
  <si>
    <t>113107342</t>
  </si>
  <si>
    <t>Odstranění podkladu živičného tl přes 50 do 100 mm strojně pl do 50 m2</t>
  </si>
  <si>
    <t>770739341</t>
  </si>
  <si>
    <t>Odstranění podkladů nebo krytů strojně plochy jednotlivě do 50 m2 s přemístěním hmot na skládku na vzdálenost do 3 m nebo s naložením na dopravní prostředek živičných, o tl. vrstvy přes 50 do 100 mm</t>
  </si>
  <si>
    <t>https://podminky.urs.cz/item/CS_URS_2021_02/113107342</t>
  </si>
  <si>
    <t>113154122</t>
  </si>
  <si>
    <t>Frézování živičného krytu tl 40 mm pruh š přes 0,5 do 1 m pl do 500 m2 bez překážek v trase</t>
  </si>
  <si>
    <t>436493032</t>
  </si>
  <si>
    <t>Frézování živičného podkladu nebo krytu s naložením na dopravní prostředek plochy do 500 m2 bez překážek v trase pruhu šířky přes 0,5 m do 1 m, tloušťky vrstvy 40 mm</t>
  </si>
  <si>
    <t>https://podminky.urs.cz/item/CS_URS_2021_02/113154122</t>
  </si>
  <si>
    <t>"stoka D2 - viz. Tabulka kubatur D.1.2.17." 18,0</t>
  </si>
  <si>
    <t>113202111</t>
  </si>
  <si>
    <t>Vytrhání obrub krajníků obrubníků stojatých</t>
  </si>
  <si>
    <t>m</t>
  </si>
  <si>
    <t>860864971</t>
  </si>
  <si>
    <t>Vytrhání obrub s vybouráním lože, s přemístěním hmot na skládku na vzdálenost do 3 m nebo s naložením na dopravní prostředek z krajníků nebo obrubníků stojatých</t>
  </si>
  <si>
    <t>https://podminky.urs.cz/item/CS_URS_2021_02/113202111</t>
  </si>
  <si>
    <t>"stoka D2 - viz. Tabulka kubatur D.1.2.17." 6,0</t>
  </si>
  <si>
    <t>119001402</t>
  </si>
  <si>
    <t>Dočasné zajištění potrubí ocelového nebo litinového DN přes 200 do 500 mm</t>
  </si>
  <si>
    <t>-1013812755</t>
  </si>
  <si>
    <t>Dočasné zajištění podzemního potrubí nebo vedení ve výkopišti ve stavu i poloze, ve kterých byla na začátku zemních prací a to s podepřením, vzepřením nebo vyvěšením, případně s ochranným bedněním, se zřízením a odstraněním zajišťovací konstrukce, s opotřebením hmot potrubí ocelového nebo litinového, jmenovité světlosti DN přes 200 do 500 mm</t>
  </si>
  <si>
    <t>https://podminky.urs.cz/item/CS_URS_2021_02/119001402</t>
  </si>
  <si>
    <t>"šikmé křížení stoky D2 s vodovodem LT 250 - viz. D.1.2.2. + podél. profil D.1.2.16." 2,5</t>
  </si>
  <si>
    <t>121151105</t>
  </si>
  <si>
    <t>Sejmutí ornice plochy do 100 m2 tl vrstvy přes 250 do 300 mm strojně</t>
  </si>
  <si>
    <t>1589422658</t>
  </si>
  <si>
    <t>Sejmutí ornice strojně při souvislé ploše do 100 m2, tl. vrstvy přes 250 do 300 mm</t>
  </si>
  <si>
    <t>https://podminky.urs.cz/item/CS_URS_2021_02/121151105</t>
  </si>
  <si>
    <t>"stoka D2 - viz. Tabulka kubatur D.1.2.17." 28,0/0,3</t>
  </si>
  <si>
    <t>131251100</t>
  </si>
  <si>
    <t>Hloubení jam nezapažených v hornině třídy těžitelnosti I skupiny 3 objem do 20 m3 strojně</t>
  </si>
  <si>
    <t>-1855236636</t>
  </si>
  <si>
    <t>Hloubení nezapažených jam a zářezů strojně s urovnáním dna do předepsaného profilu a spádu v hornině třídy těžitelnosti I skupiny 3 do 20 m3</t>
  </si>
  <si>
    <t>https://podminky.urs.cz/item/CS_URS_2021_02/131251100</t>
  </si>
  <si>
    <t>"pro zához ve svahu u sdruž. objektu - viz. D.1.2.7." 1,5*1,2*0,3</t>
  </si>
  <si>
    <t>131251103</t>
  </si>
  <si>
    <t>Hloubení jam nezapažených v hornině třídy těžitelnosti I skupiny 3 objem do 100 m3 strojně</t>
  </si>
  <si>
    <t>624129575</t>
  </si>
  <si>
    <t>Hloubení nezapažených jam a zářezů strojně s urovnáním dna do předepsaného profilu a spádu v hornině třídy těžitelnosti I skupiny 3 přes 50 do 100 m3</t>
  </si>
  <si>
    <t>https://podminky.urs.cz/item/CS_URS_2021_02/131251103</t>
  </si>
  <si>
    <t>"výpustné ocel. potrubí + předpolí sdruž. objektu - viz. D.1.2.7. (15%)" (7,6*4,0*1,6+5,4*1,4*1,6)*0,15</t>
  </si>
  <si>
    <t>131251201</t>
  </si>
  <si>
    <t>Hloubení jam zapažených v hornině třídy těžitelnosti I skupiny 3 objem do 20 m3 strojně</t>
  </si>
  <si>
    <t>-668681122</t>
  </si>
  <si>
    <t>Hloubení zapažených jam a zářezů strojně s urovnáním dna do předepsaného profilu a spádu v hornině třídy těžitelnosti I skupiny 3 do 20 m3</t>
  </si>
  <si>
    <t>https://podminky.urs.cz/item/CS_URS_2021_02/131251201</t>
  </si>
  <si>
    <t>"sdruž. objekt - viz. D.1.2.7. (10%)" 2,8*2,8*2,2*0,1</t>
  </si>
  <si>
    <t>131451103</t>
  </si>
  <si>
    <t>Hloubení jam nezapažených v hornině třídy těžitelnosti II skupiny 5 objem do 100 m3 strojně</t>
  </si>
  <si>
    <t>1497828098</t>
  </si>
  <si>
    <t>Hloubení nezapažených jam a zářezů strojně s urovnáním dna do předepsaného profilu a spádu v hornině třídy těžitelnosti II skupiny 5 přes 50 do 100 m3</t>
  </si>
  <si>
    <t>https://podminky.urs.cz/item/CS_URS_2021_02/131451103</t>
  </si>
  <si>
    <t>"výpustné ocel. potrubí + předpolí sdruž. objektu - viz. D.1.2.7. (85%)" (7,6*4,0*1,6+5,4*1,4*1,6)*0,85</t>
  </si>
  <si>
    <t>131451201</t>
  </si>
  <si>
    <t>Hloubení jam zapažených v hornině třídy těžitelnosti II skupiny 5 objem do 20 m3 strojně</t>
  </si>
  <si>
    <t>162759531</t>
  </si>
  <si>
    <t>Hloubení zapažených jam a zářezů strojně s urovnáním dna do předepsaného profilu a spádu v hornině třídy těžitelnosti II skupiny 5 do 20 m3</t>
  </si>
  <si>
    <t>https://podminky.urs.cz/item/CS_URS_2021_02/131451201</t>
  </si>
  <si>
    <t>"sdruž. objekt - viz. D.1.2.7. (90%)" 2,8*2,8*2,2*0,9</t>
  </si>
  <si>
    <t>132254204</t>
  </si>
  <si>
    <t>Hloubení zapažených rýh š do 2000 mm v hornině třídy těžitelnosti I skupiny 3 objem do 500 m3</t>
  </si>
  <si>
    <t>990615395</t>
  </si>
  <si>
    <t>Hloubení zapažených rýh šířky přes 800 do 2 000 mm strojně s urovnáním dna do předepsaného profilu a spádu v hornině třídy těžitelnosti I skupiny 3 přes 100 do 500 m3</t>
  </si>
  <si>
    <t>https://podminky.urs.cz/item/CS_URS_2021_02/132254204</t>
  </si>
  <si>
    <t>"stoka D2 - viz. Tabulka kubatur D.1.2.17. (50%)" 264,0*0,5</t>
  </si>
  <si>
    <t>"rozšíření pro šachty (50%)" (1,9*2,5*3,1+2,5*0,5*(3,15+2,9))*0,5</t>
  </si>
  <si>
    <t>132454204</t>
  </si>
  <si>
    <t>Hloubení zapažených rýh š do 2000 mm v hornině třídy těžitelnosti II skupiny 5 objem do 500 m3</t>
  </si>
  <si>
    <t>1344999239</t>
  </si>
  <si>
    <t>Hloubení zapažených rýh šířky přes 800 do 2 000 mm strojně s urovnáním dna do předepsaného profilu a spádu v hornině třídy těžitelnosti II skupiny 5 přes 100 do 500 m3</t>
  </si>
  <si>
    <t>https://podminky.urs.cz/item/CS_URS_2021_02/132454204</t>
  </si>
  <si>
    <t>-336545543</t>
  </si>
  <si>
    <t>"šikmé křížení stoky D2 s vodovodem LT 250 - viz. D.1.2.2. + podél. profil D.1.2.16." 2,5*1,25*1,6</t>
  </si>
  <si>
    <t>151101102</t>
  </si>
  <si>
    <t>Zřízení příložného pažení a rozepření stěn rýh hl přes 2 do 4 m</t>
  </si>
  <si>
    <t>-735461968</t>
  </si>
  <si>
    <t>Zřízení pažení a rozepření stěn rýh pro podzemní vedení příložné pro jakoukoliv mezerovitost, hloubky přes 2 do 4 m</t>
  </si>
  <si>
    <t>https://podminky.urs.cz/item/CS_URS_2021_02/151101102</t>
  </si>
  <si>
    <t>"stoka D2 - viz. podélný profil D.1.2.16." (8,1*2,8+8,8*2,75+0,8*2,7+6,3*2,8+31,5*2,7)*2</t>
  </si>
  <si>
    <t>16</t>
  </si>
  <si>
    <t>151101112</t>
  </si>
  <si>
    <t>Odstranění příložného pažení a rozepření stěn rýh hl přes 2 do 4 m</t>
  </si>
  <si>
    <t>1656332601</t>
  </si>
  <si>
    <t>Odstranění pažení a rozepření stěn rýh pro podzemní vedení s uložením materiálu na vzdálenost do 3 m od kraje výkopu příložné, hloubky přes 2 do 4 m</t>
  </si>
  <si>
    <t>https://podminky.urs.cz/item/CS_URS_2021_02/151101112</t>
  </si>
  <si>
    <t>17</t>
  </si>
  <si>
    <t>151101201</t>
  </si>
  <si>
    <t>Zřízení příložného pažení stěn výkopu hl do 4 m</t>
  </si>
  <si>
    <t>538563740</t>
  </si>
  <si>
    <t>Zřízení pažení stěn výkopu bez rozepření nebo vzepření příložné, hloubky do 4 m</t>
  </si>
  <si>
    <t>https://podminky.urs.cz/item/CS_URS_2021_02/151101201</t>
  </si>
  <si>
    <t>"sdruž. objekt - viz. D.1.2.7." 2,8*2,2*2</t>
  </si>
  <si>
    <t>18</t>
  </si>
  <si>
    <t>151101211</t>
  </si>
  <si>
    <t>Odstranění příložného pažení stěn hl do 4 m</t>
  </si>
  <si>
    <t>-926876438</t>
  </si>
  <si>
    <t>Odstranění pažení stěn výkopu bez rozepření nebo vzepření s uložením pažin na vzdálenost do 3 m od okraje výkopu příložné, hloubky do 4 m</t>
  </si>
  <si>
    <t>https://podminky.urs.cz/item/CS_URS_2021_02/151101211</t>
  </si>
  <si>
    <t>19</t>
  </si>
  <si>
    <t>151101401</t>
  </si>
  <si>
    <t>Zřízení vzepření stěn při pažení příložném hl do 4 m</t>
  </si>
  <si>
    <t>-775376118</t>
  </si>
  <si>
    <t>Zřízení vzepření zapažených stěn výkopů s potřebným přepažováním při pažení příložném, hloubky do 4 m</t>
  </si>
  <si>
    <t>https://podminky.urs.cz/item/CS_URS_2021_02/151101401</t>
  </si>
  <si>
    <t>20</t>
  </si>
  <si>
    <t>151101411</t>
  </si>
  <si>
    <t>Odstranění vzepření stěn při pažení příložném hl do 4 m</t>
  </si>
  <si>
    <t>-613184664</t>
  </si>
  <si>
    <t>Odstranění vzepření stěn výkopů s uložením materiálu na vzdálenost do 3 m od kraje výkopu při pažení příložném, hloubky do 4 m</t>
  </si>
  <si>
    <t>https://podminky.urs.cz/item/CS_URS_2021_02/151101411</t>
  </si>
  <si>
    <t>-1228843688</t>
  </si>
  <si>
    <t>"přebytečná zemina" 0,5+9,1+1,7+51,6+15,5+143,1+143,1-221,2</t>
  </si>
  <si>
    <t>22</t>
  </si>
  <si>
    <t>167151102</t>
  </si>
  <si>
    <t>Nakládání výkopku z hornin třídy těžitelnosti II skupiny 4 a 5 do 100 m3</t>
  </si>
  <si>
    <t>-2009318162</t>
  </si>
  <si>
    <t>Nakládání, skládání a překládání neulehlého výkopku nebo sypaniny strojně nakládání, množství do 100 m3, z horniny třídy těžitelnosti II, skupiny 4 a 5</t>
  </si>
  <si>
    <t>https://podminky.urs.cz/item/CS_URS_2021_02/167151102</t>
  </si>
  <si>
    <t>23</t>
  </si>
  <si>
    <t>-2014734336</t>
  </si>
  <si>
    <t>"přebytečná zemina na hromady" 143,4</t>
  </si>
  <si>
    <t>24</t>
  </si>
  <si>
    <t>174151101</t>
  </si>
  <si>
    <t>Zásyp jam, šachet rýh nebo kolem objektů sypaninou se zhutněním</t>
  </si>
  <si>
    <t>-770670728</t>
  </si>
  <si>
    <t>Zásyp sypaninou z jakékoliv horniny strojně s uložením výkopku ve vrstvách se zhutněním jam, šachet, rýh nebo kolem objektů v těchto vykopávkách</t>
  </si>
  <si>
    <t>https://podminky.urs.cz/item/CS_URS_2021_02/174151101</t>
  </si>
  <si>
    <t>Poznámka k položce:_x000D_
Na zásyp se použije veškerá zemina hor. 3 a doplní se hor. 5.</t>
  </si>
  <si>
    <t>"výpustné ocel. potrubí - viz. D.1.2.7." 7,6*(4,0*1,6-(1,72*0,15+1,4*0,56+3,14*0,55*0,55/2))</t>
  </si>
  <si>
    <t>"sdruž. objekt - viz. D.1.2.7." 2,8*(0,6*0,2+1,0*2,0)</t>
  </si>
  <si>
    <t>"stoka D2 - viz. Tabulka kubatur D.1.2.17." 163,0</t>
  </si>
  <si>
    <t>"rozšíření pro šachty" 1,9*2,5*2,15+2,5*0,5*(2,1+1,85)</t>
  </si>
  <si>
    <t>25</t>
  </si>
  <si>
    <t>175151101</t>
  </si>
  <si>
    <t>Obsypání potrubí strojně sypaninou bez prohození, uloženou do 3 m</t>
  </si>
  <si>
    <t>-1833372349</t>
  </si>
  <si>
    <t>Obsypání potrubí strojně sypaninou z vhodných třídy těžitelnosti I a II, skupiny 1 až 4 nebo materiálem připraveným podél výkopu ve vzdálenosti do 3 m od jeho kraje, pro jakoukoliv hloubku výkopu a míru zhutnění bez prohození sypaniny</t>
  </si>
  <si>
    <t>https://podminky.urs.cz/item/CS_URS_2021_02/175151101</t>
  </si>
  <si>
    <t>"stoka D2 - viz. vzorový řez D.1.2.17. (odpočet trubek)" 55,5*2,0*0,8-(4,0*3,14*0,125*0,125+48,0*3,14*0,25*0,25)</t>
  </si>
  <si>
    <t>"rozšíření pro šachty" 2,5*0,5*0,8*2</t>
  </si>
  <si>
    <t>"odpočet šachet" -(0,9*1,5+3,14*0,62*0,62*2)*0,8</t>
  </si>
  <si>
    <t>26</t>
  </si>
  <si>
    <t>58331200</t>
  </si>
  <si>
    <t>štěrkopísek netříděný zásypový</t>
  </si>
  <si>
    <t>t</t>
  </si>
  <si>
    <t>-1142354334</t>
  </si>
  <si>
    <t>https://podminky.urs.cz/item/CS_URS_2021_02/58331200</t>
  </si>
  <si>
    <t>78,2*1,67</t>
  </si>
  <si>
    <t>27</t>
  </si>
  <si>
    <t>181351005</t>
  </si>
  <si>
    <t>Rozprostření ornice tl vrstvy přes 250 do 300 mm pl do 100 m2 v rovině nebo ve svahu do 1:5 strojně</t>
  </si>
  <si>
    <t>394731454</t>
  </si>
  <si>
    <t>Rozprostření a urovnání ornice v rovině nebo ve svahu sklonu do 1:5 strojně při souvislé ploše do 100 m2, tl. vrstvy přes 250 do 300 mm</t>
  </si>
  <si>
    <t>https://podminky.urs.cz/item/CS_URS_2021_02/181351005</t>
  </si>
  <si>
    <t>"stoka D2 - viz. Tabulka kubatur D.1.2.17." 93,0</t>
  </si>
  <si>
    <t>28</t>
  </si>
  <si>
    <t>280979007</t>
  </si>
  <si>
    <t>29</t>
  </si>
  <si>
    <t>389764474</t>
  </si>
  <si>
    <t>93,0*0,02*1,03</t>
  </si>
  <si>
    <t>Vodorovné konstrukce</t>
  </si>
  <si>
    <t>30</t>
  </si>
  <si>
    <t>451573111</t>
  </si>
  <si>
    <t>Lože pod potrubí otevřený výkop ze štěrkopísku</t>
  </si>
  <si>
    <t>1617096617</t>
  </si>
  <si>
    <t>Lože pod potrubí, stoky a drobné objekty v otevřeném výkopu z písku a štěrkopísku do 63 mm</t>
  </si>
  <si>
    <t>https://podminky.urs.cz/item/CS_URS_2021_02/451573111</t>
  </si>
  <si>
    <t>"stoka D2 - viz. vzorový řez D.1.2.17." 55,5*2,0*0,1</t>
  </si>
  <si>
    <t>"rozšíření pro šachty" 2,5*0,5*0,1*2</t>
  </si>
  <si>
    <t>31</t>
  </si>
  <si>
    <t>452311131</t>
  </si>
  <si>
    <t>Podkladní desky z betonu prostého tř. C 12/15 otevřený výkop</t>
  </si>
  <si>
    <t>1812970141</t>
  </si>
  <si>
    <t>Podkladní a zajišťovací konstrukce z betonu prostého v otevřeném výkopu desky pod potrubí, stoky a drobné objekty z betonu tř. C 12/15</t>
  </si>
  <si>
    <t>https://podminky.urs.cz/item/CS_URS_2021_02/452311131</t>
  </si>
  <si>
    <t>Poznámka k položce:_x000D_
C 12/15 X0</t>
  </si>
  <si>
    <t>"sdruž. objekt s výpustným ocel. potrubím - viz. D.1.2.7." 3,6*2,2*0,2+7,5*1,72*0,15+0,45*1,72*0,5</t>
  </si>
  <si>
    <t>32</t>
  </si>
  <si>
    <t>452321171</t>
  </si>
  <si>
    <t>Podkladní desky ze ŽB tř. C 30/37 otevřený výkop</t>
  </si>
  <si>
    <t>792282694</t>
  </si>
  <si>
    <t>Podkladní a zajišťovací konstrukce z betonu železového v otevřeném výkopu desky pod potrubí, stoky a drobné objekty z betonu tř. C 30/37</t>
  </si>
  <si>
    <t>https://podminky.urs.cz/item/CS_URS_2021_02/452321171</t>
  </si>
  <si>
    <t>Poznámka k položce:_x000D_
C 30/37 XF3, XC4, XA2</t>
  </si>
  <si>
    <t>"výpustné ocel. potrubí - viz. D.1.2.7." 7,5*1,48*0,3</t>
  </si>
  <si>
    <t>33</t>
  </si>
  <si>
    <t>452351101</t>
  </si>
  <si>
    <t>Bednění podkladních desek nebo bloků nebo sedlového lože otevřený výkop</t>
  </si>
  <si>
    <t>-1928496741</t>
  </si>
  <si>
    <t>Bednění podkladních a zajišťovacích konstrukcí v otevřeném výkopu desek nebo sedlových loží pod potrubí, stoky a drobné objekty</t>
  </si>
  <si>
    <t>https://podminky.urs.cz/item/CS_URS_2021_02/452351101</t>
  </si>
  <si>
    <t>"sdruž. objekt s výpustným ocel. potrubím - viz. D.1.2.7." (3,6+2,2)*2*0,2+(7,5*0,15+0,45*0,5)*2+7,5*0,3*2</t>
  </si>
  <si>
    <t>34</t>
  </si>
  <si>
    <t>452368113</t>
  </si>
  <si>
    <t>Výztuž podkladních desek nebo bloků nebo pražců otevřený výkop z betonářské oceli 10 505</t>
  </si>
  <si>
    <t>241862735</t>
  </si>
  <si>
    <t>Výztuž podkladních desek, bloků nebo pražců v otevřeném výkopu z betonářské oceli 10 505 (R) nebo BSt 500</t>
  </si>
  <si>
    <t>https://podminky.urs.cz/item/CS_URS_2021_02/452368113</t>
  </si>
  <si>
    <t>"kotvy výpustného ocel. potrubí - viz. D.1.2.7." 7*2*0,5*0,89*0,001</t>
  </si>
  <si>
    <t>35</t>
  </si>
  <si>
    <t>462511270</t>
  </si>
  <si>
    <t>Zához z lomového kamene bez proštěrkování z terénu hmotnost do 200 kg</t>
  </si>
  <si>
    <t>-1728273619</t>
  </si>
  <si>
    <t>Zához z lomového kamene neupraveného záhozového bez proštěrkování z terénu, hmotnosti jednotlivých kamenů do 200 kg</t>
  </si>
  <si>
    <t>https://podminky.urs.cz/item/CS_URS_2021_02/462511270</t>
  </si>
  <si>
    <t>Poznámka k položce:_x000D_
zrno 40 kg</t>
  </si>
  <si>
    <t>"sdruž. objekt - viz. D.1.2.7." (3,6*1,4+1,8*1,0)*1,6+1,2*1,2*0,65</t>
  </si>
  <si>
    <t>36</t>
  </si>
  <si>
    <t>462519002</t>
  </si>
  <si>
    <t>Příplatek za urovnání ploch záhozu z lomového kamene hmotnost do 200 kg</t>
  </si>
  <si>
    <t>-1070556997</t>
  </si>
  <si>
    <t>Zához z lomového kamene neupraveného záhozového Příplatek k cenám za urovnání viditelných ploch záhozu z kamene, hmotnosti jednotlivých kamenů do 200 kg</t>
  </si>
  <si>
    <t>https://podminky.urs.cz/item/CS_URS_2021_02/462519002</t>
  </si>
  <si>
    <t>"sdruž. objekt - viz. D.1.2.7." (3,6*2,2+1,8*1,8)+1,2*1,2</t>
  </si>
  <si>
    <t>Komunikace pozemní</t>
  </si>
  <si>
    <t>37</t>
  </si>
  <si>
    <t>564861111</t>
  </si>
  <si>
    <t>Podklad ze štěrkodrtě ŠD tl 200 mm</t>
  </si>
  <si>
    <t>-830433562</t>
  </si>
  <si>
    <t>Podklad ze štěrkodrti ŠD s rozprostřením a zhutněním, po zhutnění tl. 200 mm</t>
  </si>
  <si>
    <t>https://podminky.urs.cz/item/CS_URS_2021_02/564861111</t>
  </si>
  <si>
    <t>"stoka D2 - viz. Tabulka kubatur D.1.2.17." (1,0+8,0)*2,0*2</t>
  </si>
  <si>
    <t>38</t>
  </si>
  <si>
    <t>565145111</t>
  </si>
  <si>
    <t>Asfaltový beton vrstva podkladní ACP 16 (obalované kamenivo OKS) tl 60 mm š do 3 m</t>
  </si>
  <si>
    <t>1460577879</t>
  </si>
  <si>
    <t>Asfaltový beton vrstva podkladní ACP 16 (obalované kamenivo střednězrnné - OKS) s rozprostřením a zhutněním v pruhu šířky přes 1,5 do 3 m, po zhutnění tl. 60 mm</t>
  </si>
  <si>
    <t>https://podminky.urs.cz/item/CS_URS_2021_02/565145111</t>
  </si>
  <si>
    <t>39</t>
  </si>
  <si>
    <t>573211109</t>
  </si>
  <si>
    <t>Postřik živičný spojovací z asfaltu v množství 0,50 kg/m2</t>
  </si>
  <si>
    <t>-1632487144</t>
  </si>
  <si>
    <t>Postřik spojovací PS bez posypu kamenivem z asfaltu silničního, v množství 0,50 kg/m2</t>
  </si>
  <si>
    <t>https://podminky.urs.cz/item/CS_URS_2021_02/573211109</t>
  </si>
  <si>
    <t>18,0*2</t>
  </si>
  <si>
    <t>40</t>
  </si>
  <si>
    <t>577134211</t>
  </si>
  <si>
    <t>Asfaltový beton vrstva obrusná ACO 11 (ABS) tř. II tl 40 mm š do 3 m z nemodifikovaného asfaltu</t>
  </si>
  <si>
    <t>-1113919401</t>
  </si>
  <si>
    <t>Asfaltový beton vrstva obrusná ACO 11 (ABS) s rozprostřením a se zhutněním z nemodifikovaného asfaltu v pruhu šířky do 3 m tř. II, po zhutnění tl. 40 mm</t>
  </si>
  <si>
    <t>https://podminky.urs.cz/item/CS_URS_2021_02/577134211</t>
  </si>
  <si>
    <t>41</t>
  </si>
  <si>
    <t>599142111</t>
  </si>
  <si>
    <t>Úprava zálivky dilatačních nebo pracovních spár v cementobetonovém krytu hl do 40 mm š přes 20 do 40 mm</t>
  </si>
  <si>
    <t>314042849</t>
  </si>
  <si>
    <t>Úprava zálivky dilatačních nebo pracovních spár v cementobetonovém krytu, hloubky do 40 mm, šířky přes 20 do 40 mm</t>
  </si>
  <si>
    <t>https://podminky.urs.cz/item/CS_URS_2021_02/599142111</t>
  </si>
  <si>
    <t>"viz. Tabulka kubatur D.1.2.17." 20,0</t>
  </si>
  <si>
    <t>Úpravy povrchů, podlahy a osazování výplní</t>
  </si>
  <si>
    <t>42</t>
  </si>
  <si>
    <t>614999004-R</t>
  </si>
  <si>
    <t>Stěrka na betonové konstrukce ve styku se zeminou</t>
  </si>
  <si>
    <t>-688872316</t>
  </si>
  <si>
    <t>"sdruž. objekt - viz. D.1.2.7." (2,8*1,95+0,4*1,4)*2+1,8*(1,8+1,4)</t>
  </si>
  <si>
    <t>Trubní vedení</t>
  </si>
  <si>
    <t>43</t>
  </si>
  <si>
    <t>871360410</t>
  </si>
  <si>
    <t>Montáž kanalizačního potrubí korugovaného SN 10 z polypropylenu DN 250</t>
  </si>
  <si>
    <t>-55316055</t>
  </si>
  <si>
    <t>Montáž kanalizačního potrubí z plastů z polypropylenu PP korugovaného nebo žebrovaného SN 10 DN 250</t>
  </si>
  <si>
    <t>https://podminky.urs.cz/item/CS_URS_2021_02/871360410</t>
  </si>
  <si>
    <t>"stoka D2 - viz. Tabulka kubatur D.1.2.17." 5,0</t>
  </si>
  <si>
    <t>44</t>
  </si>
  <si>
    <t>28617268-R</t>
  </si>
  <si>
    <t>trubka kanalizační PP korugovaná DN 250x6000 mm SN 8</t>
  </si>
  <si>
    <t>610522412</t>
  </si>
  <si>
    <t>Poznámka k položce:_x000D_
Cena zahrnuje hrdlo a těsnicí kroužek.</t>
  </si>
  <si>
    <t>5*1,015</t>
  </si>
  <si>
    <t>45</t>
  </si>
  <si>
    <t>871420410</t>
  </si>
  <si>
    <t>Montáž kanalizačního potrubí korugovaného SN 10 z polypropylenu DN 500</t>
  </si>
  <si>
    <t>-1729250399</t>
  </si>
  <si>
    <t>Montáž kanalizačního potrubí z plastů z polypropylenu PP korugovaného nebo žebrovaného SN 10 DN 500</t>
  </si>
  <si>
    <t>https://podminky.urs.cz/item/CS_URS_2021_02/871420410</t>
  </si>
  <si>
    <t>"stoka D2 - viz. Tabulka kubatur D.1.2.17." 50,5</t>
  </si>
  <si>
    <t>46</t>
  </si>
  <si>
    <t>28617271-R</t>
  </si>
  <si>
    <t>trubka kanalizační PP korugovaná DN 500x6000 mm SN 8</t>
  </si>
  <si>
    <t>-978025739</t>
  </si>
  <si>
    <t>53,2*1,015</t>
  </si>
  <si>
    <t>47</t>
  </si>
  <si>
    <t>891313431</t>
  </si>
  <si>
    <t>Montáž ventilů regulačních v objektech DN 150</t>
  </si>
  <si>
    <t>kus</t>
  </si>
  <si>
    <t>-576085683</t>
  </si>
  <si>
    <t>Montáž vodovodních armatur na potrubí ventilů regulačních plovákových v objektech DN 150</t>
  </si>
  <si>
    <t>https://podminky.urs.cz/item/CS_URS_2021_02/891313431</t>
  </si>
  <si>
    <t>"sdruž. objekt - viz. D.1.2.7." 1,0</t>
  </si>
  <si>
    <t>48</t>
  </si>
  <si>
    <t>42299031-R</t>
  </si>
  <si>
    <t>Vírový ventil 3-6 l/s nerezový</t>
  </si>
  <si>
    <t>-1858500837</t>
  </si>
  <si>
    <t>Poznámka k položce:_x000D_
tělo regulátoru a kotvicí materiál - antikorozní ocel_x000D_
nástěnná a uzavírací deska - polypropylen</t>
  </si>
  <si>
    <t>49</t>
  </si>
  <si>
    <t>892372111</t>
  </si>
  <si>
    <t>Zabezpečení konců potrubí DN do 300 při tlakových zkouškách vodou</t>
  </si>
  <si>
    <t>-919215904</t>
  </si>
  <si>
    <t>Tlakové zkoušky vodou zabezpečení konců potrubí při tlakových zkouškách DN do 300</t>
  </si>
  <si>
    <t>https://podminky.urs.cz/item/CS_URS_2021_02/892372111</t>
  </si>
  <si>
    <t>50</t>
  </si>
  <si>
    <t>892381111</t>
  </si>
  <si>
    <t>Tlaková zkouška vodou potrubí DN 250, DN 300 nebo 350</t>
  </si>
  <si>
    <t>276995623</t>
  </si>
  <si>
    <t>Tlakové zkoušky vodou na potrubí DN 250, 300 nebo 350</t>
  </si>
  <si>
    <t>https://podminky.urs.cz/item/CS_URS_2021_02/892381111</t>
  </si>
  <si>
    <t>"stoka D2 (DN 250)" 5,0</t>
  </si>
  <si>
    <t>51</t>
  </si>
  <si>
    <t>892421111</t>
  </si>
  <si>
    <t>Tlaková zkouška vodou potrubí DN 400 nebo 500</t>
  </si>
  <si>
    <t>-760410143</t>
  </si>
  <si>
    <t>Tlakové zkoušky vodou na potrubí DN 400 nebo 500</t>
  </si>
  <si>
    <t>https://podminky.urs.cz/item/CS_URS_2021_02/892421111</t>
  </si>
  <si>
    <t>"stoka D2 (DN 500)" 50,5</t>
  </si>
  <si>
    <t>52</t>
  </si>
  <si>
    <t>892442111</t>
  </si>
  <si>
    <t>Zabezpečení konců potrubí DN přes 300 do 600 při tlakových zkouškách vodou</t>
  </si>
  <si>
    <t>601070495</t>
  </si>
  <si>
    <t>Tlakové zkoušky vodou zabezpečení konců potrubí při tlakových zkouškách DN přes 300 do 600</t>
  </si>
  <si>
    <t>https://podminky.urs.cz/item/CS_URS_2021_02/892442111</t>
  </si>
  <si>
    <t>53</t>
  </si>
  <si>
    <t>894118001</t>
  </si>
  <si>
    <t>Příplatek ZKD 0,60 m výšky vstupu na potrubí</t>
  </si>
  <si>
    <t>256455722</t>
  </si>
  <si>
    <t>Šachty kanalizační zděné Příplatek k cenám za každých dalších 0,60 m výšky vstupu</t>
  </si>
  <si>
    <t>https://podminky.urs.cz/item/CS_URS_2021_02/894118001</t>
  </si>
  <si>
    <t>3+2+3</t>
  </si>
  <si>
    <t>54</t>
  </si>
  <si>
    <t>894302162</t>
  </si>
  <si>
    <t>Stěny šachet tl nad 200 mm ze ŽB se zvýšenými nároky na prostředí tř. C 30/37</t>
  </si>
  <si>
    <t>1878628478</t>
  </si>
  <si>
    <t>Ostatní konstrukce na trubním vedení ze železobetonu stěny šachet tloušťky přes 200 mm z betonu se zvýšenými nároky na prostředí tř. C 30/37</t>
  </si>
  <si>
    <t>https://podminky.urs.cz/item/CS_URS_2021_02/894302162</t>
  </si>
  <si>
    <t>"sdruž. objekt (vč. dna) - viz. D.1.2.7." 3,2*1,8*0,8+1,8*0,4*(2,8+0,6)+(1,2*2+1,4)*0,4*2,55+1,0*0,4*0,9*2</t>
  </si>
  <si>
    <t>55</t>
  </si>
  <si>
    <t>894411141</t>
  </si>
  <si>
    <t>Zřízení šachet kanalizačních z betonových dílců na potrubí DN 500 dno beton tř. C 25/30</t>
  </si>
  <si>
    <t>355679627</t>
  </si>
  <si>
    <t>Zřízení šachet kanalizačních z betonových dílců výšky vstupu do 1,50 m s obložením dna betonem tř. C 25/30, na potrubí DN 500</t>
  </si>
  <si>
    <t>https://podminky.urs.cz/item/CS_URS_2021_02/894411141</t>
  </si>
  <si>
    <t>"šachta Š32+Š33 - viz. Výkaz šachet D.1.2.19." 2,0</t>
  </si>
  <si>
    <t>"horská vpust Š31 - viz. D.1.2.18." 1,0</t>
  </si>
  <si>
    <t>56</t>
  </si>
  <si>
    <t>59299079-R</t>
  </si>
  <si>
    <t>Dno betonové šachty jednolité 100/815 tl. 25 cm</t>
  </si>
  <si>
    <t>1380426948</t>
  </si>
  <si>
    <t>57</t>
  </si>
  <si>
    <t>59224162</t>
  </si>
  <si>
    <t>skruž kanalizační s ocelovými stupadly 100x100x12cm</t>
  </si>
  <si>
    <t>1907273475</t>
  </si>
  <si>
    <t>https://podminky.urs.cz/item/CS_URS_2021_02/59224162</t>
  </si>
  <si>
    <t>1+1</t>
  </si>
  <si>
    <t>58</t>
  </si>
  <si>
    <t>59224050</t>
  </si>
  <si>
    <t>skruž pro kanalizační šachty se zabudovanými stupadly 100x25x12cm</t>
  </si>
  <si>
    <t>-950782645</t>
  </si>
  <si>
    <t>https://podminky.urs.cz/item/CS_URS_2021_02/59224050</t>
  </si>
  <si>
    <t>59</t>
  </si>
  <si>
    <t>59224312</t>
  </si>
  <si>
    <t>kónus šachetní betonový kapsové plastové stupadlo 100x62,5x58cm</t>
  </si>
  <si>
    <t>-113568377</t>
  </si>
  <si>
    <t>https://podminky.urs.cz/item/CS_URS_2021_02/59224312</t>
  </si>
  <si>
    <t>60</t>
  </si>
  <si>
    <t>59224185</t>
  </si>
  <si>
    <t>prstenec šachtový vyrovnávací betonový 625x120x60mm</t>
  </si>
  <si>
    <t>2014736569</t>
  </si>
  <si>
    <t>https://podminky.urs.cz/item/CS_URS_2021_02/59224185</t>
  </si>
  <si>
    <t>61</t>
  </si>
  <si>
    <t>59224348</t>
  </si>
  <si>
    <t>těsnění elastomerové pro spojení šachetních dílů DN 1000</t>
  </si>
  <si>
    <t>999396348</t>
  </si>
  <si>
    <t>https://podminky.urs.cz/item/CS_URS_2021_02/59224348</t>
  </si>
  <si>
    <t>3+2</t>
  </si>
  <si>
    <t>62</t>
  </si>
  <si>
    <t>59299070-R</t>
  </si>
  <si>
    <t>Horská vpusť prefabrikovaná 1500 x 900 x 1350 mm (DN 1200 x 600 mm, stavební v. 1200 mm)</t>
  </si>
  <si>
    <t>-44405612</t>
  </si>
  <si>
    <t>63</t>
  </si>
  <si>
    <t>59299071-R</t>
  </si>
  <si>
    <t>Rektifikační rámeček horské vpusti 1500 x 900 x 300 mm (DN 1200 x 600 mm, stavební v. 300 mm)</t>
  </si>
  <si>
    <t>802603535</t>
  </si>
  <si>
    <t>64</t>
  </si>
  <si>
    <t>894502201</t>
  </si>
  <si>
    <t>Bednění stěn šachet pravoúhlých nebo vícehranných oboustranné</t>
  </si>
  <si>
    <t>-1737633090</t>
  </si>
  <si>
    <t>Bednění konstrukcí na trubním vedení stěn šachet pravoúhlých nebo čtyř a vícehranných oboustranné</t>
  </si>
  <si>
    <t>https://podminky.urs.cz/item/CS_URS_2021_02/894502201</t>
  </si>
  <si>
    <t>"sdruž. objekt (vč. dna) - viz. D.1.2.7." (3,2+1,8)*2*0,8+(1,8+0,4*2)*(2,8+0,6)+0,4*0,4*2+(1,4*2+1,8)*2,4+1,0*0,9*4+1,0*(2,8+2,4*4+0,6)</t>
  </si>
  <si>
    <t>65</t>
  </si>
  <si>
    <t>894608112</t>
  </si>
  <si>
    <t>Výztuž šachet z betonářské oceli 10 505</t>
  </si>
  <si>
    <t>1140557375</t>
  </si>
  <si>
    <t>Výztuž šachet z betonářské oceli 10 505 (R) nebo BSt 500</t>
  </si>
  <si>
    <t>https://podminky.urs.cz/item/CS_URS_2021_02/894608112</t>
  </si>
  <si>
    <t>"sdruž. objekt vč. dna - viz. D.1.2.8." (1420,0-1066,2)*0,001</t>
  </si>
  <si>
    <t>66</t>
  </si>
  <si>
    <t>894608211</t>
  </si>
  <si>
    <t>Výztuž šachet ze svařovaných sítí typu Kari</t>
  </si>
  <si>
    <t>1772886472</t>
  </si>
  <si>
    <t>https://podminky.urs.cz/item/CS_URS_2021_02/894608211</t>
  </si>
  <si>
    <t>"sdruž. objekt vč. dna - viz. D.1.2.8." 1066,2*0,001</t>
  </si>
  <si>
    <t>67</t>
  </si>
  <si>
    <t>899103112</t>
  </si>
  <si>
    <t>Osazení poklopů litinových nebo ocelových včetně rámů pro třídu zatížení B125, C250</t>
  </si>
  <si>
    <t>-229542758</t>
  </si>
  <si>
    <t>Osazení poklopů litinových a ocelových včetně rámů pro třídu zatížení B125, C250</t>
  </si>
  <si>
    <t>https://podminky.urs.cz/item/CS_URS_2021_02/899103112</t>
  </si>
  <si>
    <t>68</t>
  </si>
  <si>
    <t>55241002</t>
  </si>
  <si>
    <t>poklop kanalizační betonolitinový, rám betonolitinový 125mm, B 125 bez odvětrání</t>
  </si>
  <si>
    <t>-1690824661</t>
  </si>
  <si>
    <t>https://podminky.urs.cz/item/CS_URS_2021_02/55241002</t>
  </si>
  <si>
    <t>69</t>
  </si>
  <si>
    <t>899203112</t>
  </si>
  <si>
    <t>Osazení mříží litinových včetně rámů a košů na bahno pro třídu zatížení B125, C250</t>
  </si>
  <si>
    <t>-1956920939</t>
  </si>
  <si>
    <t>https://podminky.urs.cz/item/CS_URS_2021_02/899203112</t>
  </si>
  <si>
    <t>70</t>
  </si>
  <si>
    <t>55299064-R</t>
  </si>
  <si>
    <t>Mříž litinová 1200 x 600 mm do horské vpusti s rámem C 250</t>
  </si>
  <si>
    <t>854730688</t>
  </si>
  <si>
    <t>71</t>
  </si>
  <si>
    <t>899501221</t>
  </si>
  <si>
    <t>Stupadla do šachet ocelová s PE povlakem vidlicová pro přímé zabudování do hmoždinek</t>
  </si>
  <si>
    <t>-1842250137</t>
  </si>
  <si>
    <t>Stupadla do šachet a drobných objektů ocelová s PE povlakem vidlicová pro přímé zabudování do hmoždinek</t>
  </si>
  <si>
    <t>https://podminky.urs.cz/item/CS_URS_2021_02/899501221</t>
  </si>
  <si>
    <t>"sdruž. objekt - viz. D.1.2.7." 10,0</t>
  </si>
  <si>
    <t>72</t>
  </si>
  <si>
    <t>899623181</t>
  </si>
  <si>
    <t>Obetonování potrubí nebo zdiva stok betonem prostým tř. C 30/37 v otevřeném výkopu</t>
  </si>
  <si>
    <t>952310744</t>
  </si>
  <si>
    <t>Obetonování potrubí nebo zdiva stok betonem prostým v otevřeném výkopu, beton tř. C 30/37</t>
  </si>
  <si>
    <t>https://podminky.urs.cz/item/CS_URS_2021_02/899623181</t>
  </si>
  <si>
    <t>"výpustné ocel. potrubí - viz. D.1.2.7." 7,5*(1,3*0,26+3,14*0,55*0,55/2-3,14*0,25*0,25)</t>
  </si>
  <si>
    <t>73</t>
  </si>
  <si>
    <t>899643111</t>
  </si>
  <si>
    <t>Bednění pro obetonování potrubí otevřený výkop</t>
  </si>
  <si>
    <t>-125340784</t>
  </si>
  <si>
    <t>Bednění pro obetonování potrubí v otevřeném výkopu</t>
  </si>
  <si>
    <t>https://podminky.urs.cz/item/CS_URS_2021_02/899643111</t>
  </si>
  <si>
    <t>"výpustné ocel. potrubí - viz. D.1.2.7." 7,5*0,4*2</t>
  </si>
  <si>
    <t>Ostatní konstrukce a práce, bourání</t>
  </si>
  <si>
    <t>74</t>
  </si>
  <si>
    <t>916131213</t>
  </si>
  <si>
    <t>Osazení silničního obrubníku betonového stojatého s boční opěrou do lože z betonu prostého</t>
  </si>
  <si>
    <t>-1496488907</t>
  </si>
  <si>
    <t>Osazení silničního obrubníku betonového se zřízením lože, s vyplněním a zatřením spár cementovou maltou stojatého s boční opěrou z betonu prostého, do lože z betonu prostého</t>
  </si>
  <si>
    <t>https://podminky.urs.cz/item/CS_URS_2021_02/916131213</t>
  </si>
  <si>
    <t>"znovuosazení stávajících obrubníků - viz. D.1.2.17." 6,0</t>
  </si>
  <si>
    <t>75</t>
  </si>
  <si>
    <t>919541121</t>
  </si>
  <si>
    <t>Zřízení propustku nebo sjezdu z trub ocelových DN přes 400 do 700</t>
  </si>
  <si>
    <t>515552039</t>
  </si>
  <si>
    <t>Zřízení propustku nebo sjezdu z trub ocelových DN přes 400 do 700 mm</t>
  </si>
  <si>
    <t>https://podminky.urs.cz/item/CS_URS_2021_02/919541121</t>
  </si>
  <si>
    <t>"výpustné ocel. potrubí - viz. D.1.2.7." 8,0</t>
  </si>
  <si>
    <t>76</t>
  </si>
  <si>
    <t>14099024-R</t>
  </si>
  <si>
    <t>Trubka ocelová svařovaná D 508/10 s vnitřním dvouvrstvým nátěrem vhodným pro styk s vodou</t>
  </si>
  <si>
    <t>-1571730709</t>
  </si>
  <si>
    <t>77</t>
  </si>
  <si>
    <t>919731121</t>
  </si>
  <si>
    <t>Zarovnání styčné plochy podkladu nebo krytu živičného tl do 50 mm</t>
  </si>
  <si>
    <t>-210677960</t>
  </si>
  <si>
    <t>Zarovnání styčné plochy podkladu nebo krytu podél vybourané části komunikace nebo zpevněné plochy živičné tl. do 50 mm</t>
  </si>
  <si>
    <t>https://podminky.urs.cz/item/CS_URS_2021_02/919731121</t>
  </si>
  <si>
    <t>78</t>
  </si>
  <si>
    <t>919735111</t>
  </si>
  <si>
    <t>Řezání stávajícího živičného krytu hl do 50 mm</t>
  </si>
  <si>
    <t>2092859025</t>
  </si>
  <si>
    <t>Řezání stávajícího živičného krytu nebo podkladu hloubky do 50 mm</t>
  </si>
  <si>
    <t>https://podminky.urs.cz/item/CS_URS_2021_02/919735111</t>
  </si>
  <si>
    <t>79</t>
  </si>
  <si>
    <t>936501111</t>
  </si>
  <si>
    <t>Limnigrafická lať</t>
  </si>
  <si>
    <t>751612885</t>
  </si>
  <si>
    <t>Limnigrafická lať osazená v jakémkoliv sklonu</t>
  </si>
  <si>
    <t>https://podminky.urs.cz/item/CS_URS_2021_02/936501111</t>
  </si>
  <si>
    <t>80</t>
  </si>
  <si>
    <t>969999007-R</t>
  </si>
  <si>
    <t>M+D ocelové přelivné hrany z trubky  D 406,4/10 vč. nátěru</t>
  </si>
  <si>
    <t>-1790664023</t>
  </si>
  <si>
    <t>M+D ocelové přelivné hrany z trubky D 406,4/10 vč. nátěru</t>
  </si>
  <si>
    <t>Poznámka k položce:_x000D_
Ocelová trubka bude podélně rozříznuta, vyříznou se otvory pro dobetonování, které se po betonáži zpětně zavaří._x000D_
Povrchová úprava: 1x  základní antikorozní vrstva_x000D_
                            2x  vrchní antikorozní email (odstín tmavě zelený)</t>
  </si>
  <si>
    <t>"sdruž. objekt - viz. D.1.2.7.+8." 1,4+1,4+1,8</t>
  </si>
  <si>
    <t>81</t>
  </si>
  <si>
    <t>979021113</t>
  </si>
  <si>
    <t>Očištění vybouraných obrubníků a krajníků silničních při překopech inženýrských sítí</t>
  </si>
  <si>
    <t>1453141107</t>
  </si>
  <si>
    <t>Očištění vybouraných prvků při překopech inženýrských sítí od spojovacího materiálu s odklizením a uložením očištěných hmot a spojovacího materiálu na skládku do vzdálenosti 10 m nebo naložením na dopravní prostředek obrubníků a krajníků, vybouraných z jakéhokoliv lože a s jakoukoliv výplní spár silničních</t>
  </si>
  <si>
    <t>https://podminky.urs.cz/item/CS_URS_2021_02/979021113</t>
  </si>
  <si>
    <t>997</t>
  </si>
  <si>
    <t>Přesun sutě</t>
  </si>
  <si>
    <t>82</t>
  </si>
  <si>
    <t>997221551</t>
  </si>
  <si>
    <t>Vodorovná doprava suti ze sypkých materiálů do 1 km</t>
  </si>
  <si>
    <t>1758625583</t>
  </si>
  <si>
    <t>Vodorovná doprava suti bez naložení, ale se složením a s hrubým urovnáním ze sypkých materiálů, na vzdálenost do 1 km</t>
  </si>
  <si>
    <t>https://podminky.urs.cz/item/CS_URS_2021_02/997221551</t>
  </si>
  <si>
    <t>"suť z komunikace" 16,254</t>
  </si>
  <si>
    <t>83</t>
  </si>
  <si>
    <t>997221559</t>
  </si>
  <si>
    <t>Příplatek ZKD 1 km u vodorovné dopravy suti ze sypkých materiálů</t>
  </si>
  <si>
    <t>1162943100</t>
  </si>
  <si>
    <t>Vodorovná doprava suti bez naložení, ale se složením a s hrubým urovnáním Příplatek k ceně za každý další i započatý 1 km přes 1 km</t>
  </si>
  <si>
    <t>https://podminky.urs.cz/item/CS_URS_2021_02/997221559</t>
  </si>
  <si>
    <t>31*16,254</t>
  </si>
  <si>
    <t>84</t>
  </si>
  <si>
    <t>997221645</t>
  </si>
  <si>
    <t>Poplatek za uložení na skládce (skládkovné) odpadu asfaltového bez dehtu kód odpadu 17 03 02</t>
  </si>
  <si>
    <t>1956454833</t>
  </si>
  <si>
    <t>Poplatek za uložení stavebního odpadu na skládce (skládkovné) asfaltového bez obsahu dehtu zatříděného do Katalogu odpadů pod kódem 17 03 02</t>
  </si>
  <si>
    <t>https://podminky.urs.cz/item/CS_URS_2021_02/997221645</t>
  </si>
  <si>
    <t>"živice z komunikace" 3,960+1,854</t>
  </si>
  <si>
    <t>85</t>
  </si>
  <si>
    <t>997221655</t>
  </si>
  <si>
    <t>Poplatek za uložení na skládce (skládkovné) zeminy a kamení kód odpadu 17 05 04</t>
  </si>
  <si>
    <t>-465631129</t>
  </si>
  <si>
    <t>Poplatek za uložení stavebního odpadu na skládce (skládkovné) zeminy a kamení zatříděného do Katalogu odpadů pod kódem 17 05 04</t>
  </si>
  <si>
    <t>https://podminky.urs.cz/item/CS_URS_2021_02/997221655</t>
  </si>
  <si>
    <t>"podkladní kamenivo z komunikace" 10,440</t>
  </si>
  <si>
    <t>998</t>
  </si>
  <si>
    <t>Přesun hmot</t>
  </si>
  <si>
    <t>86</t>
  </si>
  <si>
    <t>998276101</t>
  </si>
  <si>
    <t>Přesun hmot pro trubní vedení z trub z plastických hmot otevřený výkop</t>
  </si>
  <si>
    <t>-134131435</t>
  </si>
  <si>
    <t>Přesun hmot pro trubní vedení hloubené z trub z plastických hmot nebo sklolaminátových pro vodovody nebo kanalizace v otevřeném výkopu dopravní vzdálenost do 15 m</t>
  </si>
  <si>
    <t>https://podminky.urs.cz/item/CS_URS_2021_02/998276101</t>
  </si>
  <si>
    <t>283,869-152,054</t>
  </si>
  <si>
    <t>87</t>
  </si>
  <si>
    <t>998999001-R</t>
  </si>
  <si>
    <t>Přesun hmot pro štěrkopísek</t>
  </si>
  <si>
    <t>-895557978</t>
  </si>
  <si>
    <t>PSV</t>
  </si>
  <si>
    <t>Práce a dodávky PSV</t>
  </si>
  <si>
    <t>767</t>
  </si>
  <si>
    <t>Konstrukce zámečnické</t>
  </si>
  <si>
    <t>88</t>
  </si>
  <si>
    <t>767995112</t>
  </si>
  <si>
    <t>Montáž atypických zámečnických konstrukcí hm přes 5 do 10 kg</t>
  </si>
  <si>
    <t>53421909</t>
  </si>
  <si>
    <t>Montáž ostatních atypických zámečnických konstrukcí hmotnosti přes 5 do 10 kg</t>
  </si>
  <si>
    <t>https://podminky.urs.cz/item/CS_URS_2021_02/767995112</t>
  </si>
  <si>
    <t>"škrticí potrubí v objektu - viz. D.1.2.7." 8,3</t>
  </si>
  <si>
    <t>"škrticí deska v horské vpusti - viz. D.1.2.18." 6,3</t>
  </si>
  <si>
    <t>89</t>
  </si>
  <si>
    <t>14011096-R</t>
  </si>
  <si>
    <t>trubka ocelová bezešvá hladká jakost 11 353 139,7 x 6,3mm</t>
  </si>
  <si>
    <t>-119334075</t>
  </si>
  <si>
    <t>90</t>
  </si>
  <si>
    <t>55399024-R</t>
  </si>
  <si>
    <t>Ocelová škrticí deska 0,4 x 0,4 m žárově pozinkovaná + 2x nátěr</t>
  </si>
  <si>
    <t>-314158975</t>
  </si>
  <si>
    <t>Poznámka k položce:_x000D_
Škrticí deska z plechu tl. 5 mm bude upevněna na vnitřní stěnu horské vpusti pomocí ocelových hmoždinek M8 mm - 4 ks. Ve spodní části se vyřízne otvor průměr 70 mm.</t>
  </si>
  <si>
    <t>91</t>
  </si>
  <si>
    <t>767995113</t>
  </si>
  <si>
    <t>Montáž atypických zámečnických konstrukcí hm přes 10 do 20 kg</t>
  </si>
  <si>
    <t>-2021130056</t>
  </si>
  <si>
    <t>Montáž ostatních atypických zámečnických konstrukcí hmotnosti přes 10 do 20 kg</t>
  </si>
  <si>
    <t>https://podminky.urs.cz/item/CS_URS_2021_02/767995113</t>
  </si>
  <si>
    <t>"branka - viz. D.1.2.9." 19,18</t>
  </si>
  <si>
    <t>92</t>
  </si>
  <si>
    <t>55299019-R</t>
  </si>
  <si>
    <t>Ocelová branka se svislou výplní z čtvercových trubek 0,75 x 0,97 m  žárově pozinkovaná + 2x nátěr</t>
  </si>
  <si>
    <t>983276591</t>
  </si>
  <si>
    <t>93</t>
  </si>
  <si>
    <t>767995114</t>
  </si>
  <si>
    <t>Montáž atypických zámečnických konstrukcí hm přes 20 do 50 kg</t>
  </si>
  <si>
    <t>-1527142711</t>
  </si>
  <si>
    <t>Montáž ostatních atypických zámečnických konstrukcí hmotnosti přes 20 do 50 kg</t>
  </si>
  <si>
    <t>https://podminky.urs.cz/item/CS_URS_2021_02/767995114</t>
  </si>
  <si>
    <t>"zábradlí - viz. D.1.2.9." 2*46,63</t>
  </si>
  <si>
    <t>94</t>
  </si>
  <si>
    <t>55299018-R</t>
  </si>
  <si>
    <t>Ocelové zábradlí se svislou výplní z čtvercových trubek dl. 1,38+0,32 m, v. 1,1 m, žárově pozinkované + 2x nátěr</t>
  </si>
  <si>
    <t>1903243906</t>
  </si>
  <si>
    <t>95</t>
  </si>
  <si>
    <t>767995115</t>
  </si>
  <si>
    <t>Montáž atypických zámečnických konstrukcí hm přes 50 do 100 kg</t>
  </si>
  <si>
    <t>-738337221</t>
  </si>
  <si>
    <t>Montáž ostatních atypických zámečnických konstrukcí hmotnosti přes 50 do 100 kg</t>
  </si>
  <si>
    <t>https://podminky.urs.cz/item/CS_URS_2021_02/767995115</t>
  </si>
  <si>
    <t>"česle s rámem (sdruž. objekt) - viz. D.1.2.10.-11." 5,5+4,8+1,2+0,1+49,91</t>
  </si>
  <si>
    <t>96</t>
  </si>
  <si>
    <t>55399107-R</t>
  </si>
  <si>
    <t>Ocelové česle s rámem 1,06 x 1,22 m žárově pozinkované + 2x nátěr</t>
  </si>
  <si>
    <t>-359353233</t>
  </si>
  <si>
    <t>97</t>
  </si>
  <si>
    <t>998767101</t>
  </si>
  <si>
    <t>Přesun hmot tonážní pro zámečnické konstrukce v objektech v do 6 m</t>
  </si>
  <si>
    <t>-1978316944</t>
  </si>
  <si>
    <t>Přesun hmot pro zámečnické konstrukce stanovený z hmotnosti přesunovaného materiálu vodorovná dopravní vzdálenost do 50 m v objektech výšky do 6 m</t>
  </si>
  <si>
    <t>https://podminky.urs.cz/item/CS_URS_2021_02/998767101</t>
  </si>
  <si>
    <t>783</t>
  </si>
  <si>
    <t>Dokončovací práce - nátěry</t>
  </si>
  <si>
    <t>98</t>
  </si>
  <si>
    <t>783999004-R</t>
  </si>
  <si>
    <t>Ochranný nátěr na beton ve styku s vodou</t>
  </si>
  <si>
    <t>1228767094</t>
  </si>
  <si>
    <t>Ochranný nátěr na betonve styku s vodou</t>
  </si>
  <si>
    <t>"sdruž. objekt - viz. D.1.2.7." 1,4*2*1,3+1,8*1,5+1,0*0,9*2+1,0*(2,8+2,6*3+1,2+0,6)+0,4*0,4*2+1,8*0,4</t>
  </si>
  <si>
    <t>VON - Vedlejší a ostatní náklady</t>
  </si>
  <si>
    <t>VRN - Vedlejší rozpočtové náklady</t>
  </si>
  <si>
    <t xml:space="preserve">    VRN2 - Vedlejší náklady</t>
  </si>
  <si>
    <t xml:space="preserve">    VRN9 - Ostatní náklady</t>
  </si>
  <si>
    <t>VRN</t>
  </si>
  <si>
    <t>Vedlejší rozpočtové náklady</t>
  </si>
  <si>
    <t>VRN2</t>
  </si>
  <si>
    <t>Vedlejší náklady</t>
  </si>
  <si>
    <t>031002000</t>
  </si>
  <si>
    <t>Zařízení staveniště</t>
  </si>
  <si>
    <t>soubor</t>
  </si>
  <si>
    <t>1024</t>
  </si>
  <si>
    <t>-1886255009</t>
  </si>
  <si>
    <t>Poznámka k položce:_x000D_
Zřízení zařízení staveniště, jeho připojení na sítě, oplocení prostoru  a jejich následné odstranění. Zajištění přístupu k jednotlivým úsekům stavby za účelem provádění a uvedení do původního stavu po ukončení stavby vč. osetí ploch, náhrada za dočasné zábory ploch. Zřízení a odstranění dočasných komunikací, sjezdů, nájezdů, lávek přes výkopy. Zajištění výkopů zábradlím. Zřízení čistících zón před výjezdem z obvodu staveniště. Zajištění bezpečnosti práce a ochrany životního prostředí.</t>
  </si>
  <si>
    <t>031004000</t>
  </si>
  <si>
    <t>Dopravní značení na staveništi</t>
  </si>
  <si>
    <t>-1203304241</t>
  </si>
  <si>
    <t>Poznámka k položce:_x000D_
Projednání a zajištění zvláštního užívání komunikací a veřejných ploch, zajištění dopravního značení
 k dopravním omezením, řízení provozu vč. případné světelné signalizace, jejich údržba, přemisťování a následné odstranění, a to v rozsahu nezbytném pro řádné a bezpečné provádění stavby.</t>
  </si>
  <si>
    <t>031005000</t>
  </si>
  <si>
    <t xml:space="preserve">Práce v ochranném pásmu </t>
  </si>
  <si>
    <t>-998786140</t>
  </si>
  <si>
    <t>Práce v ochranném pásmu</t>
  </si>
  <si>
    <t>Poznámka k položce:_x000D_
Práce v ochranném pásmu nadzemního vedení NN.</t>
  </si>
  <si>
    <t>VRN9</t>
  </si>
  <si>
    <t>Ostatní náklady</t>
  </si>
  <si>
    <t>090001000</t>
  </si>
  <si>
    <t>Geodetické vytýčení před zahájením realizace 
stavebních prací</t>
  </si>
  <si>
    <t>-756545237</t>
  </si>
  <si>
    <t>Poznámka k položce:_x000D_
dl. hráze - 55 m, zdrž, stoka D2 dl. 55,5 m</t>
  </si>
  <si>
    <t>091003000</t>
  </si>
  <si>
    <t xml:space="preserve">Geodetické práce po výstavbě </t>
  </si>
  <si>
    <t>-1902243394</t>
  </si>
  <si>
    <t>Geodetické práce po výstavbě</t>
  </si>
  <si>
    <t xml:space="preserve">Poznámka k položce:_x000D_
Geodetické zaměření skutečného provedení díla 3x v grafické (tištěné) podobě a 1x v digitálním vyhotovení _x000D_
</t>
  </si>
  <si>
    <t>091003001</t>
  </si>
  <si>
    <t>Vytýčení podzemních inženýrských sítí</t>
  </si>
  <si>
    <t>355606220</t>
  </si>
  <si>
    <t xml:space="preserve">Poznámka k položce:_x000D_
Zajištění ochrany a vytýčení podzemních inženýrských sítí uvedených v projektové dokumentaci dle podmínek z dokladové části projektu (např. vodovod, kabel Cetin)._x000D_
</t>
  </si>
  <si>
    <t>091204000</t>
  </si>
  <si>
    <t>Dokumentace skutečného provedení stavby</t>
  </si>
  <si>
    <t>-1309848591</t>
  </si>
  <si>
    <t>Poznámka k položce:_x000D_
Vypracování projektové dokumentace skutečného provedení díla 3x v grafické (tištěné) podobě a 1x v digitálním vyhotovení
.</t>
  </si>
  <si>
    <t>091404000</t>
  </si>
  <si>
    <t>Zkoušky, atesty a revize podle ČSN a případných jiných právních nebo technických předpisů</t>
  </si>
  <si>
    <t>1213016086</t>
  </si>
  <si>
    <t>Poznámka k položce:_x000D_
Zajištění všech ostatních nezbytných zkoušek, atestů a revizí podle ČSN a případných jiných právních nebo technických předpisů platných v době provádění a předání díla, kterými bude prokázáno dosažení předepsané kvality a předepsaných technických parametrů díla.</t>
  </si>
  <si>
    <t>091406000</t>
  </si>
  <si>
    <t>Publicita projektu - informační tabule</t>
  </si>
  <si>
    <t>ks</t>
  </si>
  <si>
    <t>1825140210</t>
  </si>
  <si>
    <t xml:space="preserve">Poznámka k položce:_x000D_
Zhotovení a instalace prezentační cedule 
nejpozději do jednoho měsíce od převzetí staveniště (dočasná) na místě realizace a následná instalace prezentační cedule po dokončení stavby (trvalá)._x000D_
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</si>
  <si>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</si>
  <si>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</si>
  <si>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</si>
  <si>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</si>
  <si>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charset val="238"/>
      </rPr>
      <t xml:space="preserve">Rekapitulace stavby </t>
    </r>
    <r>
      <rPr>
        <sz val="8"/>
        <rFont val="Arial CE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</si>
  <si>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charset val="238"/>
      </rPr>
      <t>Rekapitulace stavby</t>
    </r>
    <r>
      <rPr>
        <sz val="8"/>
        <rFont val="Arial CE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</si>
  <si>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</si>
  <si>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</si>
  <si>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charset val="238"/>
      </rPr>
      <t>Rekapitulace objektů stavby a soupisů prací</t>
    </r>
    <r>
      <rPr>
        <sz val="8"/>
        <rFont val="Arial CE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</si>
  <si>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</si>
  <si>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</si>
  <si>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</si>
  <si>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</si>
  <si>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</si>
  <si>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</si>
  <si>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</si>
  <si>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OST</t>
  </si>
  <si>
    <t>Ostatní</t>
  </si>
  <si>
    <t>Soupis</t>
  </si>
  <si>
    <t>Soupis prací pro daný typ objektu</t>
  </si>
  <si>
    <r>
      <rPr>
        <i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</si>
  <si>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</si>
  <si>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charset val="238"/>
      </rPr>
      <t>Krycí list soupisu</t>
    </r>
    <r>
      <rPr>
        <sz val="8"/>
        <rFont val="Arial CE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</si>
  <si>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</si>
  <si>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8"/>
        <rFont val="Arial CE"/>
        <charset val="238"/>
      </rPr>
      <t>Rekapitulace členění soupisu prací</t>
    </r>
    <r>
      <rPr>
        <sz val="8"/>
        <rFont val="Arial CE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</si>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</sst>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7" fillId="0" borderId="0" applyNumberFormat="0" applyFill="0" applyBorder="0" applyAlignment="0" applyProtection="0"/>
  </cellStyleXfs>
  <cellXfs count="36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1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5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5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19" fillId="4" borderId="9" xfId="0" applyFont="1" applyFill="1" applyBorder="1" applyAlignment="1" applyProtection="1">
      <alignment horizontal="center" vertical="center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20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7" fillId="0" borderId="15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6" fillId="0" borderId="15" xfId="0" applyNumberFormat="1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166" fontId="26" fillId="0" borderId="0" xfId="0" applyNumberFormat="1" applyFont="1" applyBorder="1" applyAlignment="1" applyProtection="1">
      <alignment vertical="center"/>
    </xf>
    <xf numFmtId="4" fontId="26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166" fontId="26" fillId="0" borderId="21" xfId="0" applyNumberFormat="1" applyFont="1" applyBorder="1" applyAlignment="1" applyProtection="1">
      <alignment vertical="center"/>
    </xf>
    <xf numFmtId="4" fontId="26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9" fillId="4" borderId="0" xfId="0" applyFont="1" applyFill="1" applyAlignment="1" applyProtection="1">
      <alignment horizontal="right" vertical="center"/>
    </xf>
    <xf numFmtId="0" fontId="28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29" fillId="0" borderId="13" xfId="0" applyNumberFormat="1" applyFont="1" applyBorder="1" applyAlignment="1" applyProtection="1"/>
    <xf numFmtId="166" fontId="29" fillId="0" borderId="14" xfId="0" applyNumberFormat="1" applyFont="1" applyBorder="1" applyAlignment="1" applyProtection="1"/>
    <xf numFmtId="4" fontId="30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3" xfId="0" applyFont="1" applyBorder="1" applyAlignment="1" applyProtection="1">
      <alignment horizontal="center" vertical="center"/>
    </xf>
    <xf numFmtId="49" fontId="19" fillId="0" borderId="23" xfId="0" applyNumberFormat="1" applyFont="1" applyBorder="1" applyAlignment="1" applyProtection="1">
      <alignment horizontal="left" vertical="center" wrapText="1"/>
    </xf>
    <xf numFmtId="0" fontId="19" fillId="0" borderId="23" xfId="0" applyFont="1" applyBorder="1" applyAlignment="1" applyProtection="1">
      <alignment horizontal="left" vertical="center" wrapText="1"/>
    </xf>
    <xf numFmtId="0" fontId="19" fillId="0" borderId="23" xfId="0" applyFont="1" applyBorder="1" applyAlignment="1" applyProtection="1">
      <alignment horizontal="center" vertical="center" wrapText="1"/>
    </xf>
    <xf numFmtId="167" fontId="19" fillId="0" borderId="23" xfId="0" applyNumberFormat="1" applyFont="1" applyBorder="1" applyAlignment="1" applyProtection="1">
      <alignment vertical="center"/>
    </xf>
    <xf numFmtId="4" fontId="19" fillId="2" borderId="23" xfId="0" applyNumberFormat="1" applyFont="1" applyFill="1" applyBorder="1" applyAlignment="1" applyProtection="1">
      <alignment vertical="center"/>
      <protection locked="0"/>
    </xf>
    <xf numFmtId="4" fontId="19" fillId="0" borderId="23" xfId="0" applyNumberFormat="1" applyFont="1" applyBorder="1" applyAlignment="1" applyProtection="1">
      <alignment vertical="center"/>
    </xf>
    <xf numFmtId="0" fontId="20" fillId="2" borderId="15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6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0" xfId="0" applyFont="1" applyAlignment="1" applyProtection="1">
      <alignment horizontal="left" vertical="center"/>
    </xf>
    <xf numFmtId="0" fontId="32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1" applyFont="1" applyAlignment="1" applyProtection="1">
      <alignment vertical="center" wrapText="1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5" fillId="0" borderId="0" xfId="0" applyFont="1" applyAlignment="1" applyProtection="1">
      <alignment vertical="center" wrapText="1"/>
    </xf>
    <xf numFmtId="0" fontId="36" fillId="0" borderId="23" xfId="0" applyFont="1" applyBorder="1" applyAlignment="1" applyProtection="1">
      <alignment horizontal="center" vertical="center"/>
    </xf>
    <xf numFmtId="49" fontId="36" fillId="0" borderId="23" xfId="0" applyNumberFormat="1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center" vertical="center" wrapText="1"/>
    </xf>
    <xf numFmtId="167" fontId="36" fillId="0" borderId="23" xfId="0" applyNumberFormat="1" applyFont="1" applyBorder="1" applyAlignment="1" applyProtection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9" fillId="0" borderId="22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38" fillId="0" borderId="24" xfId="0" applyFont="1" applyBorder="1" applyAlignment="1">
      <alignment vertical="center" wrapText="1"/>
    </xf>
    <xf numFmtId="0" fontId="38" fillId="0" borderId="25" xfId="0" applyFont="1" applyBorder="1" applyAlignment="1">
      <alignment vertical="center" wrapText="1"/>
    </xf>
    <xf numFmtId="0" fontId="38" fillId="0" borderId="26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38" fillId="0" borderId="27" xfId="0" applyFont="1" applyBorder="1" applyAlignment="1">
      <alignment vertical="center" wrapText="1"/>
    </xf>
    <xf numFmtId="0" fontId="38" fillId="0" borderId="28" xfId="0" applyFont="1" applyBorder="1" applyAlignment="1">
      <alignment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42" fillId="0" borderId="27" xfId="0" applyFont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vertical="center"/>
    </xf>
    <xf numFmtId="49" fontId="41" fillId="0" borderId="1" xfId="0" applyNumberFormat="1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43" fillId="0" borderId="29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1" xfId="0" applyFont="1" applyBorder="1" applyAlignment="1">
      <alignment vertical="top"/>
    </xf>
    <xf numFmtId="0" fontId="38" fillId="0" borderId="0" xfId="0" applyFont="1" applyAlignment="1">
      <alignment vertical="top"/>
    </xf>
    <xf numFmtId="0" fontId="38" fillId="0" borderId="24" xfId="0" applyFont="1" applyBorder="1" applyAlignment="1">
      <alignment horizontal="left" vertical="center"/>
    </xf>
    <xf numFmtId="0" fontId="38" fillId="0" borderId="25" xfId="0" applyFont="1" applyBorder="1" applyAlignment="1">
      <alignment horizontal="left" vertical="center"/>
    </xf>
    <xf numFmtId="0" fontId="38" fillId="0" borderId="26" xfId="0" applyFont="1" applyBorder="1" applyAlignment="1">
      <alignment horizontal="left" vertical="center"/>
    </xf>
    <xf numFmtId="0" fontId="38" fillId="0" borderId="27" xfId="0" applyFont="1" applyBorder="1" applyAlignment="1">
      <alignment horizontal="left" vertical="center"/>
    </xf>
    <xf numFmtId="0" fontId="38" fillId="0" borderId="28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0" fillId="0" borderId="29" xfId="0" applyFont="1" applyBorder="1" applyAlignment="1">
      <alignment horizontal="left" vertical="center"/>
    </xf>
    <xf numFmtId="0" fontId="40" fillId="0" borderId="29" xfId="0" applyFont="1" applyBorder="1" applyAlignment="1">
      <alignment horizontal="center" vertical="center"/>
    </xf>
    <xf numFmtId="0" fontId="44" fillId="0" borderId="29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42" fillId="0" borderId="27" xfId="0" applyFont="1" applyBorder="1" applyAlignment="1">
      <alignment horizontal="left" vertical="center"/>
    </xf>
    <xf numFmtId="0" fontId="41" fillId="0" borderId="1" xfId="0" applyFont="1" applyFill="1" applyBorder="1" applyAlignment="1">
      <alignment horizontal="left" vertical="center"/>
    </xf>
    <xf numFmtId="0" fontId="41" fillId="0" borderId="1" xfId="0" applyFont="1" applyFill="1" applyBorder="1" applyAlignment="1">
      <alignment horizontal="center" vertical="center"/>
    </xf>
    <xf numFmtId="0" fontId="38" fillId="0" borderId="30" xfId="0" applyFont="1" applyBorder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38" fillId="0" borderId="3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left" vertical="center" wrapText="1"/>
    </xf>
    <xf numFmtId="0" fontId="38" fillId="0" borderId="25" xfId="0" applyFont="1" applyBorder="1" applyAlignment="1">
      <alignment horizontal="left" vertical="center" wrapText="1"/>
    </xf>
    <xf numFmtId="0" fontId="38" fillId="0" borderId="26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 wrapText="1"/>
    </xf>
    <xf numFmtId="0" fontId="42" fillId="0" borderId="27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/>
    </xf>
    <xf numFmtId="0" fontId="42" fillId="0" borderId="28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/>
    </xf>
    <xf numFmtId="0" fontId="42" fillId="0" borderId="30" xfId="0" applyFont="1" applyBorder="1" applyAlignment="1">
      <alignment horizontal="left" vertical="center" wrapText="1"/>
    </xf>
    <xf numFmtId="0" fontId="42" fillId="0" borderId="29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top"/>
    </xf>
    <xf numFmtId="0" fontId="41" fillId="0" borderId="1" xfId="0" applyFont="1" applyBorder="1" applyAlignment="1">
      <alignment horizontal="center" vertical="top"/>
    </xf>
    <xf numFmtId="0" fontId="42" fillId="0" borderId="30" xfId="0" applyFont="1" applyBorder="1" applyAlignment="1">
      <alignment horizontal="left" vertical="center"/>
    </xf>
    <xf numFmtId="0" fontId="42" fillId="0" borderId="31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0" fillId="0" borderId="1" xfId="0" applyFont="1" applyBorder="1" applyAlignment="1">
      <alignment vertical="center"/>
    </xf>
    <xf numFmtId="0" fontId="44" fillId="0" borderId="29" xfId="0" applyFont="1" applyBorder="1" applyAlignment="1">
      <alignment vertical="center"/>
    </xf>
    <xf numFmtId="0" fontId="40" fillId="0" borderId="29" xfId="0" applyFont="1" applyBorder="1" applyAlignment="1">
      <alignment vertical="center"/>
    </xf>
    <xf numFmtId="0" fontId="41" fillId="0" borderId="1" xfId="0" applyFont="1" applyBorder="1" applyAlignment="1">
      <alignment vertical="top"/>
    </xf>
    <xf numFmtId="49" fontId="41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0" fillId="0" borderId="29" xfId="0" applyFont="1" applyBorder="1" applyAlignment="1">
      <alignment horizontal="left"/>
    </xf>
    <xf numFmtId="0" fontId="44" fillId="0" borderId="29" xfId="0" applyFont="1" applyBorder="1" applyAlignment="1"/>
    <xf numFmtId="0" fontId="38" fillId="0" borderId="27" xfId="0" applyFont="1" applyBorder="1" applyAlignment="1">
      <alignment vertical="top"/>
    </xf>
    <xf numFmtId="0" fontId="38" fillId="0" borderId="28" xfId="0" applyFont="1" applyBorder="1" applyAlignment="1">
      <alignment vertical="top"/>
    </xf>
    <xf numFmtId="0" fontId="38" fillId="0" borderId="30" xfId="0" applyFont="1" applyBorder="1" applyAlignment="1">
      <alignment vertical="top"/>
    </xf>
    <xf numFmtId="0" fontId="38" fillId="0" borderId="29" xfId="0" applyFont="1" applyBorder="1" applyAlignment="1">
      <alignment vertical="top"/>
    </xf>
    <xf numFmtId="0" fontId="38" fillId="0" borderId="31" xfId="0" applyFont="1" applyBorder="1" applyAlignment="1">
      <alignment vertical="top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5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8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center" vertical="center"/>
    </xf>
    <xf numFmtId="0" fontId="24" fillId="0" borderId="0" xfId="0" applyFont="1" applyAlignment="1" applyProtection="1">
      <alignment horizontal="left" vertical="center" wrapText="1"/>
    </xf>
    <xf numFmtId="4" fontId="25" fillId="0" borderId="0" xfId="0" applyNumberFormat="1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5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6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 wrapText="1"/>
    </xf>
    <xf numFmtId="0" fontId="40" fillId="0" borderId="29" xfId="0" applyFont="1" applyBorder="1" applyAlignment="1">
      <alignment horizontal="left"/>
    </xf>
    <xf numFmtId="0" fontId="41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top"/>
    </xf>
    <xf numFmtId="0" fontId="41" fillId="0" borderId="1" xfId="0" applyFont="1" applyBorder="1" applyAlignment="1">
      <alignment horizontal="left" vertical="center" wrapText="1"/>
    </xf>
    <xf numFmtId="0" fontId="40" fillId="0" borderId="29" xfId="0" applyFont="1" applyBorder="1" applyAlignment="1">
      <alignment horizontal="left" wrapText="1"/>
    </xf>
    <xf numFmtId="49" fontId="41" fillId="0" borderId="1" xfId="0" applyNumberFormat="1" applyFont="1" applyBorder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1_02/181411121" TargetMode="External"/><Relationship Id="rId13" Type="http://schemas.openxmlformats.org/officeDocument/2006/relationships/hyperlink" Target="https://podminky.urs.cz/item/CS_URS_2021_02/182351125" TargetMode="External"/><Relationship Id="rId3" Type="http://schemas.openxmlformats.org/officeDocument/2006/relationships/hyperlink" Target="https://podminky.urs.cz/item/CS_URS_2021_02/139001101" TargetMode="External"/><Relationship Id="rId7" Type="http://schemas.openxmlformats.org/officeDocument/2006/relationships/hyperlink" Target="https://podminky.urs.cz/item/CS_URS_2021_02/181351105" TargetMode="External"/><Relationship Id="rId12" Type="http://schemas.openxmlformats.org/officeDocument/2006/relationships/hyperlink" Target="https://podminky.urs.cz/item/CS_URS_2021_02/182251101" TargetMode="External"/><Relationship Id="rId2" Type="http://schemas.openxmlformats.org/officeDocument/2006/relationships/hyperlink" Target="https://podminky.urs.cz/item/CS_URS_2021_02/131251104" TargetMode="External"/><Relationship Id="rId1" Type="http://schemas.openxmlformats.org/officeDocument/2006/relationships/hyperlink" Target="https://podminky.urs.cz/item/CS_URS_2021_02/121151115" TargetMode="External"/><Relationship Id="rId6" Type="http://schemas.openxmlformats.org/officeDocument/2006/relationships/hyperlink" Target="https://podminky.urs.cz/item/CS_URS_2021_02/171251201" TargetMode="External"/><Relationship Id="rId11" Type="http://schemas.openxmlformats.org/officeDocument/2006/relationships/hyperlink" Target="https://podminky.urs.cz/item/CS_URS_2021_02/181951112" TargetMode="External"/><Relationship Id="rId5" Type="http://schemas.openxmlformats.org/officeDocument/2006/relationships/hyperlink" Target="https://podminky.urs.cz/item/CS_URS_2021_02/171103202" TargetMode="External"/><Relationship Id="rId10" Type="http://schemas.openxmlformats.org/officeDocument/2006/relationships/hyperlink" Target="https://podminky.urs.cz/item/CS_URS_2021_02/00572470" TargetMode="External"/><Relationship Id="rId4" Type="http://schemas.openxmlformats.org/officeDocument/2006/relationships/hyperlink" Target="https://podminky.urs.cz/item/CS_URS_2021_02/162651112" TargetMode="External"/><Relationship Id="rId9" Type="http://schemas.openxmlformats.org/officeDocument/2006/relationships/hyperlink" Target="https://podminky.urs.cz/item/CS_URS_2021_02/181411122" TargetMode="External"/><Relationship Id="rId1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1_02/181351105" TargetMode="External"/><Relationship Id="rId13" Type="http://schemas.openxmlformats.org/officeDocument/2006/relationships/hyperlink" Target="https://podminky.urs.cz/item/CS_URS_2021_02/182151111" TargetMode="External"/><Relationship Id="rId3" Type="http://schemas.openxmlformats.org/officeDocument/2006/relationships/hyperlink" Target="https://podminky.urs.cz/item/CS_URS_2021_02/131451106" TargetMode="External"/><Relationship Id="rId7" Type="http://schemas.openxmlformats.org/officeDocument/2006/relationships/hyperlink" Target="https://podminky.urs.cz/item/CS_URS_2021_02/171251201" TargetMode="External"/><Relationship Id="rId12" Type="http://schemas.openxmlformats.org/officeDocument/2006/relationships/hyperlink" Target="https://podminky.urs.cz/item/CS_URS_2021_02/181951113" TargetMode="External"/><Relationship Id="rId2" Type="http://schemas.openxmlformats.org/officeDocument/2006/relationships/hyperlink" Target="https://podminky.urs.cz/item/CS_URS_2021_02/131251106" TargetMode="External"/><Relationship Id="rId16" Type="http://schemas.openxmlformats.org/officeDocument/2006/relationships/drawing" Target="../drawings/drawing3.xml"/><Relationship Id="rId1" Type="http://schemas.openxmlformats.org/officeDocument/2006/relationships/hyperlink" Target="https://podminky.urs.cz/item/CS_URS_2021_02/121151125" TargetMode="External"/><Relationship Id="rId6" Type="http://schemas.openxmlformats.org/officeDocument/2006/relationships/hyperlink" Target="https://podminky.urs.cz/item/CS_URS_2021_02/162651132" TargetMode="External"/><Relationship Id="rId11" Type="http://schemas.openxmlformats.org/officeDocument/2006/relationships/hyperlink" Target="https://podminky.urs.cz/item/CS_URS_2021_02/00572470" TargetMode="External"/><Relationship Id="rId5" Type="http://schemas.openxmlformats.org/officeDocument/2006/relationships/hyperlink" Target="https://podminky.urs.cz/item/CS_URS_2021_02/162651112" TargetMode="External"/><Relationship Id="rId15" Type="http://schemas.openxmlformats.org/officeDocument/2006/relationships/hyperlink" Target="https://podminky.urs.cz/item/CS_URS_2021_02/182351125" TargetMode="External"/><Relationship Id="rId10" Type="http://schemas.openxmlformats.org/officeDocument/2006/relationships/hyperlink" Target="https://podminky.urs.cz/item/CS_URS_2021_02/181411122" TargetMode="External"/><Relationship Id="rId4" Type="http://schemas.openxmlformats.org/officeDocument/2006/relationships/hyperlink" Target="https://podminky.urs.cz/item/CS_URS_2021_02/162251101" TargetMode="External"/><Relationship Id="rId9" Type="http://schemas.openxmlformats.org/officeDocument/2006/relationships/hyperlink" Target="https://podminky.urs.cz/item/CS_URS_2021_02/181411121" TargetMode="External"/><Relationship Id="rId14" Type="http://schemas.openxmlformats.org/officeDocument/2006/relationships/hyperlink" Target="https://podminky.urs.cz/item/CS_URS_2021_02/182151112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1_02/132454204" TargetMode="External"/><Relationship Id="rId18" Type="http://schemas.openxmlformats.org/officeDocument/2006/relationships/hyperlink" Target="https://podminky.urs.cz/item/CS_URS_2021_02/151101211" TargetMode="External"/><Relationship Id="rId26" Type="http://schemas.openxmlformats.org/officeDocument/2006/relationships/hyperlink" Target="https://podminky.urs.cz/item/CS_URS_2021_02/58331200" TargetMode="External"/><Relationship Id="rId39" Type="http://schemas.openxmlformats.org/officeDocument/2006/relationships/hyperlink" Target="https://podminky.urs.cz/item/CS_URS_2021_02/573211109" TargetMode="External"/><Relationship Id="rId21" Type="http://schemas.openxmlformats.org/officeDocument/2006/relationships/hyperlink" Target="https://podminky.urs.cz/item/CS_URS_2021_02/162651132" TargetMode="External"/><Relationship Id="rId34" Type="http://schemas.openxmlformats.org/officeDocument/2006/relationships/hyperlink" Target="https://podminky.urs.cz/item/CS_URS_2021_02/452368113" TargetMode="External"/><Relationship Id="rId42" Type="http://schemas.openxmlformats.org/officeDocument/2006/relationships/hyperlink" Target="https://podminky.urs.cz/item/CS_URS_2021_02/871360410" TargetMode="External"/><Relationship Id="rId47" Type="http://schemas.openxmlformats.org/officeDocument/2006/relationships/hyperlink" Target="https://podminky.urs.cz/item/CS_URS_2021_02/892421111" TargetMode="External"/><Relationship Id="rId50" Type="http://schemas.openxmlformats.org/officeDocument/2006/relationships/hyperlink" Target="https://podminky.urs.cz/item/CS_URS_2021_02/894302162" TargetMode="External"/><Relationship Id="rId55" Type="http://schemas.openxmlformats.org/officeDocument/2006/relationships/hyperlink" Target="https://podminky.urs.cz/item/CS_URS_2021_02/59224185" TargetMode="External"/><Relationship Id="rId63" Type="http://schemas.openxmlformats.org/officeDocument/2006/relationships/hyperlink" Target="https://podminky.urs.cz/item/CS_URS_2021_02/899501221" TargetMode="External"/><Relationship Id="rId68" Type="http://schemas.openxmlformats.org/officeDocument/2006/relationships/hyperlink" Target="https://podminky.urs.cz/item/CS_URS_2021_02/919731121" TargetMode="External"/><Relationship Id="rId76" Type="http://schemas.openxmlformats.org/officeDocument/2006/relationships/hyperlink" Target="https://podminky.urs.cz/item/CS_URS_2021_02/998276101" TargetMode="External"/><Relationship Id="rId7" Type="http://schemas.openxmlformats.org/officeDocument/2006/relationships/hyperlink" Target="https://podminky.urs.cz/item/CS_URS_2021_02/131251100" TargetMode="External"/><Relationship Id="rId71" Type="http://schemas.openxmlformats.org/officeDocument/2006/relationships/hyperlink" Target="https://podminky.urs.cz/item/CS_URS_2021_02/979021113" TargetMode="External"/><Relationship Id="rId2" Type="http://schemas.openxmlformats.org/officeDocument/2006/relationships/hyperlink" Target="https://podminky.urs.cz/item/CS_URS_2021_02/113107342" TargetMode="External"/><Relationship Id="rId16" Type="http://schemas.openxmlformats.org/officeDocument/2006/relationships/hyperlink" Target="https://podminky.urs.cz/item/CS_URS_2021_02/151101112" TargetMode="External"/><Relationship Id="rId29" Type="http://schemas.openxmlformats.org/officeDocument/2006/relationships/hyperlink" Target="https://podminky.urs.cz/item/CS_URS_2021_02/00572470" TargetMode="External"/><Relationship Id="rId11" Type="http://schemas.openxmlformats.org/officeDocument/2006/relationships/hyperlink" Target="https://podminky.urs.cz/item/CS_URS_2021_02/131451201" TargetMode="External"/><Relationship Id="rId24" Type="http://schemas.openxmlformats.org/officeDocument/2006/relationships/hyperlink" Target="https://podminky.urs.cz/item/CS_URS_2021_02/174151101" TargetMode="External"/><Relationship Id="rId32" Type="http://schemas.openxmlformats.org/officeDocument/2006/relationships/hyperlink" Target="https://podminky.urs.cz/item/CS_URS_2021_02/452321171" TargetMode="External"/><Relationship Id="rId37" Type="http://schemas.openxmlformats.org/officeDocument/2006/relationships/hyperlink" Target="https://podminky.urs.cz/item/CS_URS_2021_02/564861111" TargetMode="External"/><Relationship Id="rId40" Type="http://schemas.openxmlformats.org/officeDocument/2006/relationships/hyperlink" Target="https://podminky.urs.cz/item/CS_URS_2021_02/577134211" TargetMode="External"/><Relationship Id="rId45" Type="http://schemas.openxmlformats.org/officeDocument/2006/relationships/hyperlink" Target="https://podminky.urs.cz/item/CS_URS_2021_02/892372111" TargetMode="External"/><Relationship Id="rId53" Type="http://schemas.openxmlformats.org/officeDocument/2006/relationships/hyperlink" Target="https://podminky.urs.cz/item/CS_URS_2021_02/59224050" TargetMode="External"/><Relationship Id="rId58" Type="http://schemas.openxmlformats.org/officeDocument/2006/relationships/hyperlink" Target="https://podminky.urs.cz/item/CS_URS_2021_02/894608112" TargetMode="External"/><Relationship Id="rId66" Type="http://schemas.openxmlformats.org/officeDocument/2006/relationships/hyperlink" Target="https://podminky.urs.cz/item/CS_URS_2021_02/916131213" TargetMode="External"/><Relationship Id="rId74" Type="http://schemas.openxmlformats.org/officeDocument/2006/relationships/hyperlink" Target="https://podminky.urs.cz/item/CS_URS_2021_02/997221645" TargetMode="External"/><Relationship Id="rId79" Type="http://schemas.openxmlformats.org/officeDocument/2006/relationships/hyperlink" Target="https://podminky.urs.cz/item/CS_URS_2021_02/767995114" TargetMode="External"/><Relationship Id="rId5" Type="http://schemas.openxmlformats.org/officeDocument/2006/relationships/hyperlink" Target="https://podminky.urs.cz/item/CS_URS_2021_02/119001402" TargetMode="External"/><Relationship Id="rId61" Type="http://schemas.openxmlformats.org/officeDocument/2006/relationships/hyperlink" Target="https://podminky.urs.cz/item/CS_URS_2021_02/55241002" TargetMode="External"/><Relationship Id="rId82" Type="http://schemas.openxmlformats.org/officeDocument/2006/relationships/drawing" Target="../drawings/drawing4.xml"/><Relationship Id="rId10" Type="http://schemas.openxmlformats.org/officeDocument/2006/relationships/hyperlink" Target="https://podminky.urs.cz/item/CS_URS_2021_02/131451103" TargetMode="External"/><Relationship Id="rId19" Type="http://schemas.openxmlformats.org/officeDocument/2006/relationships/hyperlink" Target="https://podminky.urs.cz/item/CS_URS_2021_02/151101401" TargetMode="External"/><Relationship Id="rId31" Type="http://schemas.openxmlformats.org/officeDocument/2006/relationships/hyperlink" Target="https://podminky.urs.cz/item/CS_URS_2021_02/452311131" TargetMode="External"/><Relationship Id="rId44" Type="http://schemas.openxmlformats.org/officeDocument/2006/relationships/hyperlink" Target="https://podminky.urs.cz/item/CS_URS_2021_02/891313431" TargetMode="External"/><Relationship Id="rId52" Type="http://schemas.openxmlformats.org/officeDocument/2006/relationships/hyperlink" Target="https://podminky.urs.cz/item/CS_URS_2021_02/59224162" TargetMode="External"/><Relationship Id="rId60" Type="http://schemas.openxmlformats.org/officeDocument/2006/relationships/hyperlink" Target="https://podminky.urs.cz/item/CS_URS_2021_02/899103112" TargetMode="External"/><Relationship Id="rId65" Type="http://schemas.openxmlformats.org/officeDocument/2006/relationships/hyperlink" Target="https://podminky.urs.cz/item/CS_URS_2021_02/899643111" TargetMode="External"/><Relationship Id="rId73" Type="http://schemas.openxmlformats.org/officeDocument/2006/relationships/hyperlink" Target="https://podminky.urs.cz/item/CS_URS_2021_02/997221559" TargetMode="External"/><Relationship Id="rId78" Type="http://schemas.openxmlformats.org/officeDocument/2006/relationships/hyperlink" Target="https://podminky.urs.cz/item/CS_URS_2021_02/767995113" TargetMode="External"/><Relationship Id="rId81" Type="http://schemas.openxmlformats.org/officeDocument/2006/relationships/hyperlink" Target="https://podminky.urs.cz/item/CS_URS_2021_02/998767101" TargetMode="External"/><Relationship Id="rId4" Type="http://schemas.openxmlformats.org/officeDocument/2006/relationships/hyperlink" Target="https://podminky.urs.cz/item/CS_URS_2021_02/113202111" TargetMode="External"/><Relationship Id="rId9" Type="http://schemas.openxmlformats.org/officeDocument/2006/relationships/hyperlink" Target="https://podminky.urs.cz/item/CS_URS_2021_02/131251201" TargetMode="External"/><Relationship Id="rId14" Type="http://schemas.openxmlformats.org/officeDocument/2006/relationships/hyperlink" Target="https://podminky.urs.cz/item/CS_URS_2021_02/139001101" TargetMode="External"/><Relationship Id="rId22" Type="http://schemas.openxmlformats.org/officeDocument/2006/relationships/hyperlink" Target="https://podminky.urs.cz/item/CS_URS_2021_02/167151102" TargetMode="External"/><Relationship Id="rId27" Type="http://schemas.openxmlformats.org/officeDocument/2006/relationships/hyperlink" Target="https://podminky.urs.cz/item/CS_URS_2021_02/181351005" TargetMode="External"/><Relationship Id="rId30" Type="http://schemas.openxmlformats.org/officeDocument/2006/relationships/hyperlink" Target="https://podminky.urs.cz/item/CS_URS_2021_02/451573111" TargetMode="External"/><Relationship Id="rId35" Type="http://schemas.openxmlformats.org/officeDocument/2006/relationships/hyperlink" Target="https://podminky.urs.cz/item/CS_URS_2021_02/462511270" TargetMode="External"/><Relationship Id="rId43" Type="http://schemas.openxmlformats.org/officeDocument/2006/relationships/hyperlink" Target="https://podminky.urs.cz/item/CS_URS_2021_02/871420410" TargetMode="External"/><Relationship Id="rId48" Type="http://schemas.openxmlformats.org/officeDocument/2006/relationships/hyperlink" Target="https://podminky.urs.cz/item/CS_URS_2021_02/892442111" TargetMode="External"/><Relationship Id="rId56" Type="http://schemas.openxmlformats.org/officeDocument/2006/relationships/hyperlink" Target="https://podminky.urs.cz/item/CS_URS_2021_02/59224348" TargetMode="External"/><Relationship Id="rId64" Type="http://schemas.openxmlformats.org/officeDocument/2006/relationships/hyperlink" Target="https://podminky.urs.cz/item/CS_URS_2021_02/899623181" TargetMode="External"/><Relationship Id="rId69" Type="http://schemas.openxmlformats.org/officeDocument/2006/relationships/hyperlink" Target="https://podminky.urs.cz/item/CS_URS_2021_02/919735111" TargetMode="External"/><Relationship Id="rId77" Type="http://schemas.openxmlformats.org/officeDocument/2006/relationships/hyperlink" Target="https://podminky.urs.cz/item/CS_URS_2021_02/767995112" TargetMode="External"/><Relationship Id="rId8" Type="http://schemas.openxmlformats.org/officeDocument/2006/relationships/hyperlink" Target="https://podminky.urs.cz/item/CS_URS_2021_02/131251103" TargetMode="External"/><Relationship Id="rId51" Type="http://schemas.openxmlformats.org/officeDocument/2006/relationships/hyperlink" Target="https://podminky.urs.cz/item/CS_URS_2021_02/894411141" TargetMode="External"/><Relationship Id="rId72" Type="http://schemas.openxmlformats.org/officeDocument/2006/relationships/hyperlink" Target="https://podminky.urs.cz/item/CS_URS_2021_02/997221551" TargetMode="External"/><Relationship Id="rId80" Type="http://schemas.openxmlformats.org/officeDocument/2006/relationships/hyperlink" Target="https://podminky.urs.cz/item/CS_URS_2021_02/767995115" TargetMode="External"/><Relationship Id="rId3" Type="http://schemas.openxmlformats.org/officeDocument/2006/relationships/hyperlink" Target="https://podminky.urs.cz/item/CS_URS_2021_02/113154122" TargetMode="External"/><Relationship Id="rId12" Type="http://schemas.openxmlformats.org/officeDocument/2006/relationships/hyperlink" Target="https://podminky.urs.cz/item/CS_URS_2021_02/132254204" TargetMode="External"/><Relationship Id="rId17" Type="http://schemas.openxmlformats.org/officeDocument/2006/relationships/hyperlink" Target="https://podminky.urs.cz/item/CS_URS_2021_02/151101201" TargetMode="External"/><Relationship Id="rId25" Type="http://schemas.openxmlformats.org/officeDocument/2006/relationships/hyperlink" Target="https://podminky.urs.cz/item/CS_URS_2021_02/175151101" TargetMode="External"/><Relationship Id="rId33" Type="http://schemas.openxmlformats.org/officeDocument/2006/relationships/hyperlink" Target="https://podminky.urs.cz/item/CS_URS_2021_02/452351101" TargetMode="External"/><Relationship Id="rId38" Type="http://schemas.openxmlformats.org/officeDocument/2006/relationships/hyperlink" Target="https://podminky.urs.cz/item/CS_URS_2021_02/565145111" TargetMode="External"/><Relationship Id="rId46" Type="http://schemas.openxmlformats.org/officeDocument/2006/relationships/hyperlink" Target="https://podminky.urs.cz/item/CS_URS_2021_02/892381111" TargetMode="External"/><Relationship Id="rId59" Type="http://schemas.openxmlformats.org/officeDocument/2006/relationships/hyperlink" Target="https://podminky.urs.cz/item/CS_URS_2021_02/894608211" TargetMode="External"/><Relationship Id="rId67" Type="http://schemas.openxmlformats.org/officeDocument/2006/relationships/hyperlink" Target="https://podminky.urs.cz/item/CS_URS_2021_02/919541121" TargetMode="External"/><Relationship Id="rId20" Type="http://schemas.openxmlformats.org/officeDocument/2006/relationships/hyperlink" Target="https://podminky.urs.cz/item/CS_URS_2021_02/151101411" TargetMode="External"/><Relationship Id="rId41" Type="http://schemas.openxmlformats.org/officeDocument/2006/relationships/hyperlink" Target="https://podminky.urs.cz/item/CS_URS_2021_02/599142111" TargetMode="External"/><Relationship Id="rId54" Type="http://schemas.openxmlformats.org/officeDocument/2006/relationships/hyperlink" Target="https://podminky.urs.cz/item/CS_URS_2021_02/59224312" TargetMode="External"/><Relationship Id="rId62" Type="http://schemas.openxmlformats.org/officeDocument/2006/relationships/hyperlink" Target="https://podminky.urs.cz/item/CS_URS_2021_02/899203112" TargetMode="External"/><Relationship Id="rId70" Type="http://schemas.openxmlformats.org/officeDocument/2006/relationships/hyperlink" Target="https://podminky.urs.cz/item/CS_URS_2021_02/936501111" TargetMode="External"/><Relationship Id="rId75" Type="http://schemas.openxmlformats.org/officeDocument/2006/relationships/hyperlink" Target="https://podminky.urs.cz/item/CS_URS_2021_02/997221655" TargetMode="External"/><Relationship Id="rId1" Type="http://schemas.openxmlformats.org/officeDocument/2006/relationships/hyperlink" Target="https://podminky.urs.cz/item/CS_URS_2021_02/113107324" TargetMode="External"/><Relationship Id="rId6" Type="http://schemas.openxmlformats.org/officeDocument/2006/relationships/hyperlink" Target="https://podminky.urs.cz/item/CS_URS_2021_02/121151105" TargetMode="External"/><Relationship Id="rId15" Type="http://schemas.openxmlformats.org/officeDocument/2006/relationships/hyperlink" Target="https://podminky.urs.cz/item/CS_URS_2021_02/151101102" TargetMode="External"/><Relationship Id="rId23" Type="http://schemas.openxmlformats.org/officeDocument/2006/relationships/hyperlink" Target="https://podminky.urs.cz/item/CS_URS_2021_02/171251201" TargetMode="External"/><Relationship Id="rId28" Type="http://schemas.openxmlformats.org/officeDocument/2006/relationships/hyperlink" Target="https://podminky.urs.cz/item/CS_URS_2021_02/181411121" TargetMode="External"/><Relationship Id="rId36" Type="http://schemas.openxmlformats.org/officeDocument/2006/relationships/hyperlink" Target="https://podminky.urs.cz/item/CS_URS_2021_02/462519002" TargetMode="External"/><Relationship Id="rId49" Type="http://schemas.openxmlformats.org/officeDocument/2006/relationships/hyperlink" Target="https://podminky.urs.cz/item/CS_URS_2021_02/894118001" TargetMode="External"/><Relationship Id="rId57" Type="http://schemas.openxmlformats.org/officeDocument/2006/relationships/hyperlink" Target="https://podminky.urs.cz/item/CS_URS_2021_02/89450220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60"/>
  <sheetViews>
    <sheetView showGridLines="0" tabSelected="1" workbookViewId="0"/>
  </sheetViews>
  <sheetFormatPr defaultRowHeight="14.4"/>
  <cols>
    <col min="1" max="1" width="8.85546875" style="1" customWidth="1"/>
    <col min="2" max="2" width="1.7109375" style="1" customWidth="1"/>
    <col min="3" max="3" width="4.42578125" style="1" customWidth="1"/>
    <col min="4" max="33" width="2.85546875" style="1" customWidth="1"/>
    <col min="34" max="34" width="3.5703125" style="1" customWidth="1"/>
    <col min="35" max="35" width="42.28515625" style="1" customWidth="1"/>
    <col min="36" max="37" width="2.5703125" style="1" customWidth="1"/>
    <col min="38" max="38" width="8.85546875" style="1" customWidth="1"/>
    <col min="39" max="39" width="3.5703125" style="1" customWidth="1"/>
    <col min="40" max="40" width="14.28515625" style="1" customWidth="1"/>
    <col min="41" max="41" width="8" style="1" customWidth="1"/>
    <col min="42" max="42" width="4.42578125" style="1" customWidth="1"/>
    <col min="43" max="43" width="16.7109375" style="1" customWidth="1"/>
    <col min="44" max="44" width="14.5703125" style="1" customWidth="1"/>
    <col min="45" max="47" width="27.7109375" style="1" hidden="1" customWidth="1"/>
    <col min="48" max="49" width="23.140625" style="1" hidden="1" customWidth="1"/>
    <col min="50" max="51" width="26.7109375" style="1" hidden="1" customWidth="1"/>
    <col min="52" max="52" width="23.140625" style="1" hidden="1" customWidth="1"/>
    <col min="53" max="53" width="20.5703125" style="1" hidden="1" customWidth="1"/>
    <col min="54" max="54" width="26.7109375" style="1" hidden="1" customWidth="1"/>
    <col min="55" max="55" width="23.140625" style="1" hidden="1" customWidth="1"/>
    <col min="56" max="56" width="20.5703125" style="1" hidden="1" customWidth="1"/>
    <col min="57" max="57" width="71.140625" style="1" customWidth="1"/>
    <col min="71" max="91" width="9.140625" style="1" hidden="1"/>
  </cols>
  <sheetData>
    <row r="1" spans="1:74" ht="10.199999999999999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s="1" customFormat="1" ht="36.9" customHeight="1">
      <c r="AR2" s="341"/>
      <c r="AS2" s="341"/>
      <c r="AT2" s="341"/>
      <c r="AU2" s="341"/>
      <c r="AV2" s="341"/>
      <c r="AW2" s="341"/>
      <c r="AX2" s="341"/>
      <c r="AY2" s="341"/>
      <c r="AZ2" s="341"/>
      <c r="BA2" s="341"/>
      <c r="BB2" s="341"/>
      <c r="BC2" s="341"/>
      <c r="BD2" s="341"/>
      <c r="BE2" s="341"/>
      <c r="BS2" s="16" t="s">
        <v>6</v>
      </c>
      <c r="BT2" s="16" t="s">
        <v>7</v>
      </c>
    </row>
    <row r="3" spans="1:74" s="1" customFormat="1" ht="6.9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s="1" customFormat="1" ht="24.9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pans="1:74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325" t="s">
        <v>14</v>
      </c>
      <c r="L5" s="326"/>
      <c r="M5" s="326"/>
      <c r="N5" s="326"/>
      <c r="O5" s="326"/>
      <c r="P5" s="326"/>
      <c r="Q5" s="326"/>
      <c r="R5" s="326"/>
      <c r="S5" s="326"/>
      <c r="T5" s="326"/>
      <c r="U5" s="326"/>
      <c r="V5" s="326"/>
      <c r="W5" s="326"/>
      <c r="X5" s="326"/>
      <c r="Y5" s="326"/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6"/>
      <c r="AP5" s="21"/>
      <c r="AQ5" s="21"/>
      <c r="AR5" s="19"/>
      <c r="BE5" s="322" t="s">
        <v>15</v>
      </c>
      <c r="BS5" s="16" t="s">
        <v>6</v>
      </c>
    </row>
    <row r="6" spans="1:74" s="1" customFormat="1" ht="36.9" customHeight="1">
      <c r="B6" s="20"/>
      <c r="C6" s="21"/>
      <c r="D6" s="27" t="s">
        <v>16</v>
      </c>
      <c r="E6" s="21"/>
      <c r="F6" s="21"/>
      <c r="G6" s="21"/>
      <c r="H6" s="21"/>
      <c r="I6" s="21"/>
      <c r="J6" s="21"/>
      <c r="K6" s="327" t="s">
        <v>17</v>
      </c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21"/>
      <c r="AQ6" s="21"/>
      <c r="AR6" s="19"/>
      <c r="BE6" s="323"/>
      <c r="BS6" s="16" t="s">
        <v>6</v>
      </c>
    </row>
    <row r="7" spans="1:74" s="1" customFormat="1" ht="12" customHeight="1">
      <c r="B7" s="20"/>
      <c r="C7" s="21"/>
      <c r="D7" s="28" t="s">
        <v>18</v>
      </c>
      <c r="E7" s="21"/>
      <c r="F7" s="21"/>
      <c r="G7" s="21"/>
      <c r="H7" s="21"/>
      <c r="I7" s="21"/>
      <c r="J7" s="21"/>
      <c r="K7" s="26" t="s">
        <v>19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8" t="s">
        <v>20</v>
      </c>
      <c r="AL7" s="21"/>
      <c r="AM7" s="21"/>
      <c r="AN7" s="26" t="s">
        <v>19</v>
      </c>
      <c r="AO7" s="21"/>
      <c r="AP7" s="21"/>
      <c r="AQ7" s="21"/>
      <c r="AR7" s="19"/>
      <c r="BE7" s="323"/>
      <c r="BS7" s="16" t="s">
        <v>6</v>
      </c>
    </row>
    <row r="8" spans="1:74" s="1" customFormat="1" ht="12" customHeight="1">
      <c r="B8" s="20"/>
      <c r="C8" s="21"/>
      <c r="D8" s="28" t="s">
        <v>21</v>
      </c>
      <c r="E8" s="21"/>
      <c r="F8" s="21"/>
      <c r="G8" s="21"/>
      <c r="H8" s="21"/>
      <c r="I8" s="21"/>
      <c r="J8" s="21"/>
      <c r="K8" s="26" t="s">
        <v>22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8" t="s">
        <v>23</v>
      </c>
      <c r="AL8" s="21"/>
      <c r="AM8" s="21"/>
      <c r="AN8" s="29" t="s">
        <v>24</v>
      </c>
      <c r="AO8" s="21"/>
      <c r="AP8" s="21"/>
      <c r="AQ8" s="21"/>
      <c r="AR8" s="19"/>
      <c r="BE8" s="323"/>
      <c r="BS8" s="16" t="s">
        <v>6</v>
      </c>
    </row>
    <row r="9" spans="1:74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23"/>
      <c r="BS9" s="16" t="s">
        <v>6</v>
      </c>
    </row>
    <row r="10" spans="1:74" s="1" customFormat="1" ht="12" customHeight="1">
      <c r="B10" s="20"/>
      <c r="C10" s="21"/>
      <c r="D10" s="28" t="s">
        <v>25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8" t="s">
        <v>26</v>
      </c>
      <c r="AL10" s="21"/>
      <c r="AM10" s="21"/>
      <c r="AN10" s="26" t="s">
        <v>19</v>
      </c>
      <c r="AO10" s="21"/>
      <c r="AP10" s="21"/>
      <c r="AQ10" s="21"/>
      <c r="AR10" s="19"/>
      <c r="BE10" s="323"/>
      <c r="BS10" s="16" t="s">
        <v>6</v>
      </c>
    </row>
    <row r="11" spans="1:74" s="1" customFormat="1" ht="18.45" customHeight="1">
      <c r="B11" s="20"/>
      <c r="C11" s="21"/>
      <c r="D11" s="21"/>
      <c r="E11" s="26" t="s">
        <v>27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8" t="s">
        <v>28</v>
      </c>
      <c r="AL11" s="21"/>
      <c r="AM11" s="21"/>
      <c r="AN11" s="26" t="s">
        <v>19</v>
      </c>
      <c r="AO11" s="21"/>
      <c r="AP11" s="21"/>
      <c r="AQ11" s="21"/>
      <c r="AR11" s="19"/>
      <c r="BE11" s="323"/>
      <c r="BS11" s="16" t="s">
        <v>6</v>
      </c>
    </row>
    <row r="12" spans="1:74" s="1" customFormat="1" ht="6.9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23"/>
      <c r="BS12" s="16" t="s">
        <v>6</v>
      </c>
    </row>
    <row r="13" spans="1:74" s="1" customFormat="1" ht="12" customHeight="1">
      <c r="B13" s="20"/>
      <c r="C13" s="21"/>
      <c r="D13" s="28" t="s">
        <v>29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8" t="s">
        <v>26</v>
      </c>
      <c r="AL13" s="21"/>
      <c r="AM13" s="21"/>
      <c r="AN13" s="30" t="s">
        <v>30</v>
      </c>
      <c r="AO13" s="21"/>
      <c r="AP13" s="21"/>
      <c r="AQ13" s="21"/>
      <c r="AR13" s="19"/>
      <c r="BE13" s="323"/>
      <c r="BS13" s="16" t="s">
        <v>6</v>
      </c>
    </row>
    <row r="14" spans="1:74" ht="13.2">
      <c r="B14" s="20"/>
      <c r="C14" s="21"/>
      <c r="D14" s="21"/>
      <c r="E14" s="328" t="s">
        <v>30</v>
      </c>
      <c r="F14" s="329"/>
      <c r="G14" s="329"/>
      <c r="H14" s="329"/>
      <c r="I14" s="329"/>
      <c r="J14" s="329"/>
      <c r="K14" s="329"/>
      <c r="L14" s="329"/>
      <c r="M14" s="329"/>
      <c r="N14" s="329"/>
      <c r="O14" s="329"/>
      <c r="P14" s="329"/>
      <c r="Q14" s="329"/>
      <c r="R14" s="329"/>
      <c r="S14" s="329"/>
      <c r="T14" s="329"/>
      <c r="U14" s="329"/>
      <c r="V14" s="329"/>
      <c r="W14" s="329"/>
      <c r="X14" s="329"/>
      <c r="Y14" s="329"/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28" t="s">
        <v>28</v>
      </c>
      <c r="AL14" s="21"/>
      <c r="AM14" s="21"/>
      <c r="AN14" s="30" t="s">
        <v>30</v>
      </c>
      <c r="AO14" s="21"/>
      <c r="AP14" s="21"/>
      <c r="AQ14" s="21"/>
      <c r="AR14" s="19"/>
      <c r="BE14" s="323"/>
      <c r="BS14" s="16" t="s">
        <v>6</v>
      </c>
    </row>
    <row r="15" spans="1:74" s="1" customFormat="1" ht="6.9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23"/>
      <c r="BS15" s="16" t="s">
        <v>4</v>
      </c>
    </row>
    <row r="16" spans="1:74" s="1" customFormat="1" ht="12" customHeight="1">
      <c r="B16" s="20"/>
      <c r="C16" s="21"/>
      <c r="D16" s="28" t="s">
        <v>31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8" t="s">
        <v>26</v>
      </c>
      <c r="AL16" s="21"/>
      <c r="AM16" s="21"/>
      <c r="AN16" s="26" t="s">
        <v>19</v>
      </c>
      <c r="AO16" s="21"/>
      <c r="AP16" s="21"/>
      <c r="AQ16" s="21"/>
      <c r="AR16" s="19"/>
      <c r="BE16" s="323"/>
      <c r="BS16" s="16" t="s">
        <v>4</v>
      </c>
    </row>
    <row r="17" spans="1:71" s="1" customFormat="1" ht="18.45" customHeight="1">
      <c r="B17" s="20"/>
      <c r="C17" s="21"/>
      <c r="D17" s="21"/>
      <c r="E17" s="26" t="s">
        <v>32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8" t="s">
        <v>28</v>
      </c>
      <c r="AL17" s="21"/>
      <c r="AM17" s="21"/>
      <c r="AN17" s="26" t="s">
        <v>19</v>
      </c>
      <c r="AO17" s="21"/>
      <c r="AP17" s="21"/>
      <c r="AQ17" s="21"/>
      <c r="AR17" s="19"/>
      <c r="BE17" s="323"/>
      <c r="BS17" s="16" t="s">
        <v>33</v>
      </c>
    </row>
    <row r="18" spans="1:71" s="1" customFormat="1" ht="6.9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23"/>
      <c r="BS18" s="16" t="s">
        <v>6</v>
      </c>
    </row>
    <row r="19" spans="1:71" s="1" customFormat="1" ht="12" customHeight="1">
      <c r="B19" s="20"/>
      <c r="C19" s="21"/>
      <c r="D19" s="28" t="s">
        <v>34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8" t="s">
        <v>26</v>
      </c>
      <c r="AL19" s="21"/>
      <c r="AM19" s="21"/>
      <c r="AN19" s="26" t="s">
        <v>19</v>
      </c>
      <c r="AO19" s="21"/>
      <c r="AP19" s="21"/>
      <c r="AQ19" s="21"/>
      <c r="AR19" s="19"/>
      <c r="BE19" s="323"/>
      <c r="BS19" s="16" t="s">
        <v>6</v>
      </c>
    </row>
    <row r="20" spans="1:71" s="1" customFormat="1" ht="18.45" customHeight="1">
      <c r="B20" s="20"/>
      <c r="C20" s="21"/>
      <c r="D20" s="21"/>
      <c r="E20" s="26" t="s">
        <v>22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8" t="s">
        <v>28</v>
      </c>
      <c r="AL20" s="21"/>
      <c r="AM20" s="21"/>
      <c r="AN20" s="26" t="s">
        <v>19</v>
      </c>
      <c r="AO20" s="21"/>
      <c r="AP20" s="21"/>
      <c r="AQ20" s="21"/>
      <c r="AR20" s="19"/>
      <c r="BE20" s="323"/>
      <c r="BS20" s="16" t="s">
        <v>33</v>
      </c>
    </row>
    <row r="21" spans="1:71" s="1" customFormat="1" ht="6.9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23"/>
    </row>
    <row r="22" spans="1:71" s="1" customFormat="1" ht="12" customHeight="1">
      <c r="B22" s="20"/>
      <c r="C22" s="21"/>
      <c r="D22" s="28" t="s">
        <v>35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23"/>
    </row>
    <row r="23" spans="1:71" s="1" customFormat="1" ht="48" customHeight="1">
      <c r="B23" s="20"/>
      <c r="C23" s="21"/>
      <c r="D23" s="21"/>
      <c r="E23" s="330" t="s">
        <v>36</v>
      </c>
      <c r="F23" s="330"/>
      <c r="G23" s="330"/>
      <c r="H23" s="330"/>
      <c r="I23" s="330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  <c r="AD23" s="330"/>
      <c r="AE23" s="330"/>
      <c r="AF23" s="330"/>
      <c r="AG23" s="330"/>
      <c r="AH23" s="330"/>
      <c r="AI23" s="330"/>
      <c r="AJ23" s="330"/>
      <c r="AK23" s="330"/>
      <c r="AL23" s="330"/>
      <c r="AM23" s="330"/>
      <c r="AN23" s="330"/>
      <c r="AO23" s="21"/>
      <c r="AP23" s="21"/>
      <c r="AQ23" s="21"/>
      <c r="AR23" s="19"/>
      <c r="BE23" s="323"/>
    </row>
    <row r="24" spans="1:71" s="1" customFormat="1" ht="6.9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23"/>
    </row>
    <row r="25" spans="1:71" s="1" customFormat="1" ht="6.9" customHeight="1">
      <c r="B25" s="20"/>
      <c r="C25" s="2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1"/>
      <c r="AQ25" s="21"/>
      <c r="AR25" s="19"/>
      <c r="BE25" s="323"/>
    </row>
    <row r="26" spans="1:71" s="2" customFormat="1" ht="25.95" customHeight="1">
      <c r="A26" s="33"/>
      <c r="B26" s="34"/>
      <c r="C26" s="35"/>
      <c r="D26" s="36" t="s">
        <v>37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31">
        <f>ROUND(AG54,2)</f>
        <v>0</v>
      </c>
      <c r="AL26" s="332"/>
      <c r="AM26" s="332"/>
      <c r="AN26" s="332"/>
      <c r="AO26" s="332"/>
      <c r="AP26" s="35"/>
      <c r="AQ26" s="35"/>
      <c r="AR26" s="38"/>
      <c r="BE26" s="323"/>
    </row>
    <row r="27" spans="1:71" s="2" customFormat="1" ht="6.9" customHeight="1">
      <c r="A27" s="33"/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8"/>
      <c r="BE27" s="323"/>
    </row>
    <row r="28" spans="1:71" s="2" customFormat="1" ht="13.2">
      <c r="A28" s="33"/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33" t="s">
        <v>38</v>
      </c>
      <c r="M28" s="333"/>
      <c r="N28" s="333"/>
      <c r="O28" s="333"/>
      <c r="P28" s="333"/>
      <c r="Q28" s="35"/>
      <c r="R28" s="35"/>
      <c r="S28" s="35"/>
      <c r="T28" s="35"/>
      <c r="U28" s="35"/>
      <c r="V28" s="35"/>
      <c r="W28" s="333" t="s">
        <v>39</v>
      </c>
      <c r="X28" s="333"/>
      <c r="Y28" s="333"/>
      <c r="Z28" s="333"/>
      <c r="AA28" s="333"/>
      <c r="AB28" s="333"/>
      <c r="AC28" s="333"/>
      <c r="AD28" s="333"/>
      <c r="AE28" s="333"/>
      <c r="AF28" s="35"/>
      <c r="AG28" s="35"/>
      <c r="AH28" s="35"/>
      <c r="AI28" s="35"/>
      <c r="AJ28" s="35"/>
      <c r="AK28" s="333" t="s">
        <v>40</v>
      </c>
      <c r="AL28" s="333"/>
      <c r="AM28" s="333"/>
      <c r="AN28" s="333"/>
      <c r="AO28" s="333"/>
      <c r="AP28" s="35"/>
      <c r="AQ28" s="35"/>
      <c r="AR28" s="38"/>
      <c r="BE28" s="323"/>
    </row>
    <row r="29" spans="1:71" s="3" customFormat="1" ht="14.4" customHeight="1">
      <c r="B29" s="39"/>
      <c r="C29" s="40"/>
      <c r="D29" s="28" t="s">
        <v>41</v>
      </c>
      <c r="E29" s="40"/>
      <c r="F29" s="28" t="s">
        <v>42</v>
      </c>
      <c r="G29" s="40"/>
      <c r="H29" s="40"/>
      <c r="I29" s="40"/>
      <c r="J29" s="40"/>
      <c r="K29" s="40"/>
      <c r="L29" s="336">
        <v>0.21</v>
      </c>
      <c r="M29" s="335"/>
      <c r="N29" s="335"/>
      <c r="O29" s="335"/>
      <c r="P29" s="335"/>
      <c r="Q29" s="40"/>
      <c r="R29" s="40"/>
      <c r="S29" s="40"/>
      <c r="T29" s="40"/>
      <c r="U29" s="40"/>
      <c r="V29" s="40"/>
      <c r="W29" s="334">
        <f>ROUND(AZ54, 2)</f>
        <v>0</v>
      </c>
      <c r="X29" s="335"/>
      <c r="Y29" s="335"/>
      <c r="Z29" s="335"/>
      <c r="AA29" s="335"/>
      <c r="AB29" s="335"/>
      <c r="AC29" s="335"/>
      <c r="AD29" s="335"/>
      <c r="AE29" s="335"/>
      <c r="AF29" s="40"/>
      <c r="AG29" s="40"/>
      <c r="AH29" s="40"/>
      <c r="AI29" s="40"/>
      <c r="AJ29" s="40"/>
      <c r="AK29" s="334">
        <f>ROUND(AV54, 2)</f>
        <v>0</v>
      </c>
      <c r="AL29" s="335"/>
      <c r="AM29" s="335"/>
      <c r="AN29" s="335"/>
      <c r="AO29" s="335"/>
      <c r="AP29" s="40"/>
      <c r="AQ29" s="40"/>
      <c r="AR29" s="41"/>
      <c r="BE29" s="324"/>
    </row>
    <row r="30" spans="1:71" s="3" customFormat="1" ht="14.4" customHeight="1">
      <c r="B30" s="39"/>
      <c r="C30" s="40"/>
      <c r="D30" s="40"/>
      <c r="E30" s="40"/>
      <c r="F30" s="28" t="s">
        <v>43</v>
      </c>
      <c r="G30" s="40"/>
      <c r="H30" s="40"/>
      <c r="I30" s="40"/>
      <c r="J30" s="40"/>
      <c r="K30" s="40"/>
      <c r="L30" s="336">
        <v>0.15</v>
      </c>
      <c r="M30" s="335"/>
      <c r="N30" s="335"/>
      <c r="O30" s="335"/>
      <c r="P30" s="335"/>
      <c r="Q30" s="40"/>
      <c r="R30" s="40"/>
      <c r="S30" s="40"/>
      <c r="T30" s="40"/>
      <c r="U30" s="40"/>
      <c r="V30" s="40"/>
      <c r="W30" s="334">
        <f>ROUND(BA54, 2)</f>
        <v>0</v>
      </c>
      <c r="X30" s="335"/>
      <c r="Y30" s="335"/>
      <c r="Z30" s="335"/>
      <c r="AA30" s="335"/>
      <c r="AB30" s="335"/>
      <c r="AC30" s="335"/>
      <c r="AD30" s="335"/>
      <c r="AE30" s="335"/>
      <c r="AF30" s="40"/>
      <c r="AG30" s="40"/>
      <c r="AH30" s="40"/>
      <c r="AI30" s="40"/>
      <c r="AJ30" s="40"/>
      <c r="AK30" s="334">
        <f>ROUND(AW54, 2)</f>
        <v>0</v>
      </c>
      <c r="AL30" s="335"/>
      <c r="AM30" s="335"/>
      <c r="AN30" s="335"/>
      <c r="AO30" s="335"/>
      <c r="AP30" s="40"/>
      <c r="AQ30" s="40"/>
      <c r="AR30" s="41"/>
      <c r="BE30" s="324"/>
    </row>
    <row r="31" spans="1:71" s="3" customFormat="1" ht="14.4" hidden="1" customHeight="1">
      <c r="B31" s="39"/>
      <c r="C31" s="40"/>
      <c r="D31" s="40"/>
      <c r="E31" s="40"/>
      <c r="F31" s="28" t="s">
        <v>44</v>
      </c>
      <c r="G31" s="40"/>
      <c r="H31" s="40"/>
      <c r="I31" s="40"/>
      <c r="J31" s="40"/>
      <c r="K31" s="40"/>
      <c r="L31" s="336">
        <v>0.21</v>
      </c>
      <c r="M31" s="335"/>
      <c r="N31" s="335"/>
      <c r="O31" s="335"/>
      <c r="P31" s="335"/>
      <c r="Q31" s="40"/>
      <c r="R31" s="40"/>
      <c r="S31" s="40"/>
      <c r="T31" s="40"/>
      <c r="U31" s="40"/>
      <c r="V31" s="40"/>
      <c r="W31" s="334">
        <f>ROUND(BB54, 2)</f>
        <v>0</v>
      </c>
      <c r="X31" s="335"/>
      <c r="Y31" s="335"/>
      <c r="Z31" s="335"/>
      <c r="AA31" s="335"/>
      <c r="AB31" s="335"/>
      <c r="AC31" s="335"/>
      <c r="AD31" s="335"/>
      <c r="AE31" s="335"/>
      <c r="AF31" s="40"/>
      <c r="AG31" s="40"/>
      <c r="AH31" s="40"/>
      <c r="AI31" s="40"/>
      <c r="AJ31" s="40"/>
      <c r="AK31" s="334">
        <v>0</v>
      </c>
      <c r="AL31" s="335"/>
      <c r="AM31" s="335"/>
      <c r="AN31" s="335"/>
      <c r="AO31" s="335"/>
      <c r="AP31" s="40"/>
      <c r="AQ31" s="40"/>
      <c r="AR31" s="41"/>
      <c r="BE31" s="324"/>
    </row>
    <row r="32" spans="1:71" s="3" customFormat="1" ht="14.4" hidden="1" customHeight="1">
      <c r="B32" s="39"/>
      <c r="C32" s="40"/>
      <c r="D32" s="40"/>
      <c r="E32" s="40"/>
      <c r="F32" s="28" t="s">
        <v>45</v>
      </c>
      <c r="G32" s="40"/>
      <c r="H32" s="40"/>
      <c r="I32" s="40"/>
      <c r="J32" s="40"/>
      <c r="K32" s="40"/>
      <c r="L32" s="336">
        <v>0.15</v>
      </c>
      <c r="M32" s="335"/>
      <c r="N32" s="335"/>
      <c r="O32" s="335"/>
      <c r="P32" s="335"/>
      <c r="Q32" s="40"/>
      <c r="R32" s="40"/>
      <c r="S32" s="40"/>
      <c r="T32" s="40"/>
      <c r="U32" s="40"/>
      <c r="V32" s="40"/>
      <c r="W32" s="334">
        <f>ROUND(BC54, 2)</f>
        <v>0</v>
      </c>
      <c r="X32" s="335"/>
      <c r="Y32" s="335"/>
      <c r="Z32" s="335"/>
      <c r="AA32" s="335"/>
      <c r="AB32" s="335"/>
      <c r="AC32" s="335"/>
      <c r="AD32" s="335"/>
      <c r="AE32" s="335"/>
      <c r="AF32" s="40"/>
      <c r="AG32" s="40"/>
      <c r="AH32" s="40"/>
      <c r="AI32" s="40"/>
      <c r="AJ32" s="40"/>
      <c r="AK32" s="334">
        <v>0</v>
      </c>
      <c r="AL32" s="335"/>
      <c r="AM32" s="335"/>
      <c r="AN32" s="335"/>
      <c r="AO32" s="335"/>
      <c r="AP32" s="40"/>
      <c r="AQ32" s="40"/>
      <c r="AR32" s="41"/>
      <c r="BE32" s="324"/>
    </row>
    <row r="33" spans="1:57" s="3" customFormat="1" ht="14.4" hidden="1" customHeight="1">
      <c r="B33" s="39"/>
      <c r="C33" s="40"/>
      <c r="D33" s="40"/>
      <c r="E33" s="40"/>
      <c r="F33" s="28" t="s">
        <v>46</v>
      </c>
      <c r="G33" s="40"/>
      <c r="H33" s="40"/>
      <c r="I33" s="40"/>
      <c r="J33" s="40"/>
      <c r="K33" s="40"/>
      <c r="L33" s="336">
        <v>0</v>
      </c>
      <c r="M33" s="335"/>
      <c r="N33" s="335"/>
      <c r="O33" s="335"/>
      <c r="P33" s="335"/>
      <c r="Q33" s="40"/>
      <c r="R33" s="40"/>
      <c r="S33" s="40"/>
      <c r="T33" s="40"/>
      <c r="U33" s="40"/>
      <c r="V33" s="40"/>
      <c r="W33" s="334">
        <f>ROUND(BD54, 2)</f>
        <v>0</v>
      </c>
      <c r="X33" s="335"/>
      <c r="Y33" s="335"/>
      <c r="Z33" s="335"/>
      <c r="AA33" s="335"/>
      <c r="AB33" s="335"/>
      <c r="AC33" s="335"/>
      <c r="AD33" s="335"/>
      <c r="AE33" s="335"/>
      <c r="AF33" s="40"/>
      <c r="AG33" s="40"/>
      <c r="AH33" s="40"/>
      <c r="AI33" s="40"/>
      <c r="AJ33" s="40"/>
      <c r="AK33" s="334">
        <v>0</v>
      </c>
      <c r="AL33" s="335"/>
      <c r="AM33" s="335"/>
      <c r="AN33" s="335"/>
      <c r="AO33" s="335"/>
      <c r="AP33" s="40"/>
      <c r="AQ33" s="40"/>
      <c r="AR33" s="41"/>
    </row>
    <row r="34" spans="1:57" s="2" customFormat="1" ht="6.9" customHeight="1">
      <c r="A34" s="33"/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8"/>
      <c r="BE34" s="33"/>
    </row>
    <row r="35" spans="1:57" s="2" customFormat="1" ht="25.95" customHeight="1">
      <c r="A35" s="33"/>
      <c r="B35" s="34"/>
      <c r="C35" s="42"/>
      <c r="D35" s="43" t="s">
        <v>47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48</v>
      </c>
      <c r="U35" s="44"/>
      <c r="V35" s="44"/>
      <c r="W35" s="44"/>
      <c r="X35" s="340" t="s">
        <v>49</v>
      </c>
      <c r="Y35" s="338"/>
      <c r="Z35" s="338"/>
      <c r="AA35" s="338"/>
      <c r="AB35" s="338"/>
      <c r="AC35" s="44"/>
      <c r="AD35" s="44"/>
      <c r="AE35" s="44"/>
      <c r="AF35" s="44"/>
      <c r="AG35" s="44"/>
      <c r="AH35" s="44"/>
      <c r="AI35" s="44"/>
      <c r="AJ35" s="44"/>
      <c r="AK35" s="337">
        <f>SUM(AK26:AK33)</f>
        <v>0</v>
      </c>
      <c r="AL35" s="338"/>
      <c r="AM35" s="338"/>
      <c r="AN35" s="338"/>
      <c r="AO35" s="339"/>
      <c r="AP35" s="42"/>
      <c r="AQ35" s="42"/>
      <c r="AR35" s="38"/>
      <c r="BE35" s="33"/>
    </row>
    <row r="36" spans="1:57" s="2" customFormat="1" ht="6.9" customHeight="1">
      <c r="A36" s="33"/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8"/>
      <c r="BE36" s="33"/>
    </row>
    <row r="37" spans="1:57" s="2" customFormat="1" ht="6.9" customHeight="1">
      <c r="A37" s="33"/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38"/>
      <c r="BE37" s="33"/>
    </row>
    <row r="41" spans="1:57" s="2" customFormat="1" ht="6.9" customHeight="1">
      <c r="A41" s="33"/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38"/>
      <c r="BE41" s="33"/>
    </row>
    <row r="42" spans="1:57" s="2" customFormat="1" ht="24.9" customHeight="1">
      <c r="A42" s="33"/>
      <c r="B42" s="34"/>
      <c r="C42" s="22" t="s">
        <v>50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8"/>
      <c r="BE42" s="33"/>
    </row>
    <row r="43" spans="1:57" s="2" customFormat="1" ht="6.9" customHeight="1">
      <c r="A43" s="33"/>
      <c r="B43" s="3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8"/>
      <c r="BE43" s="33"/>
    </row>
    <row r="44" spans="1:57" s="4" customFormat="1" ht="12" customHeight="1">
      <c r="B44" s="50"/>
      <c r="C44" s="28" t="s">
        <v>13</v>
      </c>
      <c r="D44" s="51"/>
      <c r="E44" s="51"/>
      <c r="F44" s="51"/>
      <c r="G44" s="51"/>
      <c r="H44" s="51"/>
      <c r="I44" s="51"/>
      <c r="J44" s="51"/>
      <c r="K44" s="51"/>
      <c r="L44" s="51" t="str">
        <f>K5</f>
        <v>HRD</v>
      </c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2"/>
    </row>
    <row r="45" spans="1:57" s="5" customFormat="1" ht="36.9" customHeight="1">
      <c r="B45" s="53"/>
      <c r="C45" s="54" t="s">
        <v>16</v>
      </c>
      <c r="D45" s="55"/>
      <c r="E45" s="55"/>
      <c r="F45" s="55"/>
      <c r="G45" s="55"/>
      <c r="H45" s="55"/>
      <c r="I45" s="55"/>
      <c r="J45" s="55"/>
      <c r="K45" s="55"/>
      <c r="L45" s="302" t="str">
        <f>K6</f>
        <v>Kanalizace Spořilov, dešťová zdrž</v>
      </c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55"/>
      <c r="AQ45" s="55"/>
      <c r="AR45" s="56"/>
    </row>
    <row r="46" spans="1:57" s="2" customFormat="1" ht="6.9" customHeight="1">
      <c r="A46" s="33"/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8"/>
      <c r="BE46" s="33"/>
    </row>
    <row r="47" spans="1:57" s="2" customFormat="1" ht="12" customHeight="1">
      <c r="A47" s="33"/>
      <c r="B47" s="34"/>
      <c r="C47" s="28" t="s">
        <v>21</v>
      </c>
      <c r="D47" s="35"/>
      <c r="E47" s="35"/>
      <c r="F47" s="35"/>
      <c r="G47" s="35"/>
      <c r="H47" s="35"/>
      <c r="I47" s="35"/>
      <c r="J47" s="35"/>
      <c r="K47" s="35"/>
      <c r="L47" s="57" t="str">
        <f>IF(K8="","",K8)</f>
        <v xml:space="preserve"> </v>
      </c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28" t="s">
        <v>23</v>
      </c>
      <c r="AJ47" s="35"/>
      <c r="AK47" s="35"/>
      <c r="AL47" s="35"/>
      <c r="AM47" s="304" t="str">
        <f>IF(AN8= "","",AN8)</f>
        <v>11. 8. 2021</v>
      </c>
      <c r="AN47" s="304"/>
      <c r="AO47" s="35"/>
      <c r="AP47" s="35"/>
      <c r="AQ47" s="35"/>
      <c r="AR47" s="38"/>
      <c r="BE47" s="33"/>
    </row>
    <row r="48" spans="1:57" s="2" customFormat="1" ht="6.9" customHeight="1">
      <c r="A48" s="33"/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8"/>
      <c r="BE48" s="33"/>
    </row>
    <row r="49" spans="1:91" s="2" customFormat="1" ht="15.6" customHeight="1">
      <c r="A49" s="33"/>
      <c r="B49" s="34"/>
      <c r="C49" s="28" t="s">
        <v>25</v>
      </c>
      <c r="D49" s="35"/>
      <c r="E49" s="35"/>
      <c r="F49" s="35"/>
      <c r="G49" s="35"/>
      <c r="H49" s="35"/>
      <c r="I49" s="35"/>
      <c r="J49" s="35"/>
      <c r="K49" s="35"/>
      <c r="L49" s="51" t="str">
        <f>IF(E11= "","",E11)</f>
        <v>Město Broumov</v>
      </c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28" t="s">
        <v>31</v>
      </c>
      <c r="AJ49" s="35"/>
      <c r="AK49" s="35"/>
      <c r="AL49" s="35"/>
      <c r="AM49" s="305" t="str">
        <f>IF(E17="","",E17)</f>
        <v>Agroprojekce Litomyšl, s.r.o.</v>
      </c>
      <c r="AN49" s="306"/>
      <c r="AO49" s="306"/>
      <c r="AP49" s="306"/>
      <c r="AQ49" s="35"/>
      <c r="AR49" s="38"/>
      <c r="AS49" s="307" t="s">
        <v>51</v>
      </c>
      <c r="AT49" s="308"/>
      <c r="AU49" s="59"/>
      <c r="AV49" s="59"/>
      <c r="AW49" s="59"/>
      <c r="AX49" s="59"/>
      <c r="AY49" s="59"/>
      <c r="AZ49" s="59"/>
      <c r="BA49" s="59"/>
      <c r="BB49" s="59"/>
      <c r="BC49" s="59"/>
      <c r="BD49" s="60"/>
      <c r="BE49" s="33"/>
    </row>
    <row r="50" spans="1:91" s="2" customFormat="1" ht="15.6" customHeight="1">
      <c r="A50" s="33"/>
      <c r="B50" s="34"/>
      <c r="C50" s="28" t="s">
        <v>29</v>
      </c>
      <c r="D50" s="35"/>
      <c r="E50" s="35"/>
      <c r="F50" s="35"/>
      <c r="G50" s="35"/>
      <c r="H50" s="35"/>
      <c r="I50" s="35"/>
      <c r="J50" s="35"/>
      <c r="K50" s="35"/>
      <c r="L50" s="51" t="str">
        <f>IF(E14= "Vyplň údaj","",E14)</f>
        <v/>
      </c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28" t="s">
        <v>34</v>
      </c>
      <c r="AJ50" s="35"/>
      <c r="AK50" s="35"/>
      <c r="AL50" s="35"/>
      <c r="AM50" s="305" t="str">
        <f>IF(E20="","",E20)</f>
        <v xml:space="preserve"> </v>
      </c>
      <c r="AN50" s="306"/>
      <c r="AO50" s="306"/>
      <c r="AP50" s="306"/>
      <c r="AQ50" s="35"/>
      <c r="AR50" s="38"/>
      <c r="AS50" s="309"/>
      <c r="AT50" s="310"/>
      <c r="AU50" s="61"/>
      <c r="AV50" s="61"/>
      <c r="AW50" s="61"/>
      <c r="AX50" s="61"/>
      <c r="AY50" s="61"/>
      <c r="AZ50" s="61"/>
      <c r="BA50" s="61"/>
      <c r="BB50" s="61"/>
      <c r="BC50" s="61"/>
      <c r="BD50" s="62"/>
      <c r="BE50" s="33"/>
    </row>
    <row r="51" spans="1:91" s="2" customFormat="1" ht="10.8" customHeight="1">
      <c r="A51" s="33"/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8"/>
      <c r="AS51" s="311"/>
      <c r="AT51" s="312"/>
      <c r="AU51" s="63"/>
      <c r="AV51" s="63"/>
      <c r="AW51" s="63"/>
      <c r="AX51" s="63"/>
      <c r="AY51" s="63"/>
      <c r="AZ51" s="63"/>
      <c r="BA51" s="63"/>
      <c r="BB51" s="63"/>
      <c r="BC51" s="63"/>
      <c r="BD51" s="64"/>
      <c r="BE51" s="33"/>
    </row>
    <row r="52" spans="1:91" s="2" customFormat="1" ht="29.25" customHeight="1">
      <c r="A52" s="33"/>
      <c r="B52" s="34"/>
      <c r="C52" s="313" t="s">
        <v>52</v>
      </c>
      <c r="D52" s="314"/>
      <c r="E52" s="314"/>
      <c r="F52" s="314"/>
      <c r="G52" s="314"/>
      <c r="H52" s="65"/>
      <c r="I52" s="316" t="s">
        <v>53</v>
      </c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4"/>
      <c r="AE52" s="314"/>
      <c r="AF52" s="314"/>
      <c r="AG52" s="315" t="s">
        <v>54</v>
      </c>
      <c r="AH52" s="314"/>
      <c r="AI52" s="314"/>
      <c r="AJ52" s="314"/>
      <c r="AK52" s="314"/>
      <c r="AL52" s="314"/>
      <c r="AM52" s="314"/>
      <c r="AN52" s="316" t="s">
        <v>55</v>
      </c>
      <c r="AO52" s="314"/>
      <c r="AP52" s="314"/>
      <c r="AQ52" s="66" t="s">
        <v>56</v>
      </c>
      <c r="AR52" s="38"/>
      <c r="AS52" s="67" t="s">
        <v>57</v>
      </c>
      <c r="AT52" s="68" t="s">
        <v>58</v>
      </c>
      <c r="AU52" s="68" t="s">
        <v>59</v>
      </c>
      <c r="AV52" s="68" t="s">
        <v>60</v>
      </c>
      <c r="AW52" s="68" t="s">
        <v>61</v>
      </c>
      <c r="AX52" s="68" t="s">
        <v>62</v>
      </c>
      <c r="AY52" s="68" t="s">
        <v>63</v>
      </c>
      <c r="AZ52" s="68" t="s">
        <v>64</v>
      </c>
      <c r="BA52" s="68" t="s">
        <v>65</v>
      </c>
      <c r="BB52" s="68" t="s">
        <v>66</v>
      </c>
      <c r="BC52" s="68" t="s">
        <v>67</v>
      </c>
      <c r="BD52" s="69" t="s">
        <v>68</v>
      </c>
      <c r="BE52" s="33"/>
    </row>
    <row r="53" spans="1:91" s="2" customFormat="1" ht="10.8" customHeight="1">
      <c r="A53" s="33"/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8"/>
      <c r="AS53" s="70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2"/>
      <c r="BE53" s="33"/>
    </row>
    <row r="54" spans="1:91" s="6" customFormat="1" ht="32.4" customHeight="1">
      <c r="B54" s="73"/>
      <c r="C54" s="74" t="s">
        <v>69</v>
      </c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320">
        <f>ROUND(SUM(AG55:AG58),2)</f>
        <v>0</v>
      </c>
      <c r="AH54" s="320"/>
      <c r="AI54" s="320"/>
      <c r="AJ54" s="320"/>
      <c r="AK54" s="320"/>
      <c r="AL54" s="320"/>
      <c r="AM54" s="320"/>
      <c r="AN54" s="321">
        <f>SUM(AG54,AT54)</f>
        <v>0</v>
      </c>
      <c r="AO54" s="321"/>
      <c r="AP54" s="321"/>
      <c r="AQ54" s="77" t="s">
        <v>19</v>
      </c>
      <c r="AR54" s="78"/>
      <c r="AS54" s="79">
        <f>ROUND(SUM(AS55:AS58),2)</f>
        <v>0</v>
      </c>
      <c r="AT54" s="80">
        <f>ROUND(SUM(AV54:AW54),2)</f>
        <v>0</v>
      </c>
      <c r="AU54" s="81">
        <f>ROUND(SUM(AU55:AU58),5)</f>
        <v>0</v>
      </c>
      <c r="AV54" s="80">
        <f>ROUND(AZ54*L29,2)</f>
        <v>0</v>
      </c>
      <c r="AW54" s="80">
        <f>ROUND(BA54*L30,2)</f>
        <v>0</v>
      </c>
      <c r="AX54" s="80">
        <f>ROUND(BB54*L29,2)</f>
        <v>0</v>
      </c>
      <c r="AY54" s="80">
        <f>ROUND(BC54*L30,2)</f>
        <v>0</v>
      </c>
      <c r="AZ54" s="80">
        <f>ROUND(SUM(AZ55:AZ58),2)</f>
        <v>0</v>
      </c>
      <c r="BA54" s="80">
        <f>ROUND(SUM(BA55:BA58),2)</f>
        <v>0</v>
      </c>
      <c r="BB54" s="80">
        <f>ROUND(SUM(BB55:BB58),2)</f>
        <v>0</v>
      </c>
      <c r="BC54" s="80">
        <f>ROUND(SUM(BC55:BC58),2)</f>
        <v>0</v>
      </c>
      <c r="BD54" s="82">
        <f>ROUND(SUM(BD55:BD58),2)</f>
        <v>0</v>
      </c>
      <c r="BS54" s="83" t="s">
        <v>70</v>
      </c>
      <c r="BT54" s="83" t="s">
        <v>71</v>
      </c>
      <c r="BU54" s="84" t="s">
        <v>72</v>
      </c>
      <c r="BV54" s="83" t="s">
        <v>73</v>
      </c>
      <c r="BW54" s="83" t="s">
        <v>5</v>
      </c>
      <c r="BX54" s="83" t="s">
        <v>74</v>
      </c>
      <c r="CL54" s="83" t="s">
        <v>19</v>
      </c>
    </row>
    <row r="55" spans="1:91" s="7" customFormat="1" ht="14.4" customHeight="1">
      <c r="A55" s="85" t="s">
        <v>75</v>
      </c>
      <c r="B55" s="86"/>
      <c r="C55" s="87"/>
      <c r="D55" s="317" t="s">
        <v>76</v>
      </c>
      <c r="E55" s="317"/>
      <c r="F55" s="317"/>
      <c r="G55" s="317"/>
      <c r="H55" s="317"/>
      <c r="I55" s="88"/>
      <c r="J55" s="317" t="s">
        <v>77</v>
      </c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G55" s="318">
        <f>'SO-101 - Hráz'!J30</f>
        <v>0</v>
      </c>
      <c r="AH55" s="319"/>
      <c r="AI55" s="319"/>
      <c r="AJ55" s="319"/>
      <c r="AK55" s="319"/>
      <c r="AL55" s="319"/>
      <c r="AM55" s="319"/>
      <c r="AN55" s="318">
        <f>SUM(AG55,AT55)</f>
        <v>0</v>
      </c>
      <c r="AO55" s="319"/>
      <c r="AP55" s="319"/>
      <c r="AQ55" s="89" t="s">
        <v>78</v>
      </c>
      <c r="AR55" s="90"/>
      <c r="AS55" s="91">
        <v>0</v>
      </c>
      <c r="AT55" s="92">
        <f>ROUND(SUM(AV55:AW55),2)</f>
        <v>0</v>
      </c>
      <c r="AU55" s="93">
        <f>'SO-101 - Hráz'!P81</f>
        <v>0</v>
      </c>
      <c r="AV55" s="92">
        <f>'SO-101 - Hráz'!J33</f>
        <v>0</v>
      </c>
      <c r="AW55" s="92">
        <f>'SO-101 - Hráz'!J34</f>
        <v>0</v>
      </c>
      <c r="AX55" s="92">
        <f>'SO-101 - Hráz'!J35</f>
        <v>0</v>
      </c>
      <c r="AY55" s="92">
        <f>'SO-101 - Hráz'!J36</f>
        <v>0</v>
      </c>
      <c r="AZ55" s="92">
        <f>'SO-101 - Hráz'!F33</f>
        <v>0</v>
      </c>
      <c r="BA55" s="92">
        <f>'SO-101 - Hráz'!F34</f>
        <v>0</v>
      </c>
      <c r="BB55" s="92">
        <f>'SO-101 - Hráz'!F35</f>
        <v>0</v>
      </c>
      <c r="BC55" s="92">
        <f>'SO-101 - Hráz'!F36</f>
        <v>0</v>
      </c>
      <c r="BD55" s="94">
        <f>'SO-101 - Hráz'!F37</f>
        <v>0</v>
      </c>
      <c r="BT55" s="95" t="s">
        <v>79</v>
      </c>
      <c r="BV55" s="95" t="s">
        <v>73</v>
      </c>
      <c r="BW55" s="95" t="s">
        <v>80</v>
      </c>
      <c r="BX55" s="95" t="s">
        <v>5</v>
      </c>
      <c r="CL55" s="95" t="s">
        <v>81</v>
      </c>
      <c r="CM55" s="95" t="s">
        <v>82</v>
      </c>
    </row>
    <row r="56" spans="1:91" s="7" customFormat="1" ht="14.4" customHeight="1">
      <c r="A56" s="85" t="s">
        <v>75</v>
      </c>
      <c r="B56" s="86"/>
      <c r="C56" s="87"/>
      <c r="D56" s="317" t="s">
        <v>83</v>
      </c>
      <c r="E56" s="317"/>
      <c r="F56" s="317"/>
      <c r="G56" s="317"/>
      <c r="H56" s="317"/>
      <c r="I56" s="88"/>
      <c r="J56" s="317" t="s">
        <v>84</v>
      </c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G56" s="318">
        <f>'SO-102 - Zdrž'!J30</f>
        <v>0</v>
      </c>
      <c r="AH56" s="319"/>
      <c r="AI56" s="319"/>
      <c r="AJ56" s="319"/>
      <c r="AK56" s="319"/>
      <c r="AL56" s="319"/>
      <c r="AM56" s="319"/>
      <c r="AN56" s="318">
        <f>SUM(AG56,AT56)</f>
        <v>0</v>
      </c>
      <c r="AO56" s="319"/>
      <c r="AP56" s="319"/>
      <c r="AQ56" s="89" t="s">
        <v>78</v>
      </c>
      <c r="AR56" s="90"/>
      <c r="AS56" s="91">
        <v>0</v>
      </c>
      <c r="AT56" s="92">
        <f>ROUND(SUM(AV56:AW56),2)</f>
        <v>0</v>
      </c>
      <c r="AU56" s="93">
        <f>'SO-102 - Zdrž'!P81</f>
        <v>0</v>
      </c>
      <c r="AV56" s="92">
        <f>'SO-102 - Zdrž'!J33</f>
        <v>0</v>
      </c>
      <c r="AW56" s="92">
        <f>'SO-102 - Zdrž'!J34</f>
        <v>0</v>
      </c>
      <c r="AX56" s="92">
        <f>'SO-102 - Zdrž'!J35</f>
        <v>0</v>
      </c>
      <c r="AY56" s="92">
        <f>'SO-102 - Zdrž'!J36</f>
        <v>0</v>
      </c>
      <c r="AZ56" s="92">
        <f>'SO-102 - Zdrž'!F33</f>
        <v>0</v>
      </c>
      <c r="BA56" s="92">
        <f>'SO-102 - Zdrž'!F34</f>
        <v>0</v>
      </c>
      <c r="BB56" s="92">
        <f>'SO-102 - Zdrž'!F35</f>
        <v>0</v>
      </c>
      <c r="BC56" s="92">
        <f>'SO-102 - Zdrž'!F36</f>
        <v>0</v>
      </c>
      <c r="BD56" s="94">
        <f>'SO-102 - Zdrž'!F37</f>
        <v>0</v>
      </c>
      <c r="BT56" s="95" t="s">
        <v>79</v>
      </c>
      <c r="BV56" s="95" t="s">
        <v>73</v>
      </c>
      <c r="BW56" s="95" t="s">
        <v>85</v>
      </c>
      <c r="BX56" s="95" t="s">
        <v>5</v>
      </c>
      <c r="CL56" s="95" t="s">
        <v>86</v>
      </c>
      <c r="CM56" s="95" t="s">
        <v>82</v>
      </c>
    </row>
    <row r="57" spans="1:91" s="7" customFormat="1" ht="14.4" customHeight="1">
      <c r="A57" s="85" t="s">
        <v>75</v>
      </c>
      <c r="B57" s="86"/>
      <c r="C57" s="87"/>
      <c r="D57" s="317" t="s">
        <v>87</v>
      </c>
      <c r="E57" s="317"/>
      <c r="F57" s="317"/>
      <c r="G57" s="317"/>
      <c r="H57" s="317"/>
      <c r="I57" s="88"/>
      <c r="J57" s="317" t="s">
        <v>88</v>
      </c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G57" s="318">
        <f>'SO-103 - Sdružený objekt'!J30</f>
        <v>0</v>
      </c>
      <c r="AH57" s="319"/>
      <c r="AI57" s="319"/>
      <c r="AJ57" s="319"/>
      <c r="AK57" s="319"/>
      <c r="AL57" s="319"/>
      <c r="AM57" s="319"/>
      <c r="AN57" s="318">
        <f>SUM(AG57,AT57)</f>
        <v>0</v>
      </c>
      <c r="AO57" s="319"/>
      <c r="AP57" s="319"/>
      <c r="AQ57" s="89" t="s">
        <v>78</v>
      </c>
      <c r="AR57" s="90"/>
      <c r="AS57" s="91">
        <v>0</v>
      </c>
      <c r="AT57" s="92">
        <f>ROUND(SUM(AV57:AW57),2)</f>
        <v>0</v>
      </c>
      <c r="AU57" s="93">
        <f>'SO-103 - Sdružený objekt'!P91</f>
        <v>0</v>
      </c>
      <c r="AV57" s="92">
        <f>'SO-103 - Sdružený objekt'!J33</f>
        <v>0</v>
      </c>
      <c r="AW57" s="92">
        <f>'SO-103 - Sdružený objekt'!J34</f>
        <v>0</v>
      </c>
      <c r="AX57" s="92">
        <f>'SO-103 - Sdružený objekt'!J35</f>
        <v>0</v>
      </c>
      <c r="AY57" s="92">
        <f>'SO-103 - Sdružený objekt'!J36</f>
        <v>0</v>
      </c>
      <c r="AZ57" s="92">
        <f>'SO-103 - Sdružený objekt'!F33</f>
        <v>0</v>
      </c>
      <c r="BA57" s="92">
        <f>'SO-103 - Sdružený objekt'!F34</f>
        <v>0</v>
      </c>
      <c r="BB57" s="92">
        <f>'SO-103 - Sdružený objekt'!F35</f>
        <v>0</v>
      </c>
      <c r="BC57" s="92">
        <f>'SO-103 - Sdružený objekt'!F36</f>
        <v>0</v>
      </c>
      <c r="BD57" s="94">
        <f>'SO-103 - Sdružený objekt'!F37</f>
        <v>0</v>
      </c>
      <c r="BT57" s="95" t="s">
        <v>79</v>
      </c>
      <c r="BV57" s="95" t="s">
        <v>73</v>
      </c>
      <c r="BW57" s="95" t="s">
        <v>89</v>
      </c>
      <c r="BX57" s="95" t="s">
        <v>5</v>
      </c>
      <c r="CL57" s="95" t="s">
        <v>90</v>
      </c>
      <c r="CM57" s="95" t="s">
        <v>82</v>
      </c>
    </row>
    <row r="58" spans="1:91" s="7" customFormat="1" ht="14.4" customHeight="1">
      <c r="A58" s="85" t="s">
        <v>75</v>
      </c>
      <c r="B58" s="86"/>
      <c r="C58" s="87"/>
      <c r="D58" s="317" t="s">
        <v>91</v>
      </c>
      <c r="E58" s="317"/>
      <c r="F58" s="317"/>
      <c r="G58" s="317"/>
      <c r="H58" s="317"/>
      <c r="I58" s="88"/>
      <c r="J58" s="317" t="s">
        <v>92</v>
      </c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G58" s="318">
        <f>'VON - Vedlejší a ostatní ...'!J30</f>
        <v>0</v>
      </c>
      <c r="AH58" s="319"/>
      <c r="AI58" s="319"/>
      <c r="AJ58" s="319"/>
      <c r="AK58" s="319"/>
      <c r="AL58" s="319"/>
      <c r="AM58" s="319"/>
      <c r="AN58" s="318">
        <f>SUM(AG58,AT58)</f>
        <v>0</v>
      </c>
      <c r="AO58" s="319"/>
      <c r="AP58" s="319"/>
      <c r="AQ58" s="89" t="s">
        <v>91</v>
      </c>
      <c r="AR58" s="90"/>
      <c r="AS58" s="96">
        <v>0</v>
      </c>
      <c r="AT58" s="97">
        <f>ROUND(SUM(AV58:AW58),2)</f>
        <v>0</v>
      </c>
      <c r="AU58" s="98">
        <f>'VON - Vedlejší a ostatní ...'!P82</f>
        <v>0</v>
      </c>
      <c r="AV58" s="97">
        <f>'VON - Vedlejší a ostatní ...'!J33</f>
        <v>0</v>
      </c>
      <c r="AW58" s="97">
        <f>'VON - Vedlejší a ostatní ...'!J34</f>
        <v>0</v>
      </c>
      <c r="AX58" s="97">
        <f>'VON - Vedlejší a ostatní ...'!J35</f>
        <v>0</v>
      </c>
      <c r="AY58" s="97">
        <f>'VON - Vedlejší a ostatní ...'!J36</f>
        <v>0</v>
      </c>
      <c r="AZ58" s="97">
        <f>'VON - Vedlejší a ostatní ...'!F33</f>
        <v>0</v>
      </c>
      <c r="BA58" s="97">
        <f>'VON - Vedlejší a ostatní ...'!F34</f>
        <v>0</v>
      </c>
      <c r="BB58" s="97">
        <f>'VON - Vedlejší a ostatní ...'!F35</f>
        <v>0</v>
      </c>
      <c r="BC58" s="97">
        <f>'VON - Vedlejší a ostatní ...'!F36</f>
        <v>0</v>
      </c>
      <c r="BD58" s="99">
        <f>'VON - Vedlejší a ostatní ...'!F37</f>
        <v>0</v>
      </c>
      <c r="BT58" s="95" t="s">
        <v>79</v>
      </c>
      <c r="BV58" s="95" t="s">
        <v>73</v>
      </c>
      <c r="BW58" s="95" t="s">
        <v>93</v>
      </c>
      <c r="BX58" s="95" t="s">
        <v>5</v>
      </c>
      <c r="CL58" s="95" t="s">
        <v>19</v>
      </c>
      <c r="CM58" s="95" t="s">
        <v>82</v>
      </c>
    </row>
    <row r="59" spans="1:91" s="2" customFormat="1" ht="30" customHeight="1">
      <c r="A59" s="33"/>
      <c r="B59" s="34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8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</row>
    <row r="60" spans="1:91" s="2" customFormat="1" ht="6.9" customHeight="1">
      <c r="A60" s="33"/>
      <c r="B60" s="46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38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</row>
  </sheetData>
  <sheetProtection algorithmName="SHA-512" hashValue="UjBGnQ4X1RGyFdPve4PlHGB+rhvhlP7C8HbqXB99Ox6u4lP9cs1/IOPe/C70ItQ2otC9DoE9IubhW3i9C0iPNA==" saltValue="4H1cBmUjH38sNHAlktING1dY5oDToaQiSOTQ5WJ9Xb6wy5RLto1UOsTz2TWQO7biHIwOkZk96GqT6QZ8vQlSnA==" spinCount="100000" sheet="1" objects="1" scenarios="1" formatColumns="0" formatRows="0"/>
  <mergeCells count="54">
    <mergeCell ref="AR2:BE2"/>
    <mergeCell ref="AK33:AO33"/>
    <mergeCell ref="L33:P33"/>
    <mergeCell ref="W33:AE33"/>
    <mergeCell ref="AK35:AO35"/>
    <mergeCell ref="X35:AB35"/>
    <mergeCell ref="W31:AE31"/>
    <mergeCell ref="AK31:AO31"/>
    <mergeCell ref="AK32:AO32"/>
    <mergeCell ref="L32:P32"/>
    <mergeCell ref="W32:AE3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AN58:AP58"/>
    <mergeCell ref="AG58:AM58"/>
    <mergeCell ref="D58:H58"/>
    <mergeCell ref="J58:AF58"/>
    <mergeCell ref="AG54:AM54"/>
    <mergeCell ref="AN54:AP54"/>
    <mergeCell ref="J56:AF56"/>
    <mergeCell ref="D56:H56"/>
    <mergeCell ref="AG56:AM56"/>
    <mergeCell ref="AN56:AP56"/>
    <mergeCell ref="AN57:AP57"/>
    <mergeCell ref="D57:H57"/>
    <mergeCell ref="J57:AF57"/>
    <mergeCell ref="AG57:AM57"/>
    <mergeCell ref="C52:G52"/>
    <mergeCell ref="AG52:AM52"/>
    <mergeCell ref="I52:AF52"/>
    <mergeCell ref="AN52:AP52"/>
    <mergeCell ref="D55:H55"/>
    <mergeCell ref="AG55:AM55"/>
    <mergeCell ref="J55:AF55"/>
    <mergeCell ref="AN55:AP55"/>
    <mergeCell ref="L45:AO45"/>
    <mergeCell ref="AM47:AN47"/>
    <mergeCell ref="AM49:AP49"/>
    <mergeCell ref="AS49:AT51"/>
    <mergeCell ref="AM50:AP50"/>
  </mergeCells>
  <hyperlinks>
    <hyperlink ref="A55" location="'SO-101 - Hráz'!C2" display="/"/>
    <hyperlink ref="A56" location="'SO-102 - Zdrž'!C2" display="/"/>
    <hyperlink ref="A57" location="'SO-103 - Sdružený objekt'!C2" display="/"/>
    <hyperlink ref="A58" location="'VON - Vedlejší a ostatní ...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38"/>
  <sheetViews>
    <sheetView showGridLines="0" workbookViewId="0">
      <selection activeCell="H1" sqref="H1"/>
    </sheetView>
  </sheetViews>
  <sheetFormatPr defaultRowHeight="14.4"/>
  <cols>
    <col min="1" max="1" width="8.85546875" style="1" customWidth="1"/>
    <col min="2" max="2" width="1.140625" style="1" customWidth="1"/>
    <col min="3" max="3" width="4.42578125" style="1" customWidth="1"/>
    <col min="4" max="4" width="4.5703125" style="1" customWidth="1"/>
    <col min="5" max="5" width="18.28515625" style="1" customWidth="1"/>
    <col min="6" max="6" width="108" style="1" customWidth="1"/>
    <col min="7" max="7" width="8" style="1" customWidth="1"/>
    <col min="8" max="8" width="15" style="1" customWidth="1"/>
    <col min="9" max="9" width="16.85546875" style="1" customWidth="1"/>
    <col min="10" max="11" width="23.85546875" style="1" customWidth="1"/>
    <col min="12" max="12" width="10" style="1" customWidth="1"/>
    <col min="13" max="13" width="11.5703125" style="1" hidden="1" customWidth="1"/>
    <col min="14" max="14" width="9.140625" style="1" hidden="1"/>
    <col min="15" max="20" width="15.140625" style="1" hidden="1" customWidth="1"/>
    <col min="21" max="21" width="17.42578125" style="1" hidden="1" customWidth="1"/>
    <col min="22" max="22" width="13.140625" style="1" customWidth="1"/>
    <col min="23" max="23" width="17.42578125" style="1" customWidth="1"/>
    <col min="24" max="24" width="13.140625" style="1" customWidth="1"/>
    <col min="25" max="25" width="16" style="1" customWidth="1"/>
    <col min="26" max="26" width="11.7109375" style="1" customWidth="1"/>
    <col min="27" max="27" width="16" style="1" customWidth="1"/>
    <col min="28" max="28" width="17.42578125" style="1" customWidth="1"/>
    <col min="29" max="29" width="11.7109375" style="1" customWidth="1"/>
    <col min="30" max="30" width="16" style="1" customWidth="1"/>
    <col min="31" max="31" width="17.42578125" style="1" customWidth="1"/>
    <col min="44" max="65" width="9.140625" style="1" hidden="1"/>
  </cols>
  <sheetData>
    <row r="2" spans="1:46" s="1" customFormat="1" ht="36.9" customHeight="1"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AT2" s="16" t="s">
        <v>80</v>
      </c>
    </row>
    <row r="3" spans="1:46" s="1" customFormat="1" ht="6.9" customHeight="1">
      <c r="B3" s="100"/>
      <c r="C3" s="101"/>
      <c r="D3" s="101"/>
      <c r="E3" s="101"/>
      <c r="F3" s="101"/>
      <c r="G3" s="101"/>
      <c r="H3" s="101"/>
      <c r="I3" s="101"/>
      <c r="J3" s="101"/>
      <c r="K3" s="101"/>
      <c r="L3" s="19"/>
      <c r="AT3" s="16" t="s">
        <v>82</v>
      </c>
    </row>
    <row r="4" spans="1:46" s="1" customFormat="1" ht="24.9" customHeight="1">
      <c r="B4" s="19"/>
      <c r="D4" s="102" t="s">
        <v>94</v>
      </c>
      <c r="L4" s="19"/>
      <c r="M4" s="103" t="s">
        <v>10</v>
      </c>
      <c r="AT4" s="16" t="s">
        <v>4</v>
      </c>
    </row>
    <row r="5" spans="1:46" s="1" customFormat="1" ht="6.9" customHeight="1">
      <c r="B5" s="19"/>
      <c r="L5" s="19"/>
    </row>
    <row r="6" spans="1:46" s="1" customFormat="1" ht="12" customHeight="1">
      <c r="B6" s="19"/>
      <c r="D6" s="104" t="s">
        <v>16</v>
      </c>
      <c r="L6" s="19"/>
    </row>
    <row r="7" spans="1:46" s="1" customFormat="1" ht="14.4" customHeight="1">
      <c r="B7" s="19"/>
      <c r="E7" s="342" t="str">
        <f>'Rekapitulace stavby'!K6</f>
        <v>Kanalizace Spořilov, dešťová zdrž</v>
      </c>
      <c r="F7" s="343"/>
      <c r="G7" s="343"/>
      <c r="H7" s="343"/>
      <c r="L7" s="19"/>
    </row>
    <row r="8" spans="1:46" s="2" customFormat="1" ht="12" customHeight="1">
      <c r="A8" s="33"/>
      <c r="B8" s="38"/>
      <c r="C8" s="33"/>
      <c r="D8" s="104" t="s">
        <v>95</v>
      </c>
      <c r="E8" s="33"/>
      <c r="F8" s="33"/>
      <c r="G8" s="33"/>
      <c r="H8" s="33"/>
      <c r="I8" s="33"/>
      <c r="J8" s="33"/>
      <c r="K8" s="33"/>
      <c r="L8" s="105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46" s="2" customFormat="1" ht="15.6" customHeight="1">
      <c r="A9" s="33"/>
      <c r="B9" s="38"/>
      <c r="C9" s="33"/>
      <c r="D9" s="33"/>
      <c r="E9" s="344" t="s">
        <v>96</v>
      </c>
      <c r="F9" s="345"/>
      <c r="G9" s="345"/>
      <c r="H9" s="345"/>
      <c r="I9" s="33"/>
      <c r="J9" s="33"/>
      <c r="K9" s="33"/>
      <c r="L9" s="105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46" s="2" customFormat="1" ht="10.199999999999999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105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46" s="2" customFormat="1" ht="12" customHeight="1">
      <c r="A11" s="33"/>
      <c r="B11" s="38"/>
      <c r="C11" s="33"/>
      <c r="D11" s="104" t="s">
        <v>18</v>
      </c>
      <c r="E11" s="33"/>
      <c r="F11" s="106" t="s">
        <v>81</v>
      </c>
      <c r="G11" s="33"/>
      <c r="H11" s="33"/>
      <c r="I11" s="104" t="s">
        <v>20</v>
      </c>
      <c r="J11" s="106" t="s">
        <v>19</v>
      </c>
      <c r="K11" s="33"/>
      <c r="L11" s="105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46" s="2" customFormat="1" ht="12" customHeight="1">
      <c r="A12" s="33"/>
      <c r="B12" s="38"/>
      <c r="C12" s="33"/>
      <c r="D12" s="104" t="s">
        <v>21</v>
      </c>
      <c r="E12" s="33"/>
      <c r="F12" s="106" t="s">
        <v>22</v>
      </c>
      <c r="G12" s="33"/>
      <c r="H12" s="33"/>
      <c r="I12" s="104" t="s">
        <v>23</v>
      </c>
      <c r="J12" s="107" t="str">
        <f>'Rekapitulace stavby'!AN8</f>
        <v>11. 8. 2021</v>
      </c>
      <c r="K12" s="33"/>
      <c r="L12" s="105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46" s="2" customFormat="1" ht="10.8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105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46" s="2" customFormat="1" ht="12" customHeight="1">
      <c r="A14" s="33"/>
      <c r="B14" s="38"/>
      <c r="C14" s="33"/>
      <c r="D14" s="104" t="s">
        <v>25</v>
      </c>
      <c r="E14" s="33"/>
      <c r="F14" s="33"/>
      <c r="G14" s="33"/>
      <c r="H14" s="33"/>
      <c r="I14" s="104" t="s">
        <v>26</v>
      </c>
      <c r="J14" s="106" t="s">
        <v>19</v>
      </c>
      <c r="K14" s="33"/>
      <c r="L14" s="105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46" s="2" customFormat="1" ht="18" customHeight="1">
      <c r="A15" s="33"/>
      <c r="B15" s="38"/>
      <c r="C15" s="33"/>
      <c r="D15" s="33"/>
      <c r="E15" s="106" t="s">
        <v>27</v>
      </c>
      <c r="F15" s="33"/>
      <c r="G15" s="33"/>
      <c r="H15" s="33"/>
      <c r="I15" s="104" t="s">
        <v>28</v>
      </c>
      <c r="J15" s="106" t="s">
        <v>19</v>
      </c>
      <c r="K15" s="33"/>
      <c r="L15" s="105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46" s="2" customFormat="1" ht="6.9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105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04" t="s">
        <v>29</v>
      </c>
      <c r="E17" s="33"/>
      <c r="F17" s="33"/>
      <c r="G17" s="33"/>
      <c r="H17" s="33"/>
      <c r="I17" s="104" t="s">
        <v>26</v>
      </c>
      <c r="J17" s="29" t="str">
        <f>'Rekapitulace stavby'!AN13</f>
        <v>Vyplň údaj</v>
      </c>
      <c r="K17" s="33"/>
      <c r="L17" s="105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46" t="str">
        <f>'Rekapitulace stavby'!E14</f>
        <v>Vyplň údaj</v>
      </c>
      <c r="F18" s="347"/>
      <c r="G18" s="347"/>
      <c r="H18" s="347"/>
      <c r="I18" s="104" t="s">
        <v>28</v>
      </c>
      <c r="J18" s="29" t="str">
        <f>'Rekapitulace stavby'!AN14</f>
        <v>Vyplň údaj</v>
      </c>
      <c r="K18" s="33"/>
      <c r="L18" s="105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105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04" t="s">
        <v>31</v>
      </c>
      <c r="E20" s="33"/>
      <c r="F20" s="33"/>
      <c r="G20" s="33"/>
      <c r="H20" s="33"/>
      <c r="I20" s="104" t="s">
        <v>26</v>
      </c>
      <c r="J20" s="106" t="s">
        <v>19</v>
      </c>
      <c r="K20" s="33"/>
      <c r="L20" s="105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06" t="s">
        <v>32</v>
      </c>
      <c r="F21" s="33"/>
      <c r="G21" s="33"/>
      <c r="H21" s="33"/>
      <c r="I21" s="104" t="s">
        <v>28</v>
      </c>
      <c r="J21" s="106" t="s">
        <v>19</v>
      </c>
      <c r="K21" s="33"/>
      <c r="L21" s="105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105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04" t="s">
        <v>34</v>
      </c>
      <c r="E23" s="33"/>
      <c r="F23" s="33"/>
      <c r="G23" s="33"/>
      <c r="H23" s="33"/>
      <c r="I23" s="104" t="s">
        <v>26</v>
      </c>
      <c r="J23" s="106" t="str">
        <f>IF('Rekapitulace stavby'!AN19="","",'Rekapitulace stavby'!AN19)</f>
        <v/>
      </c>
      <c r="K23" s="33"/>
      <c r="L23" s="105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06" t="str">
        <f>IF('Rekapitulace stavby'!E20="","",'Rekapitulace stavby'!E20)</f>
        <v xml:space="preserve"> </v>
      </c>
      <c r="F24" s="33"/>
      <c r="G24" s="33"/>
      <c r="H24" s="33"/>
      <c r="I24" s="104" t="s">
        <v>28</v>
      </c>
      <c r="J24" s="106" t="str">
        <f>IF('Rekapitulace stavby'!AN20="","",'Rekapitulace stavby'!AN20)</f>
        <v/>
      </c>
      <c r="K24" s="33"/>
      <c r="L24" s="105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105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04" t="s">
        <v>35</v>
      </c>
      <c r="E26" s="33"/>
      <c r="F26" s="33"/>
      <c r="G26" s="33"/>
      <c r="H26" s="33"/>
      <c r="I26" s="33"/>
      <c r="J26" s="33"/>
      <c r="K26" s="33"/>
      <c r="L26" s="105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4.4" customHeight="1">
      <c r="A27" s="108"/>
      <c r="B27" s="109"/>
      <c r="C27" s="108"/>
      <c r="D27" s="108"/>
      <c r="E27" s="348" t="s">
        <v>19</v>
      </c>
      <c r="F27" s="348"/>
      <c r="G27" s="348"/>
      <c r="H27" s="34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105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" customHeight="1">
      <c r="A29" s="33"/>
      <c r="B29" s="38"/>
      <c r="C29" s="33"/>
      <c r="D29" s="111"/>
      <c r="E29" s="111"/>
      <c r="F29" s="111"/>
      <c r="G29" s="111"/>
      <c r="H29" s="111"/>
      <c r="I29" s="111"/>
      <c r="J29" s="111"/>
      <c r="K29" s="111"/>
      <c r="L29" s="105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2" t="s">
        <v>37</v>
      </c>
      <c r="E30" s="33"/>
      <c r="F30" s="33"/>
      <c r="G30" s="33"/>
      <c r="H30" s="33"/>
      <c r="I30" s="33"/>
      <c r="J30" s="113">
        <f>ROUND(J81, 2)</f>
        <v>0</v>
      </c>
      <c r="K30" s="33"/>
      <c r="L30" s="105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" customHeight="1">
      <c r="A31" s="33"/>
      <c r="B31" s="38"/>
      <c r="C31" s="33"/>
      <c r="D31" s="111"/>
      <c r="E31" s="111"/>
      <c r="F31" s="111"/>
      <c r="G31" s="111"/>
      <c r="H31" s="111"/>
      <c r="I31" s="111"/>
      <c r="J31" s="111"/>
      <c r="K31" s="111"/>
      <c r="L31" s="105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" customHeight="1">
      <c r="A32" s="33"/>
      <c r="B32" s="38"/>
      <c r="C32" s="33"/>
      <c r="D32" s="33"/>
      <c r="E32" s="33"/>
      <c r="F32" s="114" t="s">
        <v>39</v>
      </c>
      <c r="G32" s="33"/>
      <c r="H32" s="33"/>
      <c r="I32" s="114" t="s">
        <v>38</v>
      </c>
      <c r="J32" s="114" t="s">
        <v>40</v>
      </c>
      <c r="K32" s="33"/>
      <c r="L32" s="105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" customHeight="1">
      <c r="A33" s="33"/>
      <c r="B33" s="38"/>
      <c r="C33" s="33"/>
      <c r="D33" s="115" t="s">
        <v>41</v>
      </c>
      <c r="E33" s="104" t="s">
        <v>42</v>
      </c>
      <c r="F33" s="116">
        <f>ROUND((SUM(BE81:BE137)),  2)</f>
        <v>0</v>
      </c>
      <c r="G33" s="33"/>
      <c r="H33" s="33"/>
      <c r="I33" s="117">
        <v>0.21</v>
      </c>
      <c r="J33" s="116">
        <f>ROUND(((SUM(BE81:BE137))*I33),  2)</f>
        <v>0</v>
      </c>
      <c r="K33" s="33"/>
      <c r="L33" s="105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" customHeight="1">
      <c r="A34" s="33"/>
      <c r="B34" s="38"/>
      <c r="C34" s="33"/>
      <c r="D34" s="33"/>
      <c r="E34" s="104" t="s">
        <v>43</v>
      </c>
      <c r="F34" s="116">
        <f>ROUND((SUM(BF81:BF137)),  2)</f>
        <v>0</v>
      </c>
      <c r="G34" s="33"/>
      <c r="H34" s="33"/>
      <c r="I34" s="117">
        <v>0.15</v>
      </c>
      <c r="J34" s="116">
        <f>ROUND(((SUM(BF81:BF137))*I34),  2)</f>
        <v>0</v>
      </c>
      <c r="K34" s="33"/>
      <c r="L34" s="105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" hidden="1" customHeight="1">
      <c r="A35" s="33"/>
      <c r="B35" s="38"/>
      <c r="C35" s="33"/>
      <c r="D35" s="33"/>
      <c r="E35" s="104" t="s">
        <v>44</v>
      </c>
      <c r="F35" s="116">
        <f>ROUND((SUM(BG81:BG137)),  2)</f>
        <v>0</v>
      </c>
      <c r="G35" s="33"/>
      <c r="H35" s="33"/>
      <c r="I35" s="117">
        <v>0.21</v>
      </c>
      <c r="J35" s="116">
        <f>0</f>
        <v>0</v>
      </c>
      <c r="K35" s="33"/>
      <c r="L35" s="105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" hidden="1" customHeight="1">
      <c r="A36" s="33"/>
      <c r="B36" s="38"/>
      <c r="C36" s="33"/>
      <c r="D36" s="33"/>
      <c r="E36" s="104" t="s">
        <v>45</v>
      </c>
      <c r="F36" s="116">
        <f>ROUND((SUM(BH81:BH137)),  2)</f>
        <v>0</v>
      </c>
      <c r="G36" s="33"/>
      <c r="H36" s="33"/>
      <c r="I36" s="117">
        <v>0.15</v>
      </c>
      <c r="J36" s="116">
        <f>0</f>
        <v>0</v>
      </c>
      <c r="K36" s="33"/>
      <c r="L36" s="105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" hidden="1" customHeight="1">
      <c r="A37" s="33"/>
      <c r="B37" s="38"/>
      <c r="C37" s="33"/>
      <c r="D37" s="33"/>
      <c r="E37" s="104" t="s">
        <v>46</v>
      </c>
      <c r="F37" s="116">
        <f>ROUND((SUM(BI81:BI137)),  2)</f>
        <v>0</v>
      </c>
      <c r="G37" s="33"/>
      <c r="H37" s="33"/>
      <c r="I37" s="117">
        <v>0</v>
      </c>
      <c r="J37" s="116">
        <f>0</f>
        <v>0</v>
      </c>
      <c r="K37" s="33"/>
      <c r="L37" s="105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105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18"/>
      <c r="D39" s="119" t="s">
        <v>47</v>
      </c>
      <c r="E39" s="120"/>
      <c r="F39" s="120"/>
      <c r="G39" s="121" t="s">
        <v>48</v>
      </c>
      <c r="H39" s="122" t="s">
        <v>49</v>
      </c>
      <c r="I39" s="120"/>
      <c r="J39" s="123">
        <f>SUM(J30:J37)</f>
        <v>0</v>
      </c>
      <c r="K39" s="124"/>
      <c r="L39" s="105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" customHeight="1">
      <c r="A40" s="33"/>
      <c r="B40" s="125"/>
      <c r="C40" s="126"/>
      <c r="D40" s="126"/>
      <c r="E40" s="126"/>
      <c r="F40" s="126"/>
      <c r="G40" s="126"/>
      <c r="H40" s="126"/>
      <c r="I40" s="126"/>
      <c r="J40" s="126"/>
      <c r="K40" s="126"/>
      <c r="L40" s="105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4" spans="1:31" s="2" customFormat="1" ht="6.9" customHeight="1">
      <c r="A44" s="33"/>
      <c r="B44" s="127"/>
      <c r="C44" s="128"/>
      <c r="D44" s="128"/>
      <c r="E44" s="128"/>
      <c r="F44" s="128"/>
      <c r="G44" s="128"/>
      <c r="H44" s="128"/>
      <c r="I44" s="128"/>
      <c r="J44" s="128"/>
      <c r="K44" s="128"/>
      <c r="L44" s="105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</row>
    <row r="45" spans="1:31" s="2" customFormat="1" ht="24.9" customHeight="1">
      <c r="A45" s="33"/>
      <c r="B45" s="34"/>
      <c r="C45" s="22" t="s">
        <v>97</v>
      </c>
      <c r="D45" s="35"/>
      <c r="E45" s="35"/>
      <c r="F45" s="35"/>
      <c r="G45" s="35"/>
      <c r="H45" s="35"/>
      <c r="I45" s="35"/>
      <c r="J45" s="35"/>
      <c r="K45" s="35"/>
      <c r="L45" s="105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</row>
    <row r="46" spans="1:31" s="2" customFormat="1" ht="6.9" customHeight="1">
      <c r="A46" s="33"/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105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</row>
    <row r="47" spans="1:31" s="2" customFormat="1" ht="12" customHeight="1">
      <c r="A47" s="33"/>
      <c r="B47" s="34"/>
      <c r="C47" s="28" t="s">
        <v>16</v>
      </c>
      <c r="D47" s="35"/>
      <c r="E47" s="35"/>
      <c r="F47" s="35"/>
      <c r="G47" s="35"/>
      <c r="H47" s="35"/>
      <c r="I47" s="35"/>
      <c r="J47" s="35"/>
      <c r="K47" s="35"/>
      <c r="L47" s="105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</row>
    <row r="48" spans="1:31" s="2" customFormat="1" ht="14.4" customHeight="1">
      <c r="A48" s="33"/>
      <c r="B48" s="34"/>
      <c r="C48" s="35"/>
      <c r="D48" s="35"/>
      <c r="E48" s="349" t="str">
        <f>E7</f>
        <v>Kanalizace Spořilov, dešťová zdrž</v>
      </c>
      <c r="F48" s="350"/>
      <c r="G48" s="350"/>
      <c r="H48" s="350"/>
      <c r="I48" s="35"/>
      <c r="J48" s="35"/>
      <c r="K48" s="35"/>
      <c r="L48" s="105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</row>
    <row r="49" spans="1:47" s="2" customFormat="1" ht="12" customHeight="1">
      <c r="A49" s="33"/>
      <c r="B49" s="34"/>
      <c r="C49" s="28" t="s">
        <v>95</v>
      </c>
      <c r="D49" s="35"/>
      <c r="E49" s="35"/>
      <c r="F49" s="35"/>
      <c r="G49" s="35"/>
      <c r="H49" s="35"/>
      <c r="I49" s="35"/>
      <c r="J49" s="35"/>
      <c r="K49" s="35"/>
      <c r="L49" s="105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</row>
    <row r="50" spans="1:47" s="2" customFormat="1" ht="15.6" customHeight="1">
      <c r="A50" s="33"/>
      <c r="B50" s="34"/>
      <c r="C50" s="35"/>
      <c r="D50" s="35"/>
      <c r="E50" s="302" t="str">
        <f>E9</f>
        <v>SO-101 - Hráz</v>
      </c>
      <c r="F50" s="351"/>
      <c r="G50" s="351"/>
      <c r="H50" s="351"/>
      <c r="I50" s="35"/>
      <c r="J50" s="35"/>
      <c r="K50" s="35"/>
      <c r="L50" s="105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</row>
    <row r="51" spans="1:47" s="2" customFormat="1" ht="6.9" customHeight="1">
      <c r="A51" s="33"/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105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</row>
    <row r="52" spans="1:47" s="2" customFormat="1" ht="12" customHeight="1">
      <c r="A52" s="33"/>
      <c r="B52" s="34"/>
      <c r="C52" s="28" t="s">
        <v>21</v>
      </c>
      <c r="D52" s="35"/>
      <c r="E52" s="35"/>
      <c r="F52" s="26" t="str">
        <f>F12</f>
        <v xml:space="preserve"> </v>
      </c>
      <c r="G52" s="35"/>
      <c r="H52" s="35"/>
      <c r="I52" s="28" t="s">
        <v>23</v>
      </c>
      <c r="J52" s="58" t="str">
        <f>IF(J12="","",J12)</f>
        <v>11. 8. 2021</v>
      </c>
      <c r="K52" s="35"/>
      <c r="L52" s="105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</row>
    <row r="53" spans="1:47" s="2" customFormat="1" ht="6.9" customHeight="1">
      <c r="A53" s="33"/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105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</row>
    <row r="54" spans="1:47" s="2" customFormat="1" ht="26.4" customHeight="1">
      <c r="A54" s="33"/>
      <c r="B54" s="34"/>
      <c r="C54" s="28" t="s">
        <v>25</v>
      </c>
      <c r="D54" s="35"/>
      <c r="E54" s="35"/>
      <c r="F54" s="26" t="str">
        <f>E15</f>
        <v>Město Broumov</v>
      </c>
      <c r="G54" s="35"/>
      <c r="H54" s="35"/>
      <c r="I54" s="28" t="s">
        <v>31</v>
      </c>
      <c r="J54" s="31" t="str">
        <f>E21</f>
        <v>Agroprojekce Litomyšl, s.r.o.</v>
      </c>
      <c r="K54" s="35"/>
      <c r="L54" s="105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</row>
    <row r="55" spans="1:47" s="2" customFormat="1" ht="15.6" customHeight="1">
      <c r="A55" s="33"/>
      <c r="B55" s="34"/>
      <c r="C55" s="28" t="s">
        <v>29</v>
      </c>
      <c r="D55" s="35"/>
      <c r="E55" s="35"/>
      <c r="F55" s="26" t="str">
        <f>IF(E18="","",E18)</f>
        <v>Vyplň údaj</v>
      </c>
      <c r="G55" s="35"/>
      <c r="H55" s="35"/>
      <c r="I55" s="28" t="s">
        <v>34</v>
      </c>
      <c r="J55" s="31" t="str">
        <f>E24</f>
        <v xml:space="preserve"> </v>
      </c>
      <c r="K55" s="35"/>
      <c r="L55" s="105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</row>
    <row r="56" spans="1:47" s="2" customFormat="1" ht="10.35" customHeight="1">
      <c r="A56" s="33"/>
      <c r="B56" s="34"/>
      <c r="C56" s="35"/>
      <c r="D56" s="35"/>
      <c r="E56" s="35"/>
      <c r="F56" s="35"/>
      <c r="G56" s="35"/>
      <c r="H56" s="35"/>
      <c r="I56" s="35"/>
      <c r="J56" s="35"/>
      <c r="K56" s="35"/>
      <c r="L56" s="105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</row>
    <row r="57" spans="1:47" s="2" customFormat="1" ht="29.25" customHeight="1">
      <c r="A57" s="33"/>
      <c r="B57" s="34"/>
      <c r="C57" s="129" t="s">
        <v>98</v>
      </c>
      <c r="D57" s="130"/>
      <c r="E57" s="130"/>
      <c r="F57" s="130"/>
      <c r="G57" s="130"/>
      <c r="H57" s="130"/>
      <c r="I57" s="130"/>
      <c r="J57" s="131" t="s">
        <v>99</v>
      </c>
      <c r="K57" s="130"/>
      <c r="L57" s="105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</row>
    <row r="58" spans="1:47" s="2" customFormat="1" ht="10.35" customHeight="1">
      <c r="A58" s="33"/>
      <c r="B58" s="34"/>
      <c r="C58" s="35"/>
      <c r="D58" s="35"/>
      <c r="E58" s="35"/>
      <c r="F58" s="35"/>
      <c r="G58" s="35"/>
      <c r="H58" s="35"/>
      <c r="I58" s="35"/>
      <c r="J58" s="35"/>
      <c r="K58" s="35"/>
      <c r="L58" s="105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</row>
    <row r="59" spans="1:47" s="2" customFormat="1" ht="22.8" customHeight="1">
      <c r="A59" s="33"/>
      <c r="B59" s="34"/>
      <c r="C59" s="132" t="s">
        <v>69</v>
      </c>
      <c r="D59" s="35"/>
      <c r="E59" s="35"/>
      <c r="F59" s="35"/>
      <c r="G59" s="35"/>
      <c r="H59" s="35"/>
      <c r="I59" s="35"/>
      <c r="J59" s="76">
        <f>J81</f>
        <v>0</v>
      </c>
      <c r="K59" s="35"/>
      <c r="L59" s="105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U59" s="16" t="s">
        <v>100</v>
      </c>
    </row>
    <row r="60" spans="1:47" s="9" customFormat="1" ht="24.9" customHeight="1">
      <c r="B60" s="133"/>
      <c r="C60" s="134"/>
      <c r="D60" s="135" t="s">
        <v>101</v>
      </c>
      <c r="E60" s="136"/>
      <c r="F60" s="136"/>
      <c r="G60" s="136"/>
      <c r="H60" s="136"/>
      <c r="I60" s="136"/>
      <c r="J60" s="137">
        <f>J82</f>
        <v>0</v>
      </c>
      <c r="K60" s="134"/>
      <c r="L60" s="138"/>
    </row>
    <row r="61" spans="1:47" s="10" customFormat="1" ht="19.95" customHeight="1">
      <c r="B61" s="139"/>
      <c r="C61" s="140"/>
      <c r="D61" s="141" t="s">
        <v>102</v>
      </c>
      <c r="E61" s="142"/>
      <c r="F61" s="142"/>
      <c r="G61" s="142"/>
      <c r="H61" s="142"/>
      <c r="I61" s="142"/>
      <c r="J61" s="143">
        <f>J83</f>
        <v>0</v>
      </c>
      <c r="K61" s="140"/>
      <c r="L61" s="144"/>
    </row>
    <row r="62" spans="1:47" s="2" customFormat="1" ht="21.75" customHeight="1">
      <c r="A62" s="33"/>
      <c r="B62" s="34"/>
      <c r="C62" s="35"/>
      <c r="D62" s="35"/>
      <c r="E62" s="35"/>
      <c r="F62" s="35"/>
      <c r="G62" s="35"/>
      <c r="H62" s="35"/>
      <c r="I62" s="35"/>
      <c r="J62" s="35"/>
      <c r="K62" s="35"/>
      <c r="L62" s="105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</row>
    <row r="63" spans="1:47" s="2" customFormat="1" ht="6.9" customHeight="1">
      <c r="A63" s="33"/>
      <c r="B63" s="46"/>
      <c r="C63" s="47"/>
      <c r="D63" s="47"/>
      <c r="E63" s="47"/>
      <c r="F63" s="47"/>
      <c r="G63" s="47"/>
      <c r="H63" s="47"/>
      <c r="I63" s="47"/>
      <c r="J63" s="47"/>
      <c r="K63" s="47"/>
      <c r="L63" s="105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</row>
    <row r="67" spans="1:31" s="2" customFormat="1" ht="6.9" customHeight="1">
      <c r="A67" s="33"/>
      <c r="B67" s="48"/>
      <c r="C67" s="49"/>
      <c r="D67" s="49"/>
      <c r="E67" s="49"/>
      <c r="F67" s="49"/>
      <c r="G67" s="49"/>
      <c r="H67" s="49"/>
      <c r="I67" s="49"/>
      <c r="J67" s="49"/>
      <c r="K67" s="49"/>
      <c r="L67" s="105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</row>
    <row r="68" spans="1:31" s="2" customFormat="1" ht="24.9" customHeight="1">
      <c r="A68" s="33"/>
      <c r="B68" s="34"/>
      <c r="C68" s="22" t="s">
        <v>103</v>
      </c>
      <c r="D68" s="35"/>
      <c r="E68" s="35"/>
      <c r="F68" s="35"/>
      <c r="G68" s="35"/>
      <c r="H68" s="35"/>
      <c r="I68" s="35"/>
      <c r="J68" s="35"/>
      <c r="K68" s="35"/>
      <c r="L68" s="105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</row>
    <row r="69" spans="1:31" s="2" customFormat="1" ht="6.9" customHeight="1">
      <c r="A69" s="33"/>
      <c r="B69" s="34"/>
      <c r="C69" s="35"/>
      <c r="D69" s="35"/>
      <c r="E69" s="35"/>
      <c r="F69" s="35"/>
      <c r="G69" s="35"/>
      <c r="H69" s="35"/>
      <c r="I69" s="35"/>
      <c r="J69" s="35"/>
      <c r="K69" s="35"/>
      <c r="L69" s="105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</row>
    <row r="70" spans="1:31" s="2" customFormat="1" ht="12" customHeight="1">
      <c r="A70" s="33"/>
      <c r="B70" s="34"/>
      <c r="C70" s="28" t="s">
        <v>16</v>
      </c>
      <c r="D70" s="35"/>
      <c r="E70" s="35"/>
      <c r="F70" s="35"/>
      <c r="G70" s="35"/>
      <c r="H70" s="35"/>
      <c r="I70" s="35"/>
      <c r="J70" s="35"/>
      <c r="K70" s="35"/>
      <c r="L70" s="105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</row>
    <row r="71" spans="1:31" s="2" customFormat="1" ht="14.4" customHeight="1">
      <c r="A71" s="33"/>
      <c r="B71" s="34"/>
      <c r="C71" s="35"/>
      <c r="D71" s="35"/>
      <c r="E71" s="349" t="str">
        <f>E7</f>
        <v>Kanalizace Spořilov, dešťová zdrž</v>
      </c>
      <c r="F71" s="350"/>
      <c r="G71" s="350"/>
      <c r="H71" s="350"/>
      <c r="I71" s="35"/>
      <c r="J71" s="35"/>
      <c r="K71" s="35"/>
      <c r="L71" s="105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</row>
    <row r="72" spans="1:31" s="2" customFormat="1" ht="12" customHeight="1">
      <c r="A72" s="33"/>
      <c r="B72" s="34"/>
      <c r="C72" s="28" t="s">
        <v>95</v>
      </c>
      <c r="D72" s="35"/>
      <c r="E72" s="35"/>
      <c r="F72" s="35"/>
      <c r="G72" s="35"/>
      <c r="H72" s="35"/>
      <c r="I72" s="35"/>
      <c r="J72" s="35"/>
      <c r="K72" s="35"/>
      <c r="L72" s="105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</row>
    <row r="73" spans="1:31" s="2" customFormat="1" ht="15.6" customHeight="1">
      <c r="A73" s="33"/>
      <c r="B73" s="34"/>
      <c r="C73" s="35"/>
      <c r="D73" s="35"/>
      <c r="E73" s="302" t="str">
        <f>E9</f>
        <v>SO-101 - Hráz</v>
      </c>
      <c r="F73" s="351"/>
      <c r="G73" s="351"/>
      <c r="H73" s="351"/>
      <c r="I73" s="35"/>
      <c r="J73" s="35"/>
      <c r="K73" s="35"/>
      <c r="L73" s="105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</row>
    <row r="74" spans="1:31" s="2" customFormat="1" ht="6.9" customHeight="1">
      <c r="A74" s="33"/>
      <c r="B74" s="34"/>
      <c r="C74" s="35"/>
      <c r="D74" s="35"/>
      <c r="E74" s="35"/>
      <c r="F74" s="35"/>
      <c r="G74" s="35"/>
      <c r="H74" s="35"/>
      <c r="I74" s="35"/>
      <c r="J74" s="35"/>
      <c r="K74" s="35"/>
      <c r="L74" s="105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</row>
    <row r="75" spans="1:31" s="2" customFormat="1" ht="12" customHeight="1">
      <c r="A75" s="33"/>
      <c r="B75" s="34"/>
      <c r="C75" s="28" t="s">
        <v>21</v>
      </c>
      <c r="D75" s="35"/>
      <c r="E75" s="35"/>
      <c r="F75" s="26" t="str">
        <f>F12</f>
        <v xml:space="preserve"> </v>
      </c>
      <c r="G75" s="35"/>
      <c r="H75" s="35"/>
      <c r="I75" s="28" t="s">
        <v>23</v>
      </c>
      <c r="J75" s="58" t="str">
        <f>IF(J12="","",J12)</f>
        <v>11. 8. 2021</v>
      </c>
      <c r="K75" s="35"/>
      <c r="L75" s="105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</row>
    <row r="76" spans="1:31" s="2" customFormat="1" ht="6.9" customHeight="1">
      <c r="A76" s="3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105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26.4" customHeight="1">
      <c r="A77" s="33"/>
      <c r="B77" s="34"/>
      <c r="C77" s="28" t="s">
        <v>25</v>
      </c>
      <c r="D77" s="35"/>
      <c r="E77" s="35"/>
      <c r="F77" s="26" t="str">
        <f>E15</f>
        <v>Město Broumov</v>
      </c>
      <c r="G77" s="35"/>
      <c r="H77" s="35"/>
      <c r="I77" s="28" t="s">
        <v>31</v>
      </c>
      <c r="J77" s="31" t="str">
        <f>E21</f>
        <v>Agroprojekce Litomyšl, s.r.o.</v>
      </c>
      <c r="K77" s="35"/>
      <c r="L77" s="105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78" spans="1:31" s="2" customFormat="1" ht="15.6" customHeight="1">
      <c r="A78" s="33"/>
      <c r="B78" s="34"/>
      <c r="C78" s="28" t="s">
        <v>29</v>
      </c>
      <c r="D78" s="35"/>
      <c r="E78" s="35"/>
      <c r="F78" s="26" t="str">
        <f>IF(E18="","",E18)</f>
        <v>Vyplň údaj</v>
      </c>
      <c r="G78" s="35"/>
      <c r="H78" s="35"/>
      <c r="I78" s="28" t="s">
        <v>34</v>
      </c>
      <c r="J78" s="31" t="str">
        <f>E24</f>
        <v xml:space="preserve"> </v>
      </c>
      <c r="K78" s="35"/>
      <c r="L78" s="105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</row>
    <row r="79" spans="1:31" s="2" customFormat="1" ht="10.35" customHeight="1">
      <c r="A79" s="33"/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105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</row>
    <row r="80" spans="1:31" s="11" customFormat="1" ht="29.25" customHeight="1">
      <c r="A80" s="145"/>
      <c r="B80" s="146"/>
      <c r="C80" s="147" t="s">
        <v>104</v>
      </c>
      <c r="D80" s="148" t="s">
        <v>56</v>
      </c>
      <c r="E80" s="148" t="s">
        <v>52</v>
      </c>
      <c r="F80" s="148" t="s">
        <v>53</v>
      </c>
      <c r="G80" s="148" t="s">
        <v>105</v>
      </c>
      <c r="H80" s="148" t="s">
        <v>106</v>
      </c>
      <c r="I80" s="148" t="s">
        <v>107</v>
      </c>
      <c r="J80" s="148" t="s">
        <v>99</v>
      </c>
      <c r="K80" s="149" t="s">
        <v>108</v>
      </c>
      <c r="L80" s="150"/>
      <c r="M80" s="67" t="s">
        <v>19</v>
      </c>
      <c r="N80" s="68" t="s">
        <v>41</v>
      </c>
      <c r="O80" s="68" t="s">
        <v>109</v>
      </c>
      <c r="P80" s="68" t="s">
        <v>110</v>
      </c>
      <c r="Q80" s="68" t="s">
        <v>111</v>
      </c>
      <c r="R80" s="68" t="s">
        <v>112</v>
      </c>
      <c r="S80" s="68" t="s">
        <v>113</v>
      </c>
      <c r="T80" s="69" t="s">
        <v>114</v>
      </c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</row>
    <row r="81" spans="1:65" s="2" customFormat="1" ht="22.8" customHeight="1">
      <c r="A81" s="33"/>
      <c r="B81" s="34"/>
      <c r="C81" s="74" t="s">
        <v>115</v>
      </c>
      <c r="D81" s="35"/>
      <c r="E81" s="35"/>
      <c r="F81" s="35"/>
      <c r="G81" s="35"/>
      <c r="H81" s="35"/>
      <c r="I81" s="35"/>
      <c r="J81" s="151">
        <f>BK81</f>
        <v>0</v>
      </c>
      <c r="K81" s="35"/>
      <c r="L81" s="38"/>
      <c r="M81" s="70"/>
      <c r="N81" s="152"/>
      <c r="O81" s="71"/>
      <c r="P81" s="153">
        <f>P82</f>
        <v>0</v>
      </c>
      <c r="Q81" s="71"/>
      <c r="R81" s="153">
        <f>R82</f>
        <v>8.6929999999999993E-3</v>
      </c>
      <c r="S81" s="71"/>
      <c r="T81" s="154">
        <f>T82</f>
        <v>0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T81" s="16" t="s">
        <v>70</v>
      </c>
      <c r="AU81" s="16" t="s">
        <v>100</v>
      </c>
      <c r="BK81" s="155">
        <f>BK82</f>
        <v>0</v>
      </c>
    </row>
    <row r="82" spans="1:65" s="12" customFormat="1" ht="25.95" customHeight="1">
      <c r="B82" s="156"/>
      <c r="C82" s="157"/>
      <c r="D82" s="158" t="s">
        <v>70</v>
      </c>
      <c r="E82" s="159" t="s">
        <v>116</v>
      </c>
      <c r="F82" s="159" t="s">
        <v>117</v>
      </c>
      <c r="G82" s="157"/>
      <c r="H82" s="157"/>
      <c r="I82" s="160"/>
      <c r="J82" s="161">
        <f>BK82</f>
        <v>0</v>
      </c>
      <c r="K82" s="157"/>
      <c r="L82" s="162"/>
      <c r="M82" s="163"/>
      <c r="N82" s="164"/>
      <c r="O82" s="164"/>
      <c r="P82" s="165">
        <f>P83</f>
        <v>0</v>
      </c>
      <c r="Q82" s="164"/>
      <c r="R82" s="165">
        <f>R83</f>
        <v>8.6929999999999993E-3</v>
      </c>
      <c r="S82" s="164"/>
      <c r="T82" s="166">
        <f>T83</f>
        <v>0</v>
      </c>
      <c r="AR82" s="167" t="s">
        <v>79</v>
      </c>
      <c r="AT82" s="168" t="s">
        <v>70</v>
      </c>
      <c r="AU82" s="168" t="s">
        <v>71</v>
      </c>
      <c r="AY82" s="167" t="s">
        <v>118</v>
      </c>
      <c r="BK82" s="169">
        <f>BK83</f>
        <v>0</v>
      </c>
    </row>
    <row r="83" spans="1:65" s="12" customFormat="1" ht="22.8" customHeight="1">
      <c r="B83" s="156"/>
      <c r="C83" s="157"/>
      <c r="D83" s="158" t="s">
        <v>70</v>
      </c>
      <c r="E83" s="170" t="s">
        <v>79</v>
      </c>
      <c r="F83" s="170" t="s">
        <v>119</v>
      </c>
      <c r="G83" s="157"/>
      <c r="H83" s="157"/>
      <c r="I83" s="160"/>
      <c r="J83" s="171">
        <f>BK83</f>
        <v>0</v>
      </c>
      <c r="K83" s="157"/>
      <c r="L83" s="162"/>
      <c r="M83" s="163"/>
      <c r="N83" s="164"/>
      <c r="O83" s="164"/>
      <c r="P83" s="165">
        <f>SUM(P84:P137)</f>
        <v>0</v>
      </c>
      <c r="Q83" s="164"/>
      <c r="R83" s="165">
        <f>SUM(R84:R137)</f>
        <v>8.6929999999999993E-3</v>
      </c>
      <c r="S83" s="164"/>
      <c r="T83" s="166">
        <f>SUM(T84:T137)</f>
        <v>0</v>
      </c>
      <c r="AR83" s="167" t="s">
        <v>79</v>
      </c>
      <c r="AT83" s="168" t="s">
        <v>70</v>
      </c>
      <c r="AU83" s="168" t="s">
        <v>79</v>
      </c>
      <c r="AY83" s="167" t="s">
        <v>118</v>
      </c>
      <c r="BK83" s="169">
        <f>SUM(BK84:BK137)</f>
        <v>0</v>
      </c>
    </row>
    <row r="84" spans="1:65" s="2" customFormat="1" ht="14.4" customHeight="1">
      <c r="A84" s="33"/>
      <c r="B84" s="34"/>
      <c r="C84" s="172" t="s">
        <v>79</v>
      </c>
      <c r="D84" s="172" t="s">
        <v>120</v>
      </c>
      <c r="E84" s="173" t="s">
        <v>121</v>
      </c>
      <c r="F84" s="174" t="s">
        <v>122</v>
      </c>
      <c r="G84" s="175" t="s">
        <v>123</v>
      </c>
      <c r="H84" s="176">
        <v>270</v>
      </c>
      <c r="I84" s="177"/>
      <c r="J84" s="178">
        <f>ROUND(I84*H84,2)</f>
        <v>0</v>
      </c>
      <c r="K84" s="174" t="s">
        <v>124</v>
      </c>
      <c r="L84" s="38"/>
      <c r="M84" s="179" t="s">
        <v>19</v>
      </c>
      <c r="N84" s="180" t="s">
        <v>42</v>
      </c>
      <c r="O84" s="63"/>
      <c r="P84" s="181">
        <f>O84*H84</f>
        <v>0</v>
      </c>
      <c r="Q84" s="181">
        <v>0</v>
      </c>
      <c r="R84" s="181">
        <f>Q84*H84</f>
        <v>0</v>
      </c>
      <c r="S84" s="181">
        <v>0</v>
      </c>
      <c r="T84" s="182">
        <f>S84*H84</f>
        <v>0</v>
      </c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R84" s="183" t="s">
        <v>125</v>
      </c>
      <c r="AT84" s="183" t="s">
        <v>120</v>
      </c>
      <c r="AU84" s="183" t="s">
        <v>82</v>
      </c>
      <c r="AY84" s="16" t="s">
        <v>118</v>
      </c>
      <c r="BE84" s="184">
        <f>IF(N84="základní",J84,0)</f>
        <v>0</v>
      </c>
      <c r="BF84" s="184">
        <f>IF(N84="snížená",J84,0)</f>
        <v>0</v>
      </c>
      <c r="BG84" s="184">
        <f>IF(N84="zákl. přenesená",J84,0)</f>
        <v>0</v>
      </c>
      <c r="BH84" s="184">
        <f>IF(N84="sníž. přenesená",J84,0)</f>
        <v>0</v>
      </c>
      <c r="BI84" s="184">
        <f>IF(N84="nulová",J84,0)</f>
        <v>0</v>
      </c>
      <c r="BJ84" s="16" t="s">
        <v>79</v>
      </c>
      <c r="BK84" s="184">
        <f>ROUND(I84*H84,2)</f>
        <v>0</v>
      </c>
      <c r="BL84" s="16" t="s">
        <v>125</v>
      </c>
      <c r="BM84" s="183" t="s">
        <v>126</v>
      </c>
    </row>
    <row r="85" spans="1:65" s="2" customFormat="1" ht="10.199999999999999">
      <c r="A85" s="33"/>
      <c r="B85" s="34"/>
      <c r="C85" s="35"/>
      <c r="D85" s="185" t="s">
        <v>127</v>
      </c>
      <c r="E85" s="35"/>
      <c r="F85" s="186" t="s">
        <v>128</v>
      </c>
      <c r="G85" s="35"/>
      <c r="H85" s="35"/>
      <c r="I85" s="187"/>
      <c r="J85" s="35"/>
      <c r="K85" s="35"/>
      <c r="L85" s="38"/>
      <c r="M85" s="188"/>
      <c r="N85" s="189"/>
      <c r="O85" s="63"/>
      <c r="P85" s="63"/>
      <c r="Q85" s="63"/>
      <c r="R85" s="63"/>
      <c r="S85" s="63"/>
      <c r="T85" s="64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T85" s="16" t="s">
        <v>127</v>
      </c>
      <c r="AU85" s="16" t="s">
        <v>82</v>
      </c>
    </row>
    <row r="86" spans="1:65" s="2" customFormat="1" ht="10.199999999999999">
      <c r="A86" s="33"/>
      <c r="B86" s="34"/>
      <c r="C86" s="35"/>
      <c r="D86" s="190" t="s">
        <v>129</v>
      </c>
      <c r="E86" s="35"/>
      <c r="F86" s="191" t="s">
        <v>130</v>
      </c>
      <c r="G86" s="35"/>
      <c r="H86" s="35"/>
      <c r="I86" s="187"/>
      <c r="J86" s="35"/>
      <c r="K86" s="35"/>
      <c r="L86" s="38"/>
      <c r="M86" s="188"/>
      <c r="N86" s="189"/>
      <c r="O86" s="63"/>
      <c r="P86" s="63"/>
      <c r="Q86" s="63"/>
      <c r="R86" s="63"/>
      <c r="S86" s="63"/>
      <c r="T86" s="64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T86" s="16" t="s">
        <v>129</v>
      </c>
      <c r="AU86" s="16" t="s">
        <v>82</v>
      </c>
    </row>
    <row r="87" spans="1:65" s="13" customFormat="1" ht="10.199999999999999">
      <c r="B87" s="192"/>
      <c r="C87" s="193"/>
      <c r="D87" s="185" t="s">
        <v>131</v>
      </c>
      <c r="E87" s="194" t="s">
        <v>19</v>
      </c>
      <c r="F87" s="195" t="s">
        <v>132</v>
      </c>
      <c r="G87" s="193"/>
      <c r="H87" s="196">
        <v>270</v>
      </c>
      <c r="I87" s="197"/>
      <c r="J87" s="193"/>
      <c r="K87" s="193"/>
      <c r="L87" s="198"/>
      <c r="M87" s="199"/>
      <c r="N87" s="200"/>
      <c r="O87" s="200"/>
      <c r="P87" s="200"/>
      <c r="Q87" s="200"/>
      <c r="R87" s="200"/>
      <c r="S87" s="200"/>
      <c r="T87" s="201"/>
      <c r="AT87" s="202" t="s">
        <v>131</v>
      </c>
      <c r="AU87" s="202" t="s">
        <v>82</v>
      </c>
      <c r="AV87" s="13" t="s">
        <v>82</v>
      </c>
      <c r="AW87" s="13" t="s">
        <v>33</v>
      </c>
      <c r="AX87" s="13" t="s">
        <v>71</v>
      </c>
      <c r="AY87" s="202" t="s">
        <v>118</v>
      </c>
    </row>
    <row r="88" spans="1:65" s="2" customFormat="1" ht="14.4" customHeight="1">
      <c r="A88" s="33"/>
      <c r="B88" s="34"/>
      <c r="C88" s="172" t="s">
        <v>82</v>
      </c>
      <c r="D88" s="172" t="s">
        <v>120</v>
      </c>
      <c r="E88" s="173" t="s">
        <v>133</v>
      </c>
      <c r="F88" s="174" t="s">
        <v>134</v>
      </c>
      <c r="G88" s="175" t="s">
        <v>135</v>
      </c>
      <c r="H88" s="176">
        <v>262</v>
      </c>
      <c r="I88" s="177"/>
      <c r="J88" s="178">
        <f>ROUND(I88*H88,2)</f>
        <v>0</v>
      </c>
      <c r="K88" s="174" t="s">
        <v>124</v>
      </c>
      <c r="L88" s="38"/>
      <c r="M88" s="179" t="s">
        <v>19</v>
      </c>
      <c r="N88" s="180" t="s">
        <v>42</v>
      </c>
      <c r="O88" s="63"/>
      <c r="P88" s="181">
        <f>O88*H88</f>
        <v>0</v>
      </c>
      <c r="Q88" s="181">
        <v>0</v>
      </c>
      <c r="R88" s="181">
        <f>Q88*H88</f>
        <v>0</v>
      </c>
      <c r="S88" s="181">
        <v>0</v>
      </c>
      <c r="T88" s="182">
        <f>S88*H88</f>
        <v>0</v>
      </c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R88" s="183" t="s">
        <v>125</v>
      </c>
      <c r="AT88" s="183" t="s">
        <v>120</v>
      </c>
      <c r="AU88" s="183" t="s">
        <v>82</v>
      </c>
      <c r="AY88" s="16" t="s">
        <v>118</v>
      </c>
      <c r="BE88" s="184">
        <f>IF(N88="základní",J88,0)</f>
        <v>0</v>
      </c>
      <c r="BF88" s="184">
        <f>IF(N88="snížená",J88,0)</f>
        <v>0</v>
      </c>
      <c r="BG88" s="184">
        <f>IF(N88="zákl. přenesená",J88,0)</f>
        <v>0</v>
      </c>
      <c r="BH88" s="184">
        <f>IF(N88="sníž. přenesená",J88,0)</f>
        <v>0</v>
      </c>
      <c r="BI88" s="184">
        <f>IF(N88="nulová",J88,0)</f>
        <v>0</v>
      </c>
      <c r="BJ88" s="16" t="s">
        <v>79</v>
      </c>
      <c r="BK88" s="184">
        <f>ROUND(I88*H88,2)</f>
        <v>0</v>
      </c>
      <c r="BL88" s="16" t="s">
        <v>125</v>
      </c>
      <c r="BM88" s="183" t="s">
        <v>136</v>
      </c>
    </row>
    <row r="89" spans="1:65" s="2" customFormat="1" ht="19.2">
      <c r="A89" s="33"/>
      <c r="B89" s="34"/>
      <c r="C89" s="35"/>
      <c r="D89" s="185" t="s">
        <v>127</v>
      </c>
      <c r="E89" s="35"/>
      <c r="F89" s="186" t="s">
        <v>137</v>
      </c>
      <c r="G89" s="35"/>
      <c r="H89" s="35"/>
      <c r="I89" s="187"/>
      <c r="J89" s="35"/>
      <c r="K89" s="35"/>
      <c r="L89" s="38"/>
      <c r="M89" s="188"/>
      <c r="N89" s="189"/>
      <c r="O89" s="63"/>
      <c r="P89" s="63"/>
      <c r="Q89" s="63"/>
      <c r="R89" s="63"/>
      <c r="S89" s="63"/>
      <c r="T89" s="64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T89" s="16" t="s">
        <v>127</v>
      </c>
      <c r="AU89" s="16" t="s">
        <v>82</v>
      </c>
    </row>
    <row r="90" spans="1:65" s="2" customFormat="1" ht="10.199999999999999">
      <c r="A90" s="33"/>
      <c r="B90" s="34"/>
      <c r="C90" s="35"/>
      <c r="D90" s="190" t="s">
        <v>129</v>
      </c>
      <c r="E90" s="35"/>
      <c r="F90" s="191" t="s">
        <v>138</v>
      </c>
      <c r="G90" s="35"/>
      <c r="H90" s="35"/>
      <c r="I90" s="187"/>
      <c r="J90" s="35"/>
      <c r="K90" s="35"/>
      <c r="L90" s="38"/>
      <c r="M90" s="188"/>
      <c r="N90" s="189"/>
      <c r="O90" s="63"/>
      <c r="P90" s="63"/>
      <c r="Q90" s="63"/>
      <c r="R90" s="63"/>
      <c r="S90" s="63"/>
      <c r="T90" s="64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T90" s="16" t="s">
        <v>129</v>
      </c>
      <c r="AU90" s="16" t="s">
        <v>82</v>
      </c>
    </row>
    <row r="91" spans="1:65" s="13" customFormat="1" ht="10.199999999999999">
      <c r="B91" s="192"/>
      <c r="C91" s="193"/>
      <c r="D91" s="185" t="s">
        <v>131</v>
      </c>
      <c r="E91" s="194" t="s">
        <v>19</v>
      </c>
      <c r="F91" s="195" t="s">
        <v>139</v>
      </c>
      <c r="G91" s="193"/>
      <c r="H91" s="196">
        <v>262</v>
      </c>
      <c r="I91" s="197"/>
      <c r="J91" s="193"/>
      <c r="K91" s="193"/>
      <c r="L91" s="198"/>
      <c r="M91" s="199"/>
      <c r="N91" s="200"/>
      <c r="O91" s="200"/>
      <c r="P91" s="200"/>
      <c r="Q91" s="200"/>
      <c r="R91" s="200"/>
      <c r="S91" s="200"/>
      <c r="T91" s="201"/>
      <c r="AT91" s="202" t="s">
        <v>131</v>
      </c>
      <c r="AU91" s="202" t="s">
        <v>82</v>
      </c>
      <c r="AV91" s="13" t="s">
        <v>82</v>
      </c>
      <c r="AW91" s="13" t="s">
        <v>33</v>
      </c>
      <c r="AX91" s="13" t="s">
        <v>71</v>
      </c>
      <c r="AY91" s="202" t="s">
        <v>118</v>
      </c>
    </row>
    <row r="92" spans="1:65" s="2" customFormat="1" ht="14.4" customHeight="1">
      <c r="A92" s="33"/>
      <c r="B92" s="34"/>
      <c r="C92" s="172" t="s">
        <v>140</v>
      </c>
      <c r="D92" s="172" t="s">
        <v>120</v>
      </c>
      <c r="E92" s="173" t="s">
        <v>141</v>
      </c>
      <c r="F92" s="174" t="s">
        <v>142</v>
      </c>
      <c r="G92" s="175" t="s">
        <v>135</v>
      </c>
      <c r="H92" s="176">
        <v>7.5</v>
      </c>
      <c r="I92" s="177"/>
      <c r="J92" s="178">
        <f>ROUND(I92*H92,2)</f>
        <v>0</v>
      </c>
      <c r="K92" s="174" t="s">
        <v>124</v>
      </c>
      <c r="L92" s="38"/>
      <c r="M92" s="179" t="s">
        <v>19</v>
      </c>
      <c r="N92" s="180" t="s">
        <v>42</v>
      </c>
      <c r="O92" s="63"/>
      <c r="P92" s="181">
        <f>O92*H92</f>
        <v>0</v>
      </c>
      <c r="Q92" s="181">
        <v>0</v>
      </c>
      <c r="R92" s="181">
        <f>Q92*H92</f>
        <v>0</v>
      </c>
      <c r="S92" s="181">
        <v>0</v>
      </c>
      <c r="T92" s="182">
        <f>S92*H92</f>
        <v>0</v>
      </c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R92" s="183" t="s">
        <v>125</v>
      </c>
      <c r="AT92" s="183" t="s">
        <v>120</v>
      </c>
      <c r="AU92" s="183" t="s">
        <v>82</v>
      </c>
      <c r="AY92" s="16" t="s">
        <v>118</v>
      </c>
      <c r="BE92" s="184">
        <f>IF(N92="základní",J92,0)</f>
        <v>0</v>
      </c>
      <c r="BF92" s="184">
        <f>IF(N92="snížená",J92,0)</f>
        <v>0</v>
      </c>
      <c r="BG92" s="184">
        <f>IF(N92="zákl. přenesená",J92,0)</f>
        <v>0</v>
      </c>
      <c r="BH92" s="184">
        <f>IF(N92="sníž. přenesená",J92,0)</f>
        <v>0</v>
      </c>
      <c r="BI92" s="184">
        <f>IF(N92="nulová",J92,0)</f>
        <v>0</v>
      </c>
      <c r="BJ92" s="16" t="s">
        <v>79</v>
      </c>
      <c r="BK92" s="184">
        <f>ROUND(I92*H92,2)</f>
        <v>0</v>
      </c>
      <c r="BL92" s="16" t="s">
        <v>125</v>
      </c>
      <c r="BM92" s="183" t="s">
        <v>143</v>
      </c>
    </row>
    <row r="93" spans="1:65" s="2" customFormat="1" ht="10.199999999999999">
      <c r="A93" s="33"/>
      <c r="B93" s="34"/>
      <c r="C93" s="35"/>
      <c r="D93" s="185" t="s">
        <v>127</v>
      </c>
      <c r="E93" s="35"/>
      <c r="F93" s="186" t="s">
        <v>144</v>
      </c>
      <c r="G93" s="35"/>
      <c r="H93" s="35"/>
      <c r="I93" s="187"/>
      <c r="J93" s="35"/>
      <c r="K93" s="35"/>
      <c r="L93" s="38"/>
      <c r="M93" s="188"/>
      <c r="N93" s="189"/>
      <c r="O93" s="63"/>
      <c r="P93" s="63"/>
      <c r="Q93" s="63"/>
      <c r="R93" s="63"/>
      <c r="S93" s="63"/>
      <c r="T93" s="64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T93" s="16" t="s">
        <v>127</v>
      </c>
      <c r="AU93" s="16" t="s">
        <v>82</v>
      </c>
    </row>
    <row r="94" spans="1:65" s="2" customFormat="1" ht="10.199999999999999">
      <c r="A94" s="33"/>
      <c r="B94" s="34"/>
      <c r="C94" s="35"/>
      <c r="D94" s="190" t="s">
        <v>129</v>
      </c>
      <c r="E94" s="35"/>
      <c r="F94" s="191" t="s">
        <v>145</v>
      </c>
      <c r="G94" s="35"/>
      <c r="H94" s="35"/>
      <c r="I94" s="187"/>
      <c r="J94" s="35"/>
      <c r="K94" s="35"/>
      <c r="L94" s="38"/>
      <c r="M94" s="188"/>
      <c r="N94" s="189"/>
      <c r="O94" s="63"/>
      <c r="P94" s="63"/>
      <c r="Q94" s="63"/>
      <c r="R94" s="63"/>
      <c r="S94" s="63"/>
      <c r="T94" s="64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T94" s="16" t="s">
        <v>129</v>
      </c>
      <c r="AU94" s="16" t="s">
        <v>82</v>
      </c>
    </row>
    <row r="95" spans="1:65" s="13" customFormat="1" ht="10.199999999999999">
      <c r="B95" s="192"/>
      <c r="C95" s="193"/>
      <c r="D95" s="185" t="s">
        <v>131</v>
      </c>
      <c r="E95" s="194" t="s">
        <v>19</v>
      </c>
      <c r="F95" s="195" t="s">
        <v>146</v>
      </c>
      <c r="G95" s="193"/>
      <c r="H95" s="196">
        <v>7.5</v>
      </c>
      <c r="I95" s="197"/>
      <c r="J95" s="193"/>
      <c r="K95" s="193"/>
      <c r="L95" s="198"/>
      <c r="M95" s="199"/>
      <c r="N95" s="200"/>
      <c r="O95" s="200"/>
      <c r="P95" s="200"/>
      <c r="Q95" s="200"/>
      <c r="R95" s="200"/>
      <c r="S95" s="200"/>
      <c r="T95" s="201"/>
      <c r="AT95" s="202" t="s">
        <v>131</v>
      </c>
      <c r="AU95" s="202" t="s">
        <v>82</v>
      </c>
      <c r="AV95" s="13" t="s">
        <v>82</v>
      </c>
      <c r="AW95" s="13" t="s">
        <v>33</v>
      </c>
      <c r="AX95" s="13" t="s">
        <v>71</v>
      </c>
      <c r="AY95" s="202" t="s">
        <v>118</v>
      </c>
    </row>
    <row r="96" spans="1:65" s="2" customFormat="1" ht="19.8" customHeight="1">
      <c r="A96" s="33"/>
      <c r="B96" s="34"/>
      <c r="C96" s="172" t="s">
        <v>125</v>
      </c>
      <c r="D96" s="172" t="s">
        <v>120</v>
      </c>
      <c r="E96" s="173" t="s">
        <v>147</v>
      </c>
      <c r="F96" s="174" t="s">
        <v>148</v>
      </c>
      <c r="G96" s="175" t="s">
        <v>135</v>
      </c>
      <c r="H96" s="176">
        <v>262</v>
      </c>
      <c r="I96" s="177"/>
      <c r="J96" s="178">
        <f>ROUND(I96*H96,2)</f>
        <v>0</v>
      </c>
      <c r="K96" s="174" t="s">
        <v>124</v>
      </c>
      <c r="L96" s="38"/>
      <c r="M96" s="179" t="s">
        <v>19</v>
      </c>
      <c r="N96" s="180" t="s">
        <v>42</v>
      </c>
      <c r="O96" s="63"/>
      <c r="P96" s="181">
        <f>O96*H96</f>
        <v>0</v>
      </c>
      <c r="Q96" s="181">
        <v>0</v>
      </c>
      <c r="R96" s="181">
        <f>Q96*H96</f>
        <v>0</v>
      </c>
      <c r="S96" s="181">
        <v>0</v>
      </c>
      <c r="T96" s="182">
        <f>S96*H96</f>
        <v>0</v>
      </c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R96" s="183" t="s">
        <v>125</v>
      </c>
      <c r="AT96" s="183" t="s">
        <v>120</v>
      </c>
      <c r="AU96" s="183" t="s">
        <v>82</v>
      </c>
      <c r="AY96" s="16" t="s">
        <v>118</v>
      </c>
      <c r="BE96" s="184">
        <f>IF(N96="základní",J96,0)</f>
        <v>0</v>
      </c>
      <c r="BF96" s="184">
        <f>IF(N96="snížená",J96,0)</f>
        <v>0</v>
      </c>
      <c r="BG96" s="184">
        <f>IF(N96="zákl. přenesená",J96,0)</f>
        <v>0</v>
      </c>
      <c r="BH96" s="184">
        <f>IF(N96="sníž. přenesená",J96,0)</f>
        <v>0</v>
      </c>
      <c r="BI96" s="184">
        <f>IF(N96="nulová",J96,0)</f>
        <v>0</v>
      </c>
      <c r="BJ96" s="16" t="s">
        <v>79</v>
      </c>
      <c r="BK96" s="184">
        <f>ROUND(I96*H96,2)</f>
        <v>0</v>
      </c>
      <c r="BL96" s="16" t="s">
        <v>125</v>
      </c>
      <c r="BM96" s="183" t="s">
        <v>149</v>
      </c>
    </row>
    <row r="97" spans="1:65" s="2" customFormat="1" ht="19.2">
      <c r="A97" s="33"/>
      <c r="B97" s="34"/>
      <c r="C97" s="35"/>
      <c r="D97" s="185" t="s">
        <v>127</v>
      </c>
      <c r="E97" s="35"/>
      <c r="F97" s="186" t="s">
        <v>150</v>
      </c>
      <c r="G97" s="35"/>
      <c r="H97" s="35"/>
      <c r="I97" s="187"/>
      <c r="J97" s="35"/>
      <c r="K97" s="35"/>
      <c r="L97" s="38"/>
      <c r="M97" s="188"/>
      <c r="N97" s="189"/>
      <c r="O97" s="63"/>
      <c r="P97" s="63"/>
      <c r="Q97" s="63"/>
      <c r="R97" s="63"/>
      <c r="S97" s="63"/>
      <c r="T97" s="64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T97" s="16" t="s">
        <v>127</v>
      </c>
      <c r="AU97" s="16" t="s">
        <v>82</v>
      </c>
    </row>
    <row r="98" spans="1:65" s="2" customFormat="1" ht="10.199999999999999">
      <c r="A98" s="33"/>
      <c r="B98" s="34"/>
      <c r="C98" s="35"/>
      <c r="D98" s="190" t="s">
        <v>129</v>
      </c>
      <c r="E98" s="35"/>
      <c r="F98" s="191" t="s">
        <v>151</v>
      </c>
      <c r="G98" s="35"/>
      <c r="H98" s="35"/>
      <c r="I98" s="187"/>
      <c r="J98" s="35"/>
      <c r="K98" s="35"/>
      <c r="L98" s="38"/>
      <c r="M98" s="188"/>
      <c r="N98" s="189"/>
      <c r="O98" s="63"/>
      <c r="P98" s="63"/>
      <c r="Q98" s="63"/>
      <c r="R98" s="63"/>
      <c r="S98" s="63"/>
      <c r="T98" s="64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T98" s="16" t="s">
        <v>129</v>
      </c>
      <c r="AU98" s="16" t="s">
        <v>82</v>
      </c>
    </row>
    <row r="99" spans="1:65" s="13" customFormat="1" ht="10.199999999999999">
      <c r="B99" s="192"/>
      <c r="C99" s="193"/>
      <c r="D99" s="185" t="s">
        <v>131</v>
      </c>
      <c r="E99" s="194" t="s">
        <v>19</v>
      </c>
      <c r="F99" s="195" t="s">
        <v>152</v>
      </c>
      <c r="G99" s="193"/>
      <c r="H99" s="196">
        <v>262</v>
      </c>
      <c r="I99" s="197"/>
      <c r="J99" s="193"/>
      <c r="K99" s="193"/>
      <c r="L99" s="198"/>
      <c r="M99" s="199"/>
      <c r="N99" s="200"/>
      <c r="O99" s="200"/>
      <c r="P99" s="200"/>
      <c r="Q99" s="200"/>
      <c r="R99" s="200"/>
      <c r="S99" s="200"/>
      <c r="T99" s="201"/>
      <c r="AT99" s="202" t="s">
        <v>131</v>
      </c>
      <c r="AU99" s="202" t="s">
        <v>82</v>
      </c>
      <c r="AV99" s="13" t="s">
        <v>82</v>
      </c>
      <c r="AW99" s="13" t="s">
        <v>33</v>
      </c>
      <c r="AX99" s="13" t="s">
        <v>71</v>
      </c>
      <c r="AY99" s="202" t="s">
        <v>118</v>
      </c>
    </row>
    <row r="100" spans="1:65" s="2" customFormat="1" ht="22.2" customHeight="1">
      <c r="A100" s="33"/>
      <c r="B100" s="34"/>
      <c r="C100" s="172" t="s">
        <v>153</v>
      </c>
      <c r="D100" s="172" t="s">
        <v>120</v>
      </c>
      <c r="E100" s="173" t="s">
        <v>154</v>
      </c>
      <c r="F100" s="174" t="s">
        <v>155</v>
      </c>
      <c r="G100" s="175" t="s">
        <v>135</v>
      </c>
      <c r="H100" s="176">
        <v>357</v>
      </c>
      <c r="I100" s="177"/>
      <c r="J100" s="178">
        <f>ROUND(I100*H100,2)</f>
        <v>0</v>
      </c>
      <c r="K100" s="174" t="s">
        <v>124</v>
      </c>
      <c r="L100" s="38"/>
      <c r="M100" s="179" t="s">
        <v>19</v>
      </c>
      <c r="N100" s="180" t="s">
        <v>42</v>
      </c>
      <c r="O100" s="63"/>
      <c r="P100" s="181">
        <f>O100*H100</f>
        <v>0</v>
      </c>
      <c r="Q100" s="181">
        <v>0</v>
      </c>
      <c r="R100" s="181">
        <f>Q100*H100</f>
        <v>0</v>
      </c>
      <c r="S100" s="181">
        <v>0</v>
      </c>
      <c r="T100" s="182">
        <f>S100*H100</f>
        <v>0</v>
      </c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R100" s="183" t="s">
        <v>125</v>
      </c>
      <c r="AT100" s="183" t="s">
        <v>120</v>
      </c>
      <c r="AU100" s="183" t="s">
        <v>82</v>
      </c>
      <c r="AY100" s="16" t="s">
        <v>118</v>
      </c>
      <c r="BE100" s="184">
        <f>IF(N100="základní",J100,0)</f>
        <v>0</v>
      </c>
      <c r="BF100" s="184">
        <f>IF(N100="snížená",J100,0)</f>
        <v>0</v>
      </c>
      <c r="BG100" s="184">
        <f>IF(N100="zákl. přenesená",J100,0)</f>
        <v>0</v>
      </c>
      <c r="BH100" s="184">
        <f>IF(N100="sníž. přenesená",J100,0)</f>
        <v>0</v>
      </c>
      <c r="BI100" s="184">
        <f>IF(N100="nulová",J100,0)</f>
        <v>0</v>
      </c>
      <c r="BJ100" s="16" t="s">
        <v>79</v>
      </c>
      <c r="BK100" s="184">
        <f>ROUND(I100*H100,2)</f>
        <v>0</v>
      </c>
      <c r="BL100" s="16" t="s">
        <v>125</v>
      </c>
      <c r="BM100" s="183" t="s">
        <v>156</v>
      </c>
    </row>
    <row r="101" spans="1:65" s="2" customFormat="1" ht="19.2">
      <c r="A101" s="33"/>
      <c r="B101" s="34"/>
      <c r="C101" s="35"/>
      <c r="D101" s="185" t="s">
        <v>127</v>
      </c>
      <c r="E101" s="35"/>
      <c r="F101" s="186" t="s">
        <v>157</v>
      </c>
      <c r="G101" s="35"/>
      <c r="H101" s="35"/>
      <c r="I101" s="187"/>
      <c r="J101" s="35"/>
      <c r="K101" s="35"/>
      <c r="L101" s="38"/>
      <c r="M101" s="188"/>
      <c r="N101" s="189"/>
      <c r="O101" s="63"/>
      <c r="P101" s="63"/>
      <c r="Q101" s="63"/>
      <c r="R101" s="63"/>
      <c r="S101" s="63"/>
      <c r="T101" s="64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T101" s="16" t="s">
        <v>127</v>
      </c>
      <c r="AU101" s="16" t="s">
        <v>82</v>
      </c>
    </row>
    <row r="102" spans="1:65" s="2" customFormat="1" ht="10.199999999999999">
      <c r="A102" s="33"/>
      <c r="B102" s="34"/>
      <c r="C102" s="35"/>
      <c r="D102" s="190" t="s">
        <v>129</v>
      </c>
      <c r="E102" s="35"/>
      <c r="F102" s="191" t="s">
        <v>158</v>
      </c>
      <c r="G102" s="35"/>
      <c r="H102" s="35"/>
      <c r="I102" s="187"/>
      <c r="J102" s="35"/>
      <c r="K102" s="35"/>
      <c r="L102" s="38"/>
      <c r="M102" s="188"/>
      <c r="N102" s="189"/>
      <c r="O102" s="63"/>
      <c r="P102" s="63"/>
      <c r="Q102" s="63"/>
      <c r="R102" s="63"/>
      <c r="S102" s="63"/>
      <c r="T102" s="64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T102" s="16" t="s">
        <v>129</v>
      </c>
      <c r="AU102" s="16" t="s">
        <v>82</v>
      </c>
    </row>
    <row r="103" spans="1:65" s="2" customFormat="1" ht="19.2">
      <c r="A103" s="33"/>
      <c r="B103" s="34"/>
      <c r="C103" s="35"/>
      <c r="D103" s="185" t="s">
        <v>159</v>
      </c>
      <c r="E103" s="35"/>
      <c r="F103" s="203" t="s">
        <v>160</v>
      </c>
      <c r="G103" s="35"/>
      <c r="H103" s="35"/>
      <c r="I103" s="187"/>
      <c r="J103" s="35"/>
      <c r="K103" s="35"/>
      <c r="L103" s="38"/>
      <c r="M103" s="188"/>
      <c r="N103" s="189"/>
      <c r="O103" s="63"/>
      <c r="P103" s="63"/>
      <c r="Q103" s="63"/>
      <c r="R103" s="63"/>
      <c r="S103" s="63"/>
      <c r="T103" s="64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T103" s="16" t="s">
        <v>159</v>
      </c>
      <c r="AU103" s="16" t="s">
        <v>82</v>
      </c>
    </row>
    <row r="104" spans="1:65" s="13" customFormat="1" ht="10.199999999999999">
      <c r="B104" s="192"/>
      <c r="C104" s="193"/>
      <c r="D104" s="185" t="s">
        <v>131</v>
      </c>
      <c r="E104" s="194" t="s">
        <v>19</v>
      </c>
      <c r="F104" s="195" t="s">
        <v>161</v>
      </c>
      <c r="G104" s="193"/>
      <c r="H104" s="196">
        <v>357</v>
      </c>
      <c r="I104" s="197"/>
      <c r="J104" s="193"/>
      <c r="K104" s="193"/>
      <c r="L104" s="198"/>
      <c r="M104" s="199"/>
      <c r="N104" s="200"/>
      <c r="O104" s="200"/>
      <c r="P104" s="200"/>
      <c r="Q104" s="200"/>
      <c r="R104" s="200"/>
      <c r="S104" s="200"/>
      <c r="T104" s="201"/>
      <c r="AT104" s="202" t="s">
        <v>131</v>
      </c>
      <c r="AU104" s="202" t="s">
        <v>82</v>
      </c>
      <c r="AV104" s="13" t="s">
        <v>82</v>
      </c>
      <c r="AW104" s="13" t="s">
        <v>33</v>
      </c>
      <c r="AX104" s="13" t="s">
        <v>79</v>
      </c>
      <c r="AY104" s="202" t="s">
        <v>118</v>
      </c>
    </row>
    <row r="105" spans="1:65" s="2" customFormat="1" ht="14.4" customHeight="1">
      <c r="A105" s="33"/>
      <c r="B105" s="34"/>
      <c r="C105" s="172" t="s">
        <v>162</v>
      </c>
      <c r="D105" s="172" t="s">
        <v>120</v>
      </c>
      <c r="E105" s="173" t="s">
        <v>163</v>
      </c>
      <c r="F105" s="174" t="s">
        <v>164</v>
      </c>
      <c r="G105" s="175" t="s">
        <v>135</v>
      </c>
      <c r="H105" s="176">
        <v>262</v>
      </c>
      <c r="I105" s="177"/>
      <c r="J105" s="178">
        <f>ROUND(I105*H105,2)</f>
        <v>0</v>
      </c>
      <c r="K105" s="174" t="s">
        <v>124</v>
      </c>
      <c r="L105" s="38"/>
      <c r="M105" s="179" t="s">
        <v>19</v>
      </c>
      <c r="N105" s="180" t="s">
        <v>42</v>
      </c>
      <c r="O105" s="63"/>
      <c r="P105" s="181">
        <f>O105*H105</f>
        <v>0</v>
      </c>
      <c r="Q105" s="181">
        <v>0</v>
      </c>
      <c r="R105" s="181">
        <f>Q105*H105</f>
        <v>0</v>
      </c>
      <c r="S105" s="181">
        <v>0</v>
      </c>
      <c r="T105" s="182">
        <f>S105*H105</f>
        <v>0</v>
      </c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R105" s="183" t="s">
        <v>125</v>
      </c>
      <c r="AT105" s="183" t="s">
        <v>120</v>
      </c>
      <c r="AU105" s="183" t="s">
        <v>82</v>
      </c>
      <c r="AY105" s="16" t="s">
        <v>118</v>
      </c>
      <c r="BE105" s="184">
        <f>IF(N105="základní",J105,0)</f>
        <v>0</v>
      </c>
      <c r="BF105" s="184">
        <f>IF(N105="snížená",J105,0)</f>
        <v>0</v>
      </c>
      <c r="BG105" s="184">
        <f>IF(N105="zákl. přenesená",J105,0)</f>
        <v>0</v>
      </c>
      <c r="BH105" s="184">
        <f>IF(N105="sníž. přenesená",J105,0)</f>
        <v>0</v>
      </c>
      <c r="BI105" s="184">
        <f>IF(N105="nulová",J105,0)</f>
        <v>0</v>
      </c>
      <c r="BJ105" s="16" t="s">
        <v>79</v>
      </c>
      <c r="BK105" s="184">
        <f>ROUND(I105*H105,2)</f>
        <v>0</v>
      </c>
      <c r="BL105" s="16" t="s">
        <v>125</v>
      </c>
      <c r="BM105" s="183" t="s">
        <v>165</v>
      </c>
    </row>
    <row r="106" spans="1:65" s="2" customFormat="1" ht="10.199999999999999">
      <c r="A106" s="33"/>
      <c r="B106" s="34"/>
      <c r="C106" s="35"/>
      <c r="D106" s="185" t="s">
        <v>127</v>
      </c>
      <c r="E106" s="35"/>
      <c r="F106" s="186" t="s">
        <v>166</v>
      </c>
      <c r="G106" s="35"/>
      <c r="H106" s="35"/>
      <c r="I106" s="187"/>
      <c r="J106" s="35"/>
      <c r="K106" s="35"/>
      <c r="L106" s="38"/>
      <c r="M106" s="188"/>
      <c r="N106" s="189"/>
      <c r="O106" s="63"/>
      <c r="P106" s="63"/>
      <c r="Q106" s="63"/>
      <c r="R106" s="63"/>
      <c r="S106" s="63"/>
      <c r="T106" s="64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T106" s="16" t="s">
        <v>127</v>
      </c>
      <c r="AU106" s="16" t="s">
        <v>82</v>
      </c>
    </row>
    <row r="107" spans="1:65" s="2" customFormat="1" ht="10.199999999999999">
      <c r="A107" s="33"/>
      <c r="B107" s="34"/>
      <c r="C107" s="35"/>
      <c r="D107" s="190" t="s">
        <v>129</v>
      </c>
      <c r="E107" s="35"/>
      <c r="F107" s="191" t="s">
        <v>167</v>
      </c>
      <c r="G107" s="35"/>
      <c r="H107" s="35"/>
      <c r="I107" s="187"/>
      <c r="J107" s="35"/>
      <c r="K107" s="35"/>
      <c r="L107" s="38"/>
      <c r="M107" s="188"/>
      <c r="N107" s="189"/>
      <c r="O107" s="63"/>
      <c r="P107" s="63"/>
      <c r="Q107" s="63"/>
      <c r="R107" s="63"/>
      <c r="S107" s="63"/>
      <c r="T107" s="64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T107" s="16" t="s">
        <v>129</v>
      </c>
      <c r="AU107" s="16" t="s">
        <v>82</v>
      </c>
    </row>
    <row r="108" spans="1:65" s="13" customFormat="1" ht="10.199999999999999">
      <c r="B108" s="192"/>
      <c r="C108" s="193"/>
      <c r="D108" s="185" t="s">
        <v>131</v>
      </c>
      <c r="E108" s="194" t="s">
        <v>19</v>
      </c>
      <c r="F108" s="195" t="s">
        <v>168</v>
      </c>
      <c r="G108" s="193"/>
      <c r="H108" s="196">
        <v>262</v>
      </c>
      <c r="I108" s="197"/>
      <c r="J108" s="193"/>
      <c r="K108" s="193"/>
      <c r="L108" s="198"/>
      <c r="M108" s="199"/>
      <c r="N108" s="200"/>
      <c r="O108" s="200"/>
      <c r="P108" s="200"/>
      <c r="Q108" s="200"/>
      <c r="R108" s="200"/>
      <c r="S108" s="200"/>
      <c r="T108" s="201"/>
      <c r="AT108" s="202" t="s">
        <v>131</v>
      </c>
      <c r="AU108" s="202" t="s">
        <v>82</v>
      </c>
      <c r="AV108" s="13" t="s">
        <v>82</v>
      </c>
      <c r="AW108" s="13" t="s">
        <v>33</v>
      </c>
      <c r="AX108" s="13" t="s">
        <v>71</v>
      </c>
      <c r="AY108" s="202" t="s">
        <v>118</v>
      </c>
    </row>
    <row r="109" spans="1:65" s="2" customFormat="1" ht="19.8" customHeight="1">
      <c r="A109" s="33"/>
      <c r="B109" s="34"/>
      <c r="C109" s="172" t="s">
        <v>169</v>
      </c>
      <c r="D109" s="172" t="s">
        <v>120</v>
      </c>
      <c r="E109" s="173" t="s">
        <v>170</v>
      </c>
      <c r="F109" s="174" t="s">
        <v>171</v>
      </c>
      <c r="G109" s="175" t="s">
        <v>123</v>
      </c>
      <c r="H109" s="176">
        <v>138</v>
      </c>
      <c r="I109" s="177"/>
      <c r="J109" s="178">
        <f>ROUND(I109*H109,2)</f>
        <v>0</v>
      </c>
      <c r="K109" s="174" t="s">
        <v>124</v>
      </c>
      <c r="L109" s="38"/>
      <c r="M109" s="179" t="s">
        <v>19</v>
      </c>
      <c r="N109" s="180" t="s">
        <v>42</v>
      </c>
      <c r="O109" s="63"/>
      <c r="P109" s="181">
        <f>O109*H109</f>
        <v>0</v>
      </c>
      <c r="Q109" s="181">
        <v>0</v>
      </c>
      <c r="R109" s="181">
        <f>Q109*H109</f>
        <v>0</v>
      </c>
      <c r="S109" s="181">
        <v>0</v>
      </c>
      <c r="T109" s="182">
        <f>S109*H109</f>
        <v>0</v>
      </c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R109" s="183" t="s">
        <v>125</v>
      </c>
      <c r="AT109" s="183" t="s">
        <v>120</v>
      </c>
      <c r="AU109" s="183" t="s">
        <v>82</v>
      </c>
      <c r="AY109" s="16" t="s">
        <v>118</v>
      </c>
      <c r="BE109" s="184">
        <f>IF(N109="základní",J109,0)</f>
        <v>0</v>
      </c>
      <c r="BF109" s="184">
        <f>IF(N109="snížená",J109,0)</f>
        <v>0</v>
      </c>
      <c r="BG109" s="184">
        <f>IF(N109="zákl. přenesená",J109,0)</f>
        <v>0</v>
      </c>
      <c r="BH109" s="184">
        <f>IF(N109="sníž. přenesená",J109,0)</f>
        <v>0</v>
      </c>
      <c r="BI109" s="184">
        <f>IF(N109="nulová",J109,0)</f>
        <v>0</v>
      </c>
      <c r="BJ109" s="16" t="s">
        <v>79</v>
      </c>
      <c r="BK109" s="184">
        <f>ROUND(I109*H109,2)</f>
        <v>0</v>
      </c>
      <c r="BL109" s="16" t="s">
        <v>125</v>
      </c>
      <c r="BM109" s="183" t="s">
        <v>172</v>
      </c>
    </row>
    <row r="110" spans="1:65" s="2" customFormat="1" ht="19.2">
      <c r="A110" s="33"/>
      <c r="B110" s="34"/>
      <c r="C110" s="35"/>
      <c r="D110" s="185" t="s">
        <v>127</v>
      </c>
      <c r="E110" s="35"/>
      <c r="F110" s="186" t="s">
        <v>173</v>
      </c>
      <c r="G110" s="35"/>
      <c r="H110" s="35"/>
      <c r="I110" s="187"/>
      <c r="J110" s="35"/>
      <c r="K110" s="35"/>
      <c r="L110" s="38"/>
      <c r="M110" s="188"/>
      <c r="N110" s="189"/>
      <c r="O110" s="63"/>
      <c r="P110" s="63"/>
      <c r="Q110" s="63"/>
      <c r="R110" s="63"/>
      <c r="S110" s="63"/>
      <c r="T110" s="64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T110" s="16" t="s">
        <v>127</v>
      </c>
      <c r="AU110" s="16" t="s">
        <v>82</v>
      </c>
    </row>
    <row r="111" spans="1:65" s="2" customFormat="1" ht="10.199999999999999">
      <c r="A111" s="33"/>
      <c r="B111" s="34"/>
      <c r="C111" s="35"/>
      <c r="D111" s="190" t="s">
        <v>129</v>
      </c>
      <c r="E111" s="35"/>
      <c r="F111" s="191" t="s">
        <v>174</v>
      </c>
      <c r="G111" s="35"/>
      <c r="H111" s="35"/>
      <c r="I111" s="187"/>
      <c r="J111" s="35"/>
      <c r="K111" s="35"/>
      <c r="L111" s="38"/>
      <c r="M111" s="188"/>
      <c r="N111" s="189"/>
      <c r="O111" s="63"/>
      <c r="P111" s="63"/>
      <c r="Q111" s="63"/>
      <c r="R111" s="63"/>
      <c r="S111" s="63"/>
      <c r="T111" s="64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T111" s="16" t="s">
        <v>129</v>
      </c>
      <c r="AU111" s="16" t="s">
        <v>82</v>
      </c>
    </row>
    <row r="112" spans="1:65" s="13" customFormat="1" ht="10.199999999999999">
      <c r="B112" s="192"/>
      <c r="C112" s="193"/>
      <c r="D112" s="185" t="s">
        <v>131</v>
      </c>
      <c r="E112" s="194" t="s">
        <v>19</v>
      </c>
      <c r="F112" s="195" t="s">
        <v>175</v>
      </c>
      <c r="G112" s="193"/>
      <c r="H112" s="196">
        <v>138</v>
      </c>
      <c r="I112" s="197"/>
      <c r="J112" s="193"/>
      <c r="K112" s="193"/>
      <c r="L112" s="198"/>
      <c r="M112" s="199"/>
      <c r="N112" s="200"/>
      <c r="O112" s="200"/>
      <c r="P112" s="200"/>
      <c r="Q112" s="200"/>
      <c r="R112" s="200"/>
      <c r="S112" s="200"/>
      <c r="T112" s="201"/>
      <c r="AT112" s="202" t="s">
        <v>131</v>
      </c>
      <c r="AU112" s="202" t="s">
        <v>82</v>
      </c>
      <c r="AV112" s="13" t="s">
        <v>82</v>
      </c>
      <c r="AW112" s="13" t="s">
        <v>33</v>
      </c>
      <c r="AX112" s="13" t="s">
        <v>71</v>
      </c>
      <c r="AY112" s="202" t="s">
        <v>118</v>
      </c>
    </row>
    <row r="113" spans="1:65" s="2" customFormat="1" ht="14.4" customHeight="1">
      <c r="A113" s="33"/>
      <c r="B113" s="34"/>
      <c r="C113" s="172" t="s">
        <v>176</v>
      </c>
      <c r="D113" s="172" t="s">
        <v>120</v>
      </c>
      <c r="E113" s="173" t="s">
        <v>177</v>
      </c>
      <c r="F113" s="174" t="s">
        <v>178</v>
      </c>
      <c r="G113" s="175" t="s">
        <v>123</v>
      </c>
      <c r="H113" s="176">
        <v>138</v>
      </c>
      <c r="I113" s="177"/>
      <c r="J113" s="178">
        <f>ROUND(I113*H113,2)</f>
        <v>0</v>
      </c>
      <c r="K113" s="174" t="s">
        <v>124</v>
      </c>
      <c r="L113" s="38"/>
      <c r="M113" s="179" t="s">
        <v>19</v>
      </c>
      <c r="N113" s="180" t="s">
        <v>42</v>
      </c>
      <c r="O113" s="63"/>
      <c r="P113" s="181">
        <f>O113*H113</f>
        <v>0</v>
      </c>
      <c r="Q113" s="181">
        <v>0</v>
      </c>
      <c r="R113" s="181">
        <f>Q113*H113</f>
        <v>0</v>
      </c>
      <c r="S113" s="181">
        <v>0</v>
      </c>
      <c r="T113" s="182">
        <f>S113*H113</f>
        <v>0</v>
      </c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R113" s="183" t="s">
        <v>125</v>
      </c>
      <c r="AT113" s="183" t="s">
        <v>120</v>
      </c>
      <c r="AU113" s="183" t="s">
        <v>82</v>
      </c>
      <c r="AY113" s="16" t="s">
        <v>118</v>
      </c>
      <c r="BE113" s="184">
        <f>IF(N113="základní",J113,0)</f>
        <v>0</v>
      </c>
      <c r="BF113" s="184">
        <f>IF(N113="snížená",J113,0)</f>
        <v>0</v>
      </c>
      <c r="BG113" s="184">
        <f>IF(N113="zákl. přenesená",J113,0)</f>
        <v>0</v>
      </c>
      <c r="BH113" s="184">
        <f>IF(N113="sníž. přenesená",J113,0)</f>
        <v>0</v>
      </c>
      <c r="BI113" s="184">
        <f>IF(N113="nulová",J113,0)</f>
        <v>0</v>
      </c>
      <c r="BJ113" s="16" t="s">
        <v>79</v>
      </c>
      <c r="BK113" s="184">
        <f>ROUND(I113*H113,2)</f>
        <v>0</v>
      </c>
      <c r="BL113" s="16" t="s">
        <v>125</v>
      </c>
      <c r="BM113" s="183" t="s">
        <v>179</v>
      </c>
    </row>
    <row r="114" spans="1:65" s="2" customFormat="1" ht="10.199999999999999">
      <c r="A114" s="33"/>
      <c r="B114" s="34"/>
      <c r="C114" s="35"/>
      <c r="D114" s="185" t="s">
        <v>127</v>
      </c>
      <c r="E114" s="35"/>
      <c r="F114" s="186" t="s">
        <v>180</v>
      </c>
      <c r="G114" s="35"/>
      <c r="H114" s="35"/>
      <c r="I114" s="187"/>
      <c r="J114" s="35"/>
      <c r="K114" s="35"/>
      <c r="L114" s="38"/>
      <c r="M114" s="188"/>
      <c r="N114" s="189"/>
      <c r="O114" s="63"/>
      <c r="P114" s="63"/>
      <c r="Q114" s="63"/>
      <c r="R114" s="63"/>
      <c r="S114" s="63"/>
      <c r="T114" s="64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T114" s="16" t="s">
        <v>127</v>
      </c>
      <c r="AU114" s="16" t="s">
        <v>82</v>
      </c>
    </row>
    <row r="115" spans="1:65" s="2" customFormat="1" ht="10.199999999999999">
      <c r="A115" s="33"/>
      <c r="B115" s="34"/>
      <c r="C115" s="35"/>
      <c r="D115" s="190" t="s">
        <v>129</v>
      </c>
      <c r="E115" s="35"/>
      <c r="F115" s="191" t="s">
        <v>181</v>
      </c>
      <c r="G115" s="35"/>
      <c r="H115" s="35"/>
      <c r="I115" s="187"/>
      <c r="J115" s="35"/>
      <c r="K115" s="35"/>
      <c r="L115" s="38"/>
      <c r="M115" s="188"/>
      <c r="N115" s="189"/>
      <c r="O115" s="63"/>
      <c r="P115" s="63"/>
      <c r="Q115" s="63"/>
      <c r="R115" s="63"/>
      <c r="S115" s="63"/>
      <c r="T115" s="64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T115" s="16" t="s">
        <v>129</v>
      </c>
      <c r="AU115" s="16" t="s">
        <v>82</v>
      </c>
    </row>
    <row r="116" spans="1:65" s="13" customFormat="1" ht="10.199999999999999">
      <c r="B116" s="192"/>
      <c r="C116" s="193"/>
      <c r="D116" s="185" t="s">
        <v>131</v>
      </c>
      <c r="E116" s="194" t="s">
        <v>19</v>
      </c>
      <c r="F116" s="195" t="s">
        <v>175</v>
      </c>
      <c r="G116" s="193"/>
      <c r="H116" s="196">
        <v>138</v>
      </c>
      <c r="I116" s="197"/>
      <c r="J116" s="193"/>
      <c r="K116" s="193"/>
      <c r="L116" s="198"/>
      <c r="M116" s="199"/>
      <c r="N116" s="200"/>
      <c r="O116" s="200"/>
      <c r="P116" s="200"/>
      <c r="Q116" s="200"/>
      <c r="R116" s="200"/>
      <c r="S116" s="200"/>
      <c r="T116" s="201"/>
      <c r="AT116" s="202" t="s">
        <v>131</v>
      </c>
      <c r="AU116" s="202" t="s">
        <v>82</v>
      </c>
      <c r="AV116" s="13" t="s">
        <v>82</v>
      </c>
      <c r="AW116" s="13" t="s">
        <v>33</v>
      </c>
      <c r="AX116" s="13" t="s">
        <v>79</v>
      </c>
      <c r="AY116" s="202" t="s">
        <v>118</v>
      </c>
    </row>
    <row r="117" spans="1:65" s="2" customFormat="1" ht="14.4" customHeight="1">
      <c r="A117" s="33"/>
      <c r="B117" s="34"/>
      <c r="C117" s="172" t="s">
        <v>182</v>
      </c>
      <c r="D117" s="172" t="s">
        <v>120</v>
      </c>
      <c r="E117" s="173" t="s">
        <v>183</v>
      </c>
      <c r="F117" s="174" t="s">
        <v>184</v>
      </c>
      <c r="G117" s="175" t="s">
        <v>123</v>
      </c>
      <c r="H117" s="176">
        <v>284</v>
      </c>
      <c r="I117" s="177"/>
      <c r="J117" s="178">
        <f>ROUND(I117*H117,2)</f>
        <v>0</v>
      </c>
      <c r="K117" s="174" t="s">
        <v>124</v>
      </c>
      <c r="L117" s="38"/>
      <c r="M117" s="179" t="s">
        <v>19</v>
      </c>
      <c r="N117" s="180" t="s">
        <v>42</v>
      </c>
      <c r="O117" s="63"/>
      <c r="P117" s="181">
        <f>O117*H117</f>
        <v>0</v>
      </c>
      <c r="Q117" s="181">
        <v>0</v>
      </c>
      <c r="R117" s="181">
        <f>Q117*H117</f>
        <v>0</v>
      </c>
      <c r="S117" s="181">
        <v>0</v>
      </c>
      <c r="T117" s="182">
        <f>S117*H117</f>
        <v>0</v>
      </c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R117" s="183" t="s">
        <v>125</v>
      </c>
      <c r="AT117" s="183" t="s">
        <v>120</v>
      </c>
      <c r="AU117" s="183" t="s">
        <v>82</v>
      </c>
      <c r="AY117" s="16" t="s">
        <v>118</v>
      </c>
      <c r="BE117" s="184">
        <f>IF(N117="základní",J117,0)</f>
        <v>0</v>
      </c>
      <c r="BF117" s="184">
        <f>IF(N117="snížená",J117,0)</f>
        <v>0</v>
      </c>
      <c r="BG117" s="184">
        <f>IF(N117="zákl. přenesená",J117,0)</f>
        <v>0</v>
      </c>
      <c r="BH117" s="184">
        <f>IF(N117="sníž. přenesená",J117,0)</f>
        <v>0</v>
      </c>
      <c r="BI117" s="184">
        <f>IF(N117="nulová",J117,0)</f>
        <v>0</v>
      </c>
      <c r="BJ117" s="16" t="s">
        <v>79</v>
      </c>
      <c r="BK117" s="184">
        <f>ROUND(I117*H117,2)</f>
        <v>0</v>
      </c>
      <c r="BL117" s="16" t="s">
        <v>125</v>
      </c>
      <c r="BM117" s="183" t="s">
        <v>185</v>
      </c>
    </row>
    <row r="118" spans="1:65" s="2" customFormat="1" ht="10.199999999999999">
      <c r="A118" s="33"/>
      <c r="B118" s="34"/>
      <c r="C118" s="35"/>
      <c r="D118" s="185" t="s">
        <v>127</v>
      </c>
      <c r="E118" s="35"/>
      <c r="F118" s="186" t="s">
        <v>186</v>
      </c>
      <c r="G118" s="35"/>
      <c r="H118" s="35"/>
      <c r="I118" s="187"/>
      <c r="J118" s="35"/>
      <c r="K118" s="35"/>
      <c r="L118" s="38"/>
      <c r="M118" s="188"/>
      <c r="N118" s="189"/>
      <c r="O118" s="63"/>
      <c r="P118" s="63"/>
      <c r="Q118" s="63"/>
      <c r="R118" s="63"/>
      <c r="S118" s="63"/>
      <c r="T118" s="64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T118" s="16" t="s">
        <v>127</v>
      </c>
      <c r="AU118" s="16" t="s">
        <v>82</v>
      </c>
    </row>
    <row r="119" spans="1:65" s="2" customFormat="1" ht="10.199999999999999">
      <c r="A119" s="33"/>
      <c r="B119" s="34"/>
      <c r="C119" s="35"/>
      <c r="D119" s="190" t="s">
        <v>129</v>
      </c>
      <c r="E119" s="35"/>
      <c r="F119" s="191" t="s">
        <v>187</v>
      </c>
      <c r="G119" s="35"/>
      <c r="H119" s="35"/>
      <c r="I119" s="187"/>
      <c r="J119" s="35"/>
      <c r="K119" s="35"/>
      <c r="L119" s="38"/>
      <c r="M119" s="188"/>
      <c r="N119" s="189"/>
      <c r="O119" s="63"/>
      <c r="P119" s="63"/>
      <c r="Q119" s="63"/>
      <c r="R119" s="63"/>
      <c r="S119" s="63"/>
      <c r="T119" s="64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T119" s="16" t="s">
        <v>129</v>
      </c>
      <c r="AU119" s="16" t="s">
        <v>82</v>
      </c>
    </row>
    <row r="120" spans="1:65" s="13" customFormat="1" ht="10.199999999999999">
      <c r="B120" s="192"/>
      <c r="C120" s="193"/>
      <c r="D120" s="185" t="s">
        <v>131</v>
      </c>
      <c r="E120" s="194" t="s">
        <v>19</v>
      </c>
      <c r="F120" s="195" t="s">
        <v>188</v>
      </c>
      <c r="G120" s="193"/>
      <c r="H120" s="196">
        <v>284</v>
      </c>
      <c r="I120" s="197"/>
      <c r="J120" s="193"/>
      <c r="K120" s="193"/>
      <c r="L120" s="198"/>
      <c r="M120" s="199"/>
      <c r="N120" s="200"/>
      <c r="O120" s="200"/>
      <c r="P120" s="200"/>
      <c r="Q120" s="200"/>
      <c r="R120" s="200"/>
      <c r="S120" s="200"/>
      <c r="T120" s="201"/>
      <c r="AT120" s="202" t="s">
        <v>131</v>
      </c>
      <c r="AU120" s="202" t="s">
        <v>82</v>
      </c>
      <c r="AV120" s="13" t="s">
        <v>82</v>
      </c>
      <c r="AW120" s="13" t="s">
        <v>33</v>
      </c>
      <c r="AX120" s="13" t="s">
        <v>79</v>
      </c>
      <c r="AY120" s="202" t="s">
        <v>118</v>
      </c>
    </row>
    <row r="121" spans="1:65" s="2" customFormat="1" ht="14.4" customHeight="1">
      <c r="A121" s="33"/>
      <c r="B121" s="34"/>
      <c r="C121" s="204" t="s">
        <v>189</v>
      </c>
      <c r="D121" s="204" t="s">
        <v>190</v>
      </c>
      <c r="E121" s="205" t="s">
        <v>191</v>
      </c>
      <c r="F121" s="206" t="s">
        <v>192</v>
      </c>
      <c r="G121" s="207" t="s">
        <v>193</v>
      </c>
      <c r="H121" s="208">
        <v>8.6929999999999996</v>
      </c>
      <c r="I121" s="209"/>
      <c r="J121" s="210">
        <f>ROUND(I121*H121,2)</f>
        <v>0</v>
      </c>
      <c r="K121" s="206" t="s">
        <v>124</v>
      </c>
      <c r="L121" s="211"/>
      <c r="M121" s="212" t="s">
        <v>19</v>
      </c>
      <c r="N121" s="213" t="s">
        <v>42</v>
      </c>
      <c r="O121" s="63"/>
      <c r="P121" s="181">
        <f>O121*H121</f>
        <v>0</v>
      </c>
      <c r="Q121" s="181">
        <v>1E-3</v>
      </c>
      <c r="R121" s="181">
        <f>Q121*H121</f>
        <v>8.6929999999999993E-3</v>
      </c>
      <c r="S121" s="181">
        <v>0</v>
      </c>
      <c r="T121" s="182">
        <f>S121*H121</f>
        <v>0</v>
      </c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R121" s="183" t="s">
        <v>176</v>
      </c>
      <c r="AT121" s="183" t="s">
        <v>190</v>
      </c>
      <c r="AU121" s="183" t="s">
        <v>82</v>
      </c>
      <c r="AY121" s="16" t="s">
        <v>118</v>
      </c>
      <c r="BE121" s="184">
        <f>IF(N121="základní",J121,0)</f>
        <v>0</v>
      </c>
      <c r="BF121" s="184">
        <f>IF(N121="snížená",J121,0)</f>
        <v>0</v>
      </c>
      <c r="BG121" s="184">
        <f>IF(N121="zákl. přenesená",J121,0)</f>
        <v>0</v>
      </c>
      <c r="BH121" s="184">
        <f>IF(N121="sníž. přenesená",J121,0)</f>
        <v>0</v>
      </c>
      <c r="BI121" s="184">
        <f>IF(N121="nulová",J121,0)</f>
        <v>0</v>
      </c>
      <c r="BJ121" s="16" t="s">
        <v>79</v>
      </c>
      <c r="BK121" s="184">
        <f>ROUND(I121*H121,2)</f>
        <v>0</v>
      </c>
      <c r="BL121" s="16" t="s">
        <v>125</v>
      </c>
      <c r="BM121" s="183" t="s">
        <v>194</v>
      </c>
    </row>
    <row r="122" spans="1:65" s="2" customFormat="1" ht="10.199999999999999">
      <c r="A122" s="33"/>
      <c r="B122" s="34"/>
      <c r="C122" s="35"/>
      <c r="D122" s="185" t="s">
        <v>127</v>
      </c>
      <c r="E122" s="35"/>
      <c r="F122" s="186" t="s">
        <v>192</v>
      </c>
      <c r="G122" s="35"/>
      <c r="H122" s="35"/>
      <c r="I122" s="187"/>
      <c r="J122" s="35"/>
      <c r="K122" s="35"/>
      <c r="L122" s="38"/>
      <c r="M122" s="188"/>
      <c r="N122" s="189"/>
      <c r="O122" s="63"/>
      <c r="P122" s="63"/>
      <c r="Q122" s="63"/>
      <c r="R122" s="63"/>
      <c r="S122" s="63"/>
      <c r="T122" s="64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T122" s="16" t="s">
        <v>127</v>
      </c>
      <c r="AU122" s="16" t="s">
        <v>82</v>
      </c>
    </row>
    <row r="123" spans="1:65" s="2" customFormat="1" ht="10.199999999999999">
      <c r="A123" s="33"/>
      <c r="B123" s="34"/>
      <c r="C123" s="35"/>
      <c r="D123" s="190" t="s">
        <v>129</v>
      </c>
      <c r="E123" s="35"/>
      <c r="F123" s="191" t="s">
        <v>195</v>
      </c>
      <c r="G123" s="35"/>
      <c r="H123" s="35"/>
      <c r="I123" s="187"/>
      <c r="J123" s="35"/>
      <c r="K123" s="35"/>
      <c r="L123" s="38"/>
      <c r="M123" s="188"/>
      <c r="N123" s="189"/>
      <c r="O123" s="63"/>
      <c r="P123" s="63"/>
      <c r="Q123" s="63"/>
      <c r="R123" s="63"/>
      <c r="S123" s="63"/>
      <c r="T123" s="64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T123" s="16" t="s">
        <v>129</v>
      </c>
      <c r="AU123" s="16" t="s">
        <v>82</v>
      </c>
    </row>
    <row r="124" spans="1:65" s="2" customFormat="1" ht="19.2">
      <c r="A124" s="33"/>
      <c r="B124" s="34"/>
      <c r="C124" s="35"/>
      <c r="D124" s="185" t="s">
        <v>159</v>
      </c>
      <c r="E124" s="35"/>
      <c r="F124" s="203" t="s">
        <v>196</v>
      </c>
      <c r="G124" s="35"/>
      <c r="H124" s="35"/>
      <c r="I124" s="187"/>
      <c r="J124" s="35"/>
      <c r="K124" s="35"/>
      <c r="L124" s="38"/>
      <c r="M124" s="188"/>
      <c r="N124" s="189"/>
      <c r="O124" s="63"/>
      <c r="P124" s="63"/>
      <c r="Q124" s="63"/>
      <c r="R124" s="63"/>
      <c r="S124" s="63"/>
      <c r="T124" s="64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T124" s="16" t="s">
        <v>159</v>
      </c>
      <c r="AU124" s="16" t="s">
        <v>82</v>
      </c>
    </row>
    <row r="125" spans="1:65" s="13" customFormat="1" ht="10.199999999999999">
      <c r="B125" s="192"/>
      <c r="C125" s="193"/>
      <c r="D125" s="185" t="s">
        <v>131</v>
      </c>
      <c r="E125" s="194" t="s">
        <v>19</v>
      </c>
      <c r="F125" s="195" t="s">
        <v>197</v>
      </c>
      <c r="G125" s="193"/>
      <c r="H125" s="196">
        <v>8.6929999999999996</v>
      </c>
      <c r="I125" s="197"/>
      <c r="J125" s="193"/>
      <c r="K125" s="193"/>
      <c r="L125" s="198"/>
      <c r="M125" s="199"/>
      <c r="N125" s="200"/>
      <c r="O125" s="200"/>
      <c r="P125" s="200"/>
      <c r="Q125" s="200"/>
      <c r="R125" s="200"/>
      <c r="S125" s="200"/>
      <c r="T125" s="201"/>
      <c r="AT125" s="202" t="s">
        <v>131</v>
      </c>
      <c r="AU125" s="202" t="s">
        <v>82</v>
      </c>
      <c r="AV125" s="13" t="s">
        <v>82</v>
      </c>
      <c r="AW125" s="13" t="s">
        <v>33</v>
      </c>
      <c r="AX125" s="13" t="s">
        <v>79</v>
      </c>
      <c r="AY125" s="202" t="s">
        <v>118</v>
      </c>
    </row>
    <row r="126" spans="1:65" s="2" customFormat="1" ht="14.4" customHeight="1">
      <c r="A126" s="33"/>
      <c r="B126" s="34"/>
      <c r="C126" s="172" t="s">
        <v>198</v>
      </c>
      <c r="D126" s="172" t="s">
        <v>120</v>
      </c>
      <c r="E126" s="173" t="s">
        <v>199</v>
      </c>
      <c r="F126" s="174" t="s">
        <v>200</v>
      </c>
      <c r="G126" s="175" t="s">
        <v>123</v>
      </c>
      <c r="H126" s="176">
        <v>138</v>
      </c>
      <c r="I126" s="177"/>
      <c r="J126" s="178">
        <f>ROUND(I126*H126,2)</f>
        <v>0</v>
      </c>
      <c r="K126" s="174" t="s">
        <v>124</v>
      </c>
      <c r="L126" s="38"/>
      <c r="M126" s="179" t="s">
        <v>19</v>
      </c>
      <c r="N126" s="180" t="s">
        <v>42</v>
      </c>
      <c r="O126" s="63"/>
      <c r="P126" s="181">
        <f>O126*H126</f>
        <v>0</v>
      </c>
      <c r="Q126" s="181">
        <v>0</v>
      </c>
      <c r="R126" s="181">
        <f>Q126*H126</f>
        <v>0</v>
      </c>
      <c r="S126" s="181">
        <v>0</v>
      </c>
      <c r="T126" s="182">
        <f>S126*H126</f>
        <v>0</v>
      </c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R126" s="183" t="s">
        <v>125</v>
      </c>
      <c r="AT126" s="183" t="s">
        <v>120</v>
      </c>
      <c r="AU126" s="183" t="s">
        <v>82</v>
      </c>
      <c r="AY126" s="16" t="s">
        <v>118</v>
      </c>
      <c r="BE126" s="184">
        <f>IF(N126="základní",J126,0)</f>
        <v>0</v>
      </c>
      <c r="BF126" s="184">
        <f>IF(N126="snížená",J126,0)</f>
        <v>0</v>
      </c>
      <c r="BG126" s="184">
        <f>IF(N126="zákl. přenesená",J126,0)</f>
        <v>0</v>
      </c>
      <c r="BH126" s="184">
        <f>IF(N126="sníž. přenesená",J126,0)</f>
        <v>0</v>
      </c>
      <c r="BI126" s="184">
        <f>IF(N126="nulová",J126,0)</f>
        <v>0</v>
      </c>
      <c r="BJ126" s="16" t="s">
        <v>79</v>
      </c>
      <c r="BK126" s="184">
        <f>ROUND(I126*H126,2)</f>
        <v>0</v>
      </c>
      <c r="BL126" s="16" t="s">
        <v>125</v>
      </c>
      <c r="BM126" s="183" t="s">
        <v>201</v>
      </c>
    </row>
    <row r="127" spans="1:65" s="2" customFormat="1" ht="10.199999999999999">
      <c r="A127" s="33"/>
      <c r="B127" s="34"/>
      <c r="C127" s="35"/>
      <c r="D127" s="185" t="s">
        <v>127</v>
      </c>
      <c r="E127" s="35"/>
      <c r="F127" s="186" t="s">
        <v>202</v>
      </c>
      <c r="G127" s="35"/>
      <c r="H127" s="35"/>
      <c r="I127" s="187"/>
      <c r="J127" s="35"/>
      <c r="K127" s="35"/>
      <c r="L127" s="38"/>
      <c r="M127" s="188"/>
      <c r="N127" s="189"/>
      <c r="O127" s="63"/>
      <c r="P127" s="63"/>
      <c r="Q127" s="63"/>
      <c r="R127" s="63"/>
      <c r="S127" s="63"/>
      <c r="T127" s="64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T127" s="16" t="s">
        <v>127</v>
      </c>
      <c r="AU127" s="16" t="s">
        <v>82</v>
      </c>
    </row>
    <row r="128" spans="1:65" s="2" customFormat="1" ht="10.199999999999999">
      <c r="A128" s="33"/>
      <c r="B128" s="34"/>
      <c r="C128" s="35"/>
      <c r="D128" s="190" t="s">
        <v>129</v>
      </c>
      <c r="E128" s="35"/>
      <c r="F128" s="191" t="s">
        <v>203</v>
      </c>
      <c r="G128" s="35"/>
      <c r="H128" s="35"/>
      <c r="I128" s="187"/>
      <c r="J128" s="35"/>
      <c r="K128" s="35"/>
      <c r="L128" s="38"/>
      <c r="M128" s="188"/>
      <c r="N128" s="189"/>
      <c r="O128" s="63"/>
      <c r="P128" s="63"/>
      <c r="Q128" s="63"/>
      <c r="R128" s="63"/>
      <c r="S128" s="63"/>
      <c r="T128" s="64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T128" s="16" t="s">
        <v>129</v>
      </c>
      <c r="AU128" s="16" t="s">
        <v>82</v>
      </c>
    </row>
    <row r="129" spans="1:65" s="13" customFormat="1" ht="10.199999999999999">
      <c r="B129" s="192"/>
      <c r="C129" s="193"/>
      <c r="D129" s="185" t="s">
        <v>131</v>
      </c>
      <c r="E129" s="194" t="s">
        <v>19</v>
      </c>
      <c r="F129" s="195" t="s">
        <v>204</v>
      </c>
      <c r="G129" s="193"/>
      <c r="H129" s="196">
        <v>138</v>
      </c>
      <c r="I129" s="197"/>
      <c r="J129" s="193"/>
      <c r="K129" s="193"/>
      <c r="L129" s="198"/>
      <c r="M129" s="199"/>
      <c r="N129" s="200"/>
      <c r="O129" s="200"/>
      <c r="P129" s="200"/>
      <c r="Q129" s="200"/>
      <c r="R129" s="200"/>
      <c r="S129" s="200"/>
      <c r="T129" s="201"/>
      <c r="AT129" s="202" t="s">
        <v>131</v>
      </c>
      <c r="AU129" s="202" t="s">
        <v>82</v>
      </c>
      <c r="AV129" s="13" t="s">
        <v>82</v>
      </c>
      <c r="AW129" s="13" t="s">
        <v>33</v>
      </c>
      <c r="AX129" s="13" t="s">
        <v>71</v>
      </c>
      <c r="AY129" s="202" t="s">
        <v>118</v>
      </c>
    </row>
    <row r="130" spans="1:65" s="2" customFormat="1" ht="14.4" customHeight="1">
      <c r="A130" s="33"/>
      <c r="B130" s="34"/>
      <c r="C130" s="172" t="s">
        <v>205</v>
      </c>
      <c r="D130" s="172" t="s">
        <v>120</v>
      </c>
      <c r="E130" s="173" t="s">
        <v>206</v>
      </c>
      <c r="F130" s="174" t="s">
        <v>207</v>
      </c>
      <c r="G130" s="175" t="s">
        <v>123</v>
      </c>
      <c r="H130" s="176">
        <v>284</v>
      </c>
      <c r="I130" s="177"/>
      <c r="J130" s="178">
        <f>ROUND(I130*H130,2)</f>
        <v>0</v>
      </c>
      <c r="K130" s="174" t="s">
        <v>124</v>
      </c>
      <c r="L130" s="38"/>
      <c r="M130" s="179" t="s">
        <v>19</v>
      </c>
      <c r="N130" s="180" t="s">
        <v>42</v>
      </c>
      <c r="O130" s="63"/>
      <c r="P130" s="181">
        <f>O130*H130</f>
        <v>0</v>
      </c>
      <c r="Q130" s="181">
        <v>0</v>
      </c>
      <c r="R130" s="181">
        <f>Q130*H130</f>
        <v>0</v>
      </c>
      <c r="S130" s="181">
        <v>0</v>
      </c>
      <c r="T130" s="182">
        <f>S130*H130</f>
        <v>0</v>
      </c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R130" s="183" t="s">
        <v>125</v>
      </c>
      <c r="AT130" s="183" t="s">
        <v>120</v>
      </c>
      <c r="AU130" s="183" t="s">
        <v>82</v>
      </c>
      <c r="AY130" s="16" t="s">
        <v>118</v>
      </c>
      <c r="BE130" s="184">
        <f>IF(N130="základní",J130,0)</f>
        <v>0</v>
      </c>
      <c r="BF130" s="184">
        <f>IF(N130="snížená",J130,0)</f>
        <v>0</v>
      </c>
      <c r="BG130" s="184">
        <f>IF(N130="zákl. přenesená",J130,0)</f>
        <v>0</v>
      </c>
      <c r="BH130" s="184">
        <f>IF(N130="sníž. přenesená",J130,0)</f>
        <v>0</v>
      </c>
      <c r="BI130" s="184">
        <f>IF(N130="nulová",J130,0)</f>
        <v>0</v>
      </c>
      <c r="BJ130" s="16" t="s">
        <v>79</v>
      </c>
      <c r="BK130" s="184">
        <f>ROUND(I130*H130,2)</f>
        <v>0</v>
      </c>
      <c r="BL130" s="16" t="s">
        <v>125</v>
      </c>
      <c r="BM130" s="183" t="s">
        <v>208</v>
      </c>
    </row>
    <row r="131" spans="1:65" s="2" customFormat="1" ht="10.199999999999999">
      <c r="A131" s="33"/>
      <c r="B131" s="34"/>
      <c r="C131" s="35"/>
      <c r="D131" s="185" t="s">
        <v>127</v>
      </c>
      <c r="E131" s="35"/>
      <c r="F131" s="186" t="s">
        <v>209</v>
      </c>
      <c r="G131" s="35"/>
      <c r="H131" s="35"/>
      <c r="I131" s="187"/>
      <c r="J131" s="35"/>
      <c r="K131" s="35"/>
      <c r="L131" s="38"/>
      <c r="M131" s="188"/>
      <c r="N131" s="189"/>
      <c r="O131" s="63"/>
      <c r="P131" s="63"/>
      <c r="Q131" s="63"/>
      <c r="R131" s="63"/>
      <c r="S131" s="63"/>
      <c r="T131" s="64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T131" s="16" t="s">
        <v>127</v>
      </c>
      <c r="AU131" s="16" t="s">
        <v>82</v>
      </c>
    </row>
    <row r="132" spans="1:65" s="2" customFormat="1" ht="10.199999999999999">
      <c r="A132" s="33"/>
      <c r="B132" s="34"/>
      <c r="C132" s="35"/>
      <c r="D132" s="190" t="s">
        <v>129</v>
      </c>
      <c r="E132" s="35"/>
      <c r="F132" s="191" t="s">
        <v>210</v>
      </c>
      <c r="G132" s="35"/>
      <c r="H132" s="35"/>
      <c r="I132" s="187"/>
      <c r="J132" s="35"/>
      <c r="K132" s="35"/>
      <c r="L132" s="38"/>
      <c r="M132" s="188"/>
      <c r="N132" s="189"/>
      <c r="O132" s="63"/>
      <c r="P132" s="63"/>
      <c r="Q132" s="63"/>
      <c r="R132" s="63"/>
      <c r="S132" s="63"/>
      <c r="T132" s="64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T132" s="16" t="s">
        <v>129</v>
      </c>
      <c r="AU132" s="16" t="s">
        <v>82</v>
      </c>
    </row>
    <row r="133" spans="1:65" s="13" customFormat="1" ht="10.199999999999999">
      <c r="B133" s="192"/>
      <c r="C133" s="193"/>
      <c r="D133" s="185" t="s">
        <v>131</v>
      </c>
      <c r="E133" s="194" t="s">
        <v>19</v>
      </c>
      <c r="F133" s="195" t="s">
        <v>211</v>
      </c>
      <c r="G133" s="193"/>
      <c r="H133" s="196">
        <v>284</v>
      </c>
      <c r="I133" s="197"/>
      <c r="J133" s="193"/>
      <c r="K133" s="193"/>
      <c r="L133" s="198"/>
      <c r="M133" s="199"/>
      <c r="N133" s="200"/>
      <c r="O133" s="200"/>
      <c r="P133" s="200"/>
      <c r="Q133" s="200"/>
      <c r="R133" s="200"/>
      <c r="S133" s="200"/>
      <c r="T133" s="201"/>
      <c r="AT133" s="202" t="s">
        <v>131</v>
      </c>
      <c r="AU133" s="202" t="s">
        <v>82</v>
      </c>
      <c r="AV133" s="13" t="s">
        <v>82</v>
      </c>
      <c r="AW133" s="13" t="s">
        <v>33</v>
      </c>
      <c r="AX133" s="13" t="s">
        <v>71</v>
      </c>
      <c r="AY133" s="202" t="s">
        <v>118</v>
      </c>
    </row>
    <row r="134" spans="1:65" s="2" customFormat="1" ht="19.8" customHeight="1">
      <c r="A134" s="33"/>
      <c r="B134" s="34"/>
      <c r="C134" s="172" t="s">
        <v>212</v>
      </c>
      <c r="D134" s="172" t="s">
        <v>120</v>
      </c>
      <c r="E134" s="173" t="s">
        <v>213</v>
      </c>
      <c r="F134" s="174" t="s">
        <v>214</v>
      </c>
      <c r="G134" s="175" t="s">
        <v>123</v>
      </c>
      <c r="H134" s="176">
        <v>284</v>
      </c>
      <c r="I134" s="177"/>
      <c r="J134" s="178">
        <f>ROUND(I134*H134,2)</f>
        <v>0</v>
      </c>
      <c r="K134" s="174" t="s">
        <v>124</v>
      </c>
      <c r="L134" s="38"/>
      <c r="M134" s="179" t="s">
        <v>19</v>
      </c>
      <c r="N134" s="180" t="s">
        <v>42</v>
      </c>
      <c r="O134" s="63"/>
      <c r="P134" s="181">
        <f>O134*H134</f>
        <v>0</v>
      </c>
      <c r="Q134" s="181">
        <v>0</v>
      </c>
      <c r="R134" s="181">
        <f>Q134*H134</f>
        <v>0</v>
      </c>
      <c r="S134" s="181">
        <v>0</v>
      </c>
      <c r="T134" s="182">
        <f>S134*H134</f>
        <v>0</v>
      </c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R134" s="183" t="s">
        <v>125</v>
      </c>
      <c r="AT134" s="183" t="s">
        <v>120</v>
      </c>
      <c r="AU134" s="183" t="s">
        <v>82</v>
      </c>
      <c r="AY134" s="16" t="s">
        <v>118</v>
      </c>
      <c r="BE134" s="184">
        <f>IF(N134="základní",J134,0)</f>
        <v>0</v>
      </c>
      <c r="BF134" s="184">
        <f>IF(N134="snížená",J134,0)</f>
        <v>0</v>
      </c>
      <c r="BG134" s="184">
        <f>IF(N134="zákl. přenesená",J134,0)</f>
        <v>0</v>
      </c>
      <c r="BH134" s="184">
        <f>IF(N134="sníž. přenesená",J134,0)</f>
        <v>0</v>
      </c>
      <c r="BI134" s="184">
        <f>IF(N134="nulová",J134,0)</f>
        <v>0</v>
      </c>
      <c r="BJ134" s="16" t="s">
        <v>79</v>
      </c>
      <c r="BK134" s="184">
        <f>ROUND(I134*H134,2)</f>
        <v>0</v>
      </c>
      <c r="BL134" s="16" t="s">
        <v>125</v>
      </c>
      <c r="BM134" s="183" t="s">
        <v>215</v>
      </c>
    </row>
    <row r="135" spans="1:65" s="2" customFormat="1" ht="10.199999999999999">
      <c r="A135" s="33"/>
      <c r="B135" s="34"/>
      <c r="C135" s="35"/>
      <c r="D135" s="185" t="s">
        <v>127</v>
      </c>
      <c r="E135" s="35"/>
      <c r="F135" s="186" t="s">
        <v>216</v>
      </c>
      <c r="G135" s="35"/>
      <c r="H135" s="35"/>
      <c r="I135" s="187"/>
      <c r="J135" s="35"/>
      <c r="K135" s="35"/>
      <c r="L135" s="38"/>
      <c r="M135" s="188"/>
      <c r="N135" s="189"/>
      <c r="O135" s="63"/>
      <c r="P135" s="63"/>
      <c r="Q135" s="63"/>
      <c r="R135" s="63"/>
      <c r="S135" s="63"/>
      <c r="T135" s="64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T135" s="16" t="s">
        <v>127</v>
      </c>
      <c r="AU135" s="16" t="s">
        <v>82</v>
      </c>
    </row>
    <row r="136" spans="1:65" s="2" customFormat="1" ht="10.199999999999999">
      <c r="A136" s="33"/>
      <c r="B136" s="34"/>
      <c r="C136" s="35"/>
      <c r="D136" s="190" t="s">
        <v>129</v>
      </c>
      <c r="E136" s="35"/>
      <c r="F136" s="191" t="s">
        <v>217</v>
      </c>
      <c r="G136" s="35"/>
      <c r="H136" s="35"/>
      <c r="I136" s="187"/>
      <c r="J136" s="35"/>
      <c r="K136" s="35"/>
      <c r="L136" s="38"/>
      <c r="M136" s="188"/>
      <c r="N136" s="189"/>
      <c r="O136" s="63"/>
      <c r="P136" s="63"/>
      <c r="Q136" s="63"/>
      <c r="R136" s="63"/>
      <c r="S136" s="63"/>
      <c r="T136" s="64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T136" s="16" t="s">
        <v>129</v>
      </c>
      <c r="AU136" s="16" t="s">
        <v>82</v>
      </c>
    </row>
    <row r="137" spans="1:65" s="13" customFormat="1" ht="10.199999999999999">
      <c r="B137" s="192"/>
      <c r="C137" s="193"/>
      <c r="D137" s="185" t="s">
        <v>131</v>
      </c>
      <c r="E137" s="194" t="s">
        <v>19</v>
      </c>
      <c r="F137" s="195" t="s">
        <v>188</v>
      </c>
      <c r="G137" s="193"/>
      <c r="H137" s="196">
        <v>284</v>
      </c>
      <c r="I137" s="197"/>
      <c r="J137" s="193"/>
      <c r="K137" s="193"/>
      <c r="L137" s="198"/>
      <c r="M137" s="214"/>
      <c r="N137" s="215"/>
      <c r="O137" s="215"/>
      <c r="P137" s="215"/>
      <c r="Q137" s="215"/>
      <c r="R137" s="215"/>
      <c r="S137" s="215"/>
      <c r="T137" s="216"/>
      <c r="AT137" s="202" t="s">
        <v>131</v>
      </c>
      <c r="AU137" s="202" t="s">
        <v>82</v>
      </c>
      <c r="AV137" s="13" t="s">
        <v>82</v>
      </c>
      <c r="AW137" s="13" t="s">
        <v>33</v>
      </c>
      <c r="AX137" s="13" t="s">
        <v>71</v>
      </c>
      <c r="AY137" s="202" t="s">
        <v>118</v>
      </c>
    </row>
    <row r="138" spans="1:65" s="2" customFormat="1" ht="6.9" customHeight="1">
      <c r="A138" s="33"/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8"/>
      <c r="M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</row>
  </sheetData>
  <sheetProtection algorithmName="SHA-512" hashValue="t7grLtG7mLhEjZkSxYt7jOFf29HlaYRE0ZT2OEvL8LngK1YkRtnzIn76w7AI2t7iwBfEkILWfdqSdBnx+i44xA==" saltValue="Vky2ehhV7W7BH4SXRrS2F+HF91T7ms4LROomLN6t4bzExbWsuXbDi5B5B3iRvXb1DQcCwdMp8RpOvVDWv1ojLQ==" spinCount="100000" sheet="1" objects="1" scenarios="1" formatColumns="0" formatRows="0" autoFilter="0"/>
  <autoFilter ref="C80:K137"/>
  <mergeCells count="9">
    <mergeCell ref="E50:H50"/>
    <mergeCell ref="E71:H71"/>
    <mergeCell ref="E73:H73"/>
    <mergeCell ref="L2:V2"/>
    <mergeCell ref="E7:H7"/>
    <mergeCell ref="E9:H9"/>
    <mergeCell ref="E18:H18"/>
    <mergeCell ref="E27:H27"/>
    <mergeCell ref="E48:H48"/>
  </mergeCells>
  <hyperlinks>
    <hyperlink ref="F86" r:id="rId1"/>
    <hyperlink ref="F90" r:id="rId2"/>
    <hyperlink ref="F94" r:id="rId3"/>
    <hyperlink ref="F98" r:id="rId4"/>
    <hyperlink ref="F102" r:id="rId5"/>
    <hyperlink ref="F107" r:id="rId6"/>
    <hyperlink ref="F111" r:id="rId7"/>
    <hyperlink ref="F115" r:id="rId8"/>
    <hyperlink ref="F119" r:id="rId9"/>
    <hyperlink ref="F123" r:id="rId10"/>
    <hyperlink ref="F128" r:id="rId11"/>
    <hyperlink ref="F132" r:id="rId12"/>
    <hyperlink ref="F136" r:id="rId13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4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45"/>
  <sheetViews>
    <sheetView showGridLines="0" workbookViewId="0"/>
  </sheetViews>
  <sheetFormatPr defaultRowHeight="14.4"/>
  <cols>
    <col min="1" max="1" width="8.85546875" style="1" customWidth="1"/>
    <col min="2" max="2" width="1.140625" style="1" customWidth="1"/>
    <col min="3" max="3" width="4.42578125" style="1" customWidth="1"/>
    <col min="4" max="4" width="4.5703125" style="1" customWidth="1"/>
    <col min="5" max="5" width="18.28515625" style="1" customWidth="1"/>
    <col min="6" max="6" width="108" style="1" customWidth="1"/>
    <col min="7" max="7" width="8" style="1" customWidth="1"/>
    <col min="8" max="8" width="15" style="1" customWidth="1"/>
    <col min="9" max="9" width="16.85546875" style="1" customWidth="1"/>
    <col min="10" max="11" width="23.85546875" style="1" customWidth="1"/>
    <col min="12" max="12" width="10" style="1" customWidth="1"/>
    <col min="13" max="13" width="11.5703125" style="1" hidden="1" customWidth="1"/>
    <col min="14" max="14" width="9.140625" style="1" hidden="1"/>
    <col min="15" max="20" width="15.140625" style="1" hidden="1" customWidth="1"/>
    <col min="21" max="21" width="17.42578125" style="1" hidden="1" customWidth="1"/>
    <col min="22" max="22" width="13.140625" style="1" customWidth="1"/>
    <col min="23" max="23" width="17.42578125" style="1" customWidth="1"/>
    <col min="24" max="24" width="13.140625" style="1" customWidth="1"/>
    <col min="25" max="25" width="16" style="1" customWidth="1"/>
    <col min="26" max="26" width="11.7109375" style="1" customWidth="1"/>
    <col min="27" max="27" width="16" style="1" customWidth="1"/>
    <col min="28" max="28" width="17.42578125" style="1" customWidth="1"/>
    <col min="29" max="29" width="11.7109375" style="1" customWidth="1"/>
    <col min="30" max="30" width="16" style="1" customWidth="1"/>
    <col min="31" max="31" width="17.42578125" style="1" customWidth="1"/>
    <col min="44" max="65" width="9.140625" style="1" hidden="1"/>
  </cols>
  <sheetData>
    <row r="2" spans="1:46" s="1" customFormat="1" ht="36.9" customHeight="1"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AT2" s="16" t="s">
        <v>85</v>
      </c>
    </row>
    <row r="3" spans="1:46" s="1" customFormat="1" ht="6.9" customHeight="1">
      <c r="B3" s="100"/>
      <c r="C3" s="101"/>
      <c r="D3" s="101"/>
      <c r="E3" s="101"/>
      <c r="F3" s="101"/>
      <c r="G3" s="101"/>
      <c r="H3" s="101"/>
      <c r="I3" s="101"/>
      <c r="J3" s="101"/>
      <c r="K3" s="101"/>
      <c r="L3" s="19"/>
      <c r="AT3" s="16" t="s">
        <v>82</v>
      </c>
    </row>
    <row r="4" spans="1:46" s="1" customFormat="1" ht="24.9" customHeight="1">
      <c r="B4" s="19"/>
      <c r="D4" s="102" t="s">
        <v>94</v>
      </c>
      <c r="L4" s="19"/>
      <c r="M4" s="103" t="s">
        <v>10</v>
      </c>
      <c r="AT4" s="16" t="s">
        <v>4</v>
      </c>
    </row>
    <row r="5" spans="1:46" s="1" customFormat="1" ht="6.9" customHeight="1">
      <c r="B5" s="19"/>
      <c r="L5" s="19"/>
    </row>
    <row r="6" spans="1:46" s="1" customFormat="1" ht="12" customHeight="1">
      <c r="B6" s="19"/>
      <c r="D6" s="104" t="s">
        <v>16</v>
      </c>
      <c r="L6" s="19"/>
    </row>
    <row r="7" spans="1:46" s="1" customFormat="1" ht="14.4" customHeight="1">
      <c r="B7" s="19"/>
      <c r="E7" s="342" t="str">
        <f>'Rekapitulace stavby'!K6</f>
        <v>Kanalizace Spořilov, dešťová zdrž</v>
      </c>
      <c r="F7" s="343"/>
      <c r="G7" s="343"/>
      <c r="H7" s="343"/>
      <c r="L7" s="19"/>
    </row>
    <row r="8" spans="1:46" s="2" customFormat="1" ht="12" customHeight="1">
      <c r="A8" s="33"/>
      <c r="B8" s="38"/>
      <c r="C8" s="33"/>
      <c r="D8" s="104" t="s">
        <v>95</v>
      </c>
      <c r="E8" s="33"/>
      <c r="F8" s="33"/>
      <c r="G8" s="33"/>
      <c r="H8" s="33"/>
      <c r="I8" s="33"/>
      <c r="J8" s="33"/>
      <c r="K8" s="33"/>
      <c r="L8" s="105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46" s="2" customFormat="1" ht="15.6" customHeight="1">
      <c r="A9" s="33"/>
      <c r="B9" s="38"/>
      <c r="C9" s="33"/>
      <c r="D9" s="33"/>
      <c r="E9" s="344" t="s">
        <v>218</v>
      </c>
      <c r="F9" s="345"/>
      <c r="G9" s="345"/>
      <c r="H9" s="345"/>
      <c r="I9" s="33"/>
      <c r="J9" s="33"/>
      <c r="K9" s="33"/>
      <c r="L9" s="105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46" s="2" customFormat="1" ht="10.199999999999999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105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46" s="2" customFormat="1" ht="12" customHeight="1">
      <c r="A11" s="33"/>
      <c r="B11" s="38"/>
      <c r="C11" s="33"/>
      <c r="D11" s="104" t="s">
        <v>18</v>
      </c>
      <c r="E11" s="33"/>
      <c r="F11" s="106" t="s">
        <v>86</v>
      </c>
      <c r="G11" s="33"/>
      <c r="H11" s="33"/>
      <c r="I11" s="104" t="s">
        <v>20</v>
      </c>
      <c r="J11" s="106" t="s">
        <v>19</v>
      </c>
      <c r="K11" s="33"/>
      <c r="L11" s="105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46" s="2" customFormat="1" ht="12" customHeight="1">
      <c r="A12" s="33"/>
      <c r="B12" s="38"/>
      <c r="C12" s="33"/>
      <c r="D12" s="104" t="s">
        <v>21</v>
      </c>
      <c r="E12" s="33"/>
      <c r="F12" s="106" t="s">
        <v>22</v>
      </c>
      <c r="G12" s="33"/>
      <c r="H12" s="33"/>
      <c r="I12" s="104" t="s">
        <v>23</v>
      </c>
      <c r="J12" s="107" t="str">
        <f>'Rekapitulace stavby'!AN8</f>
        <v>11. 8. 2021</v>
      </c>
      <c r="K12" s="33"/>
      <c r="L12" s="105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46" s="2" customFormat="1" ht="10.8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105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46" s="2" customFormat="1" ht="12" customHeight="1">
      <c r="A14" s="33"/>
      <c r="B14" s="38"/>
      <c r="C14" s="33"/>
      <c r="D14" s="104" t="s">
        <v>25</v>
      </c>
      <c r="E14" s="33"/>
      <c r="F14" s="33"/>
      <c r="G14" s="33"/>
      <c r="H14" s="33"/>
      <c r="I14" s="104" t="s">
        <v>26</v>
      </c>
      <c r="J14" s="106" t="s">
        <v>19</v>
      </c>
      <c r="K14" s="33"/>
      <c r="L14" s="105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46" s="2" customFormat="1" ht="18" customHeight="1">
      <c r="A15" s="33"/>
      <c r="B15" s="38"/>
      <c r="C15" s="33"/>
      <c r="D15" s="33"/>
      <c r="E15" s="106" t="s">
        <v>27</v>
      </c>
      <c r="F15" s="33"/>
      <c r="G15" s="33"/>
      <c r="H15" s="33"/>
      <c r="I15" s="104" t="s">
        <v>28</v>
      </c>
      <c r="J15" s="106" t="s">
        <v>19</v>
      </c>
      <c r="K15" s="33"/>
      <c r="L15" s="105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46" s="2" customFormat="1" ht="6.9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105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04" t="s">
        <v>29</v>
      </c>
      <c r="E17" s="33"/>
      <c r="F17" s="33"/>
      <c r="G17" s="33"/>
      <c r="H17" s="33"/>
      <c r="I17" s="104" t="s">
        <v>26</v>
      </c>
      <c r="J17" s="29" t="str">
        <f>'Rekapitulace stavby'!AN13</f>
        <v>Vyplň údaj</v>
      </c>
      <c r="K17" s="33"/>
      <c r="L17" s="105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46" t="str">
        <f>'Rekapitulace stavby'!E14</f>
        <v>Vyplň údaj</v>
      </c>
      <c r="F18" s="347"/>
      <c r="G18" s="347"/>
      <c r="H18" s="347"/>
      <c r="I18" s="104" t="s">
        <v>28</v>
      </c>
      <c r="J18" s="29" t="str">
        <f>'Rekapitulace stavby'!AN14</f>
        <v>Vyplň údaj</v>
      </c>
      <c r="K18" s="33"/>
      <c r="L18" s="105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105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04" t="s">
        <v>31</v>
      </c>
      <c r="E20" s="33"/>
      <c r="F20" s="33"/>
      <c r="G20" s="33"/>
      <c r="H20" s="33"/>
      <c r="I20" s="104" t="s">
        <v>26</v>
      </c>
      <c r="J20" s="106" t="s">
        <v>19</v>
      </c>
      <c r="K20" s="33"/>
      <c r="L20" s="105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06" t="s">
        <v>32</v>
      </c>
      <c r="F21" s="33"/>
      <c r="G21" s="33"/>
      <c r="H21" s="33"/>
      <c r="I21" s="104" t="s">
        <v>28</v>
      </c>
      <c r="J21" s="106" t="s">
        <v>19</v>
      </c>
      <c r="K21" s="33"/>
      <c r="L21" s="105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105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04" t="s">
        <v>34</v>
      </c>
      <c r="E23" s="33"/>
      <c r="F23" s="33"/>
      <c r="G23" s="33"/>
      <c r="H23" s="33"/>
      <c r="I23" s="104" t="s">
        <v>26</v>
      </c>
      <c r="J23" s="106" t="str">
        <f>IF('Rekapitulace stavby'!AN19="","",'Rekapitulace stavby'!AN19)</f>
        <v/>
      </c>
      <c r="K23" s="33"/>
      <c r="L23" s="105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06" t="str">
        <f>IF('Rekapitulace stavby'!E20="","",'Rekapitulace stavby'!E20)</f>
        <v xml:space="preserve"> </v>
      </c>
      <c r="F24" s="33"/>
      <c r="G24" s="33"/>
      <c r="H24" s="33"/>
      <c r="I24" s="104" t="s">
        <v>28</v>
      </c>
      <c r="J24" s="106" t="str">
        <f>IF('Rekapitulace stavby'!AN20="","",'Rekapitulace stavby'!AN20)</f>
        <v/>
      </c>
      <c r="K24" s="33"/>
      <c r="L24" s="105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105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04" t="s">
        <v>35</v>
      </c>
      <c r="E26" s="33"/>
      <c r="F26" s="33"/>
      <c r="G26" s="33"/>
      <c r="H26" s="33"/>
      <c r="I26" s="33"/>
      <c r="J26" s="33"/>
      <c r="K26" s="33"/>
      <c r="L26" s="105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4.4" customHeight="1">
      <c r="A27" s="108"/>
      <c r="B27" s="109"/>
      <c r="C27" s="108"/>
      <c r="D27" s="108"/>
      <c r="E27" s="348" t="s">
        <v>19</v>
      </c>
      <c r="F27" s="348"/>
      <c r="G27" s="348"/>
      <c r="H27" s="34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105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" customHeight="1">
      <c r="A29" s="33"/>
      <c r="B29" s="38"/>
      <c r="C29" s="33"/>
      <c r="D29" s="111"/>
      <c r="E29" s="111"/>
      <c r="F29" s="111"/>
      <c r="G29" s="111"/>
      <c r="H29" s="111"/>
      <c r="I29" s="111"/>
      <c r="J29" s="111"/>
      <c r="K29" s="111"/>
      <c r="L29" s="105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2" t="s">
        <v>37</v>
      </c>
      <c r="E30" s="33"/>
      <c r="F30" s="33"/>
      <c r="G30" s="33"/>
      <c r="H30" s="33"/>
      <c r="I30" s="33"/>
      <c r="J30" s="113">
        <f>ROUND(J81, 2)</f>
        <v>0</v>
      </c>
      <c r="K30" s="33"/>
      <c r="L30" s="105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" customHeight="1">
      <c r="A31" s="33"/>
      <c r="B31" s="38"/>
      <c r="C31" s="33"/>
      <c r="D31" s="111"/>
      <c r="E31" s="111"/>
      <c r="F31" s="111"/>
      <c r="G31" s="111"/>
      <c r="H31" s="111"/>
      <c r="I31" s="111"/>
      <c r="J31" s="111"/>
      <c r="K31" s="111"/>
      <c r="L31" s="105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" customHeight="1">
      <c r="A32" s="33"/>
      <c r="B32" s="38"/>
      <c r="C32" s="33"/>
      <c r="D32" s="33"/>
      <c r="E32" s="33"/>
      <c r="F32" s="114" t="s">
        <v>39</v>
      </c>
      <c r="G32" s="33"/>
      <c r="H32" s="33"/>
      <c r="I32" s="114" t="s">
        <v>38</v>
      </c>
      <c r="J32" s="114" t="s">
        <v>40</v>
      </c>
      <c r="K32" s="33"/>
      <c r="L32" s="105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" customHeight="1">
      <c r="A33" s="33"/>
      <c r="B33" s="38"/>
      <c r="C33" s="33"/>
      <c r="D33" s="115" t="s">
        <v>41</v>
      </c>
      <c r="E33" s="104" t="s">
        <v>42</v>
      </c>
      <c r="F33" s="116">
        <f>ROUND((SUM(BE81:BE144)),  2)</f>
        <v>0</v>
      </c>
      <c r="G33" s="33"/>
      <c r="H33" s="33"/>
      <c r="I33" s="117">
        <v>0.21</v>
      </c>
      <c r="J33" s="116">
        <f>ROUND(((SUM(BE81:BE144))*I33),  2)</f>
        <v>0</v>
      </c>
      <c r="K33" s="33"/>
      <c r="L33" s="105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" customHeight="1">
      <c r="A34" s="33"/>
      <c r="B34" s="38"/>
      <c r="C34" s="33"/>
      <c r="D34" s="33"/>
      <c r="E34" s="104" t="s">
        <v>43</v>
      </c>
      <c r="F34" s="116">
        <f>ROUND((SUM(BF81:BF144)),  2)</f>
        <v>0</v>
      </c>
      <c r="G34" s="33"/>
      <c r="H34" s="33"/>
      <c r="I34" s="117">
        <v>0.15</v>
      </c>
      <c r="J34" s="116">
        <f>ROUND(((SUM(BF81:BF144))*I34),  2)</f>
        <v>0</v>
      </c>
      <c r="K34" s="33"/>
      <c r="L34" s="105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" hidden="1" customHeight="1">
      <c r="A35" s="33"/>
      <c r="B35" s="38"/>
      <c r="C35" s="33"/>
      <c r="D35" s="33"/>
      <c r="E35" s="104" t="s">
        <v>44</v>
      </c>
      <c r="F35" s="116">
        <f>ROUND((SUM(BG81:BG144)),  2)</f>
        <v>0</v>
      </c>
      <c r="G35" s="33"/>
      <c r="H35" s="33"/>
      <c r="I35" s="117">
        <v>0.21</v>
      </c>
      <c r="J35" s="116">
        <f>0</f>
        <v>0</v>
      </c>
      <c r="K35" s="33"/>
      <c r="L35" s="105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" hidden="1" customHeight="1">
      <c r="A36" s="33"/>
      <c r="B36" s="38"/>
      <c r="C36" s="33"/>
      <c r="D36" s="33"/>
      <c r="E36" s="104" t="s">
        <v>45</v>
      </c>
      <c r="F36" s="116">
        <f>ROUND((SUM(BH81:BH144)),  2)</f>
        <v>0</v>
      </c>
      <c r="G36" s="33"/>
      <c r="H36" s="33"/>
      <c r="I36" s="117">
        <v>0.15</v>
      </c>
      <c r="J36" s="116">
        <f>0</f>
        <v>0</v>
      </c>
      <c r="K36" s="33"/>
      <c r="L36" s="105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" hidden="1" customHeight="1">
      <c r="A37" s="33"/>
      <c r="B37" s="38"/>
      <c r="C37" s="33"/>
      <c r="D37" s="33"/>
      <c r="E37" s="104" t="s">
        <v>46</v>
      </c>
      <c r="F37" s="116">
        <f>ROUND((SUM(BI81:BI144)),  2)</f>
        <v>0</v>
      </c>
      <c r="G37" s="33"/>
      <c r="H37" s="33"/>
      <c r="I37" s="117">
        <v>0</v>
      </c>
      <c r="J37" s="116">
        <f>0</f>
        <v>0</v>
      </c>
      <c r="K37" s="33"/>
      <c r="L37" s="105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105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18"/>
      <c r="D39" s="119" t="s">
        <v>47</v>
      </c>
      <c r="E39" s="120"/>
      <c r="F39" s="120"/>
      <c r="G39" s="121" t="s">
        <v>48</v>
      </c>
      <c r="H39" s="122" t="s">
        <v>49</v>
      </c>
      <c r="I39" s="120"/>
      <c r="J39" s="123">
        <f>SUM(J30:J37)</f>
        <v>0</v>
      </c>
      <c r="K39" s="124"/>
      <c r="L39" s="105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" customHeight="1">
      <c r="A40" s="33"/>
      <c r="B40" s="125"/>
      <c r="C40" s="126"/>
      <c r="D40" s="126"/>
      <c r="E40" s="126"/>
      <c r="F40" s="126"/>
      <c r="G40" s="126"/>
      <c r="H40" s="126"/>
      <c r="I40" s="126"/>
      <c r="J40" s="126"/>
      <c r="K40" s="126"/>
      <c r="L40" s="105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4" spans="1:31" s="2" customFormat="1" ht="6.9" customHeight="1">
      <c r="A44" s="33"/>
      <c r="B44" s="127"/>
      <c r="C44" s="128"/>
      <c r="D44" s="128"/>
      <c r="E44" s="128"/>
      <c r="F44" s="128"/>
      <c r="G44" s="128"/>
      <c r="H44" s="128"/>
      <c r="I44" s="128"/>
      <c r="J44" s="128"/>
      <c r="K44" s="128"/>
      <c r="L44" s="105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</row>
    <row r="45" spans="1:31" s="2" customFormat="1" ht="24.9" customHeight="1">
      <c r="A45" s="33"/>
      <c r="B45" s="34"/>
      <c r="C45" s="22" t="s">
        <v>97</v>
      </c>
      <c r="D45" s="35"/>
      <c r="E45" s="35"/>
      <c r="F45" s="35"/>
      <c r="G45" s="35"/>
      <c r="H45" s="35"/>
      <c r="I45" s="35"/>
      <c r="J45" s="35"/>
      <c r="K45" s="35"/>
      <c r="L45" s="105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</row>
    <row r="46" spans="1:31" s="2" customFormat="1" ht="6.9" customHeight="1">
      <c r="A46" s="33"/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105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</row>
    <row r="47" spans="1:31" s="2" customFormat="1" ht="12" customHeight="1">
      <c r="A47" s="33"/>
      <c r="B47" s="34"/>
      <c r="C47" s="28" t="s">
        <v>16</v>
      </c>
      <c r="D47" s="35"/>
      <c r="E47" s="35"/>
      <c r="F47" s="35"/>
      <c r="G47" s="35"/>
      <c r="H47" s="35"/>
      <c r="I47" s="35"/>
      <c r="J47" s="35"/>
      <c r="K47" s="35"/>
      <c r="L47" s="105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</row>
    <row r="48" spans="1:31" s="2" customFormat="1" ht="14.4" customHeight="1">
      <c r="A48" s="33"/>
      <c r="B48" s="34"/>
      <c r="C48" s="35"/>
      <c r="D48" s="35"/>
      <c r="E48" s="349" t="str">
        <f>E7</f>
        <v>Kanalizace Spořilov, dešťová zdrž</v>
      </c>
      <c r="F48" s="350"/>
      <c r="G48" s="350"/>
      <c r="H48" s="350"/>
      <c r="I48" s="35"/>
      <c r="J48" s="35"/>
      <c r="K48" s="35"/>
      <c r="L48" s="105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</row>
    <row r="49" spans="1:47" s="2" customFormat="1" ht="12" customHeight="1">
      <c r="A49" s="33"/>
      <c r="B49" s="34"/>
      <c r="C49" s="28" t="s">
        <v>95</v>
      </c>
      <c r="D49" s="35"/>
      <c r="E49" s="35"/>
      <c r="F49" s="35"/>
      <c r="G49" s="35"/>
      <c r="H49" s="35"/>
      <c r="I49" s="35"/>
      <c r="J49" s="35"/>
      <c r="K49" s="35"/>
      <c r="L49" s="105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</row>
    <row r="50" spans="1:47" s="2" customFormat="1" ht="15.6" customHeight="1">
      <c r="A50" s="33"/>
      <c r="B50" s="34"/>
      <c r="C50" s="35"/>
      <c r="D50" s="35"/>
      <c r="E50" s="302" t="str">
        <f>E9</f>
        <v>SO-102 - Zdrž</v>
      </c>
      <c r="F50" s="351"/>
      <c r="G50" s="351"/>
      <c r="H50" s="351"/>
      <c r="I50" s="35"/>
      <c r="J50" s="35"/>
      <c r="K50" s="35"/>
      <c r="L50" s="105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</row>
    <row r="51" spans="1:47" s="2" customFormat="1" ht="6.9" customHeight="1">
      <c r="A51" s="33"/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105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</row>
    <row r="52" spans="1:47" s="2" customFormat="1" ht="12" customHeight="1">
      <c r="A52" s="33"/>
      <c r="B52" s="34"/>
      <c r="C52" s="28" t="s">
        <v>21</v>
      </c>
      <c r="D52" s="35"/>
      <c r="E52" s="35"/>
      <c r="F52" s="26" t="str">
        <f>F12</f>
        <v xml:space="preserve"> </v>
      </c>
      <c r="G52" s="35"/>
      <c r="H52" s="35"/>
      <c r="I52" s="28" t="s">
        <v>23</v>
      </c>
      <c r="J52" s="58" t="str">
        <f>IF(J12="","",J12)</f>
        <v>11. 8. 2021</v>
      </c>
      <c r="K52" s="35"/>
      <c r="L52" s="105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</row>
    <row r="53" spans="1:47" s="2" customFormat="1" ht="6.9" customHeight="1">
      <c r="A53" s="33"/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105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</row>
    <row r="54" spans="1:47" s="2" customFormat="1" ht="26.4" customHeight="1">
      <c r="A54" s="33"/>
      <c r="B54" s="34"/>
      <c r="C54" s="28" t="s">
        <v>25</v>
      </c>
      <c r="D54" s="35"/>
      <c r="E54" s="35"/>
      <c r="F54" s="26" t="str">
        <f>E15</f>
        <v>Město Broumov</v>
      </c>
      <c r="G54" s="35"/>
      <c r="H54" s="35"/>
      <c r="I54" s="28" t="s">
        <v>31</v>
      </c>
      <c r="J54" s="31" t="str">
        <f>E21</f>
        <v>Agroprojekce Litomyšl, s.r.o.</v>
      </c>
      <c r="K54" s="35"/>
      <c r="L54" s="105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</row>
    <row r="55" spans="1:47" s="2" customFormat="1" ht="15.6" customHeight="1">
      <c r="A55" s="33"/>
      <c r="B55" s="34"/>
      <c r="C55" s="28" t="s">
        <v>29</v>
      </c>
      <c r="D55" s="35"/>
      <c r="E55" s="35"/>
      <c r="F55" s="26" t="str">
        <f>IF(E18="","",E18)</f>
        <v>Vyplň údaj</v>
      </c>
      <c r="G55" s="35"/>
      <c r="H55" s="35"/>
      <c r="I55" s="28" t="s">
        <v>34</v>
      </c>
      <c r="J55" s="31" t="str">
        <f>E24</f>
        <v xml:space="preserve"> </v>
      </c>
      <c r="K55" s="35"/>
      <c r="L55" s="105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</row>
    <row r="56" spans="1:47" s="2" customFormat="1" ht="10.35" customHeight="1">
      <c r="A56" s="33"/>
      <c r="B56" s="34"/>
      <c r="C56" s="35"/>
      <c r="D56" s="35"/>
      <c r="E56" s="35"/>
      <c r="F56" s="35"/>
      <c r="G56" s="35"/>
      <c r="H56" s="35"/>
      <c r="I56" s="35"/>
      <c r="J56" s="35"/>
      <c r="K56" s="35"/>
      <c r="L56" s="105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</row>
    <row r="57" spans="1:47" s="2" customFormat="1" ht="29.25" customHeight="1">
      <c r="A57" s="33"/>
      <c r="B57" s="34"/>
      <c r="C57" s="129" t="s">
        <v>98</v>
      </c>
      <c r="D57" s="130"/>
      <c r="E57" s="130"/>
      <c r="F57" s="130"/>
      <c r="G57" s="130"/>
      <c r="H57" s="130"/>
      <c r="I57" s="130"/>
      <c r="J57" s="131" t="s">
        <v>99</v>
      </c>
      <c r="K57" s="130"/>
      <c r="L57" s="105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</row>
    <row r="58" spans="1:47" s="2" customFormat="1" ht="10.35" customHeight="1">
      <c r="A58" s="33"/>
      <c r="B58" s="34"/>
      <c r="C58" s="35"/>
      <c r="D58" s="35"/>
      <c r="E58" s="35"/>
      <c r="F58" s="35"/>
      <c r="G58" s="35"/>
      <c r="H58" s="35"/>
      <c r="I58" s="35"/>
      <c r="J58" s="35"/>
      <c r="K58" s="35"/>
      <c r="L58" s="105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</row>
    <row r="59" spans="1:47" s="2" customFormat="1" ht="22.8" customHeight="1">
      <c r="A59" s="33"/>
      <c r="B59" s="34"/>
      <c r="C59" s="132" t="s">
        <v>69</v>
      </c>
      <c r="D59" s="35"/>
      <c r="E59" s="35"/>
      <c r="F59" s="35"/>
      <c r="G59" s="35"/>
      <c r="H59" s="35"/>
      <c r="I59" s="35"/>
      <c r="J59" s="76">
        <f>J81</f>
        <v>0</v>
      </c>
      <c r="K59" s="35"/>
      <c r="L59" s="105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U59" s="16" t="s">
        <v>100</v>
      </c>
    </row>
    <row r="60" spans="1:47" s="9" customFormat="1" ht="24.9" customHeight="1">
      <c r="B60" s="133"/>
      <c r="C60" s="134"/>
      <c r="D60" s="135" t="s">
        <v>101</v>
      </c>
      <c r="E60" s="136"/>
      <c r="F60" s="136"/>
      <c r="G60" s="136"/>
      <c r="H60" s="136"/>
      <c r="I60" s="136"/>
      <c r="J60" s="137">
        <f>J82</f>
        <v>0</v>
      </c>
      <c r="K60" s="134"/>
      <c r="L60" s="138"/>
    </row>
    <row r="61" spans="1:47" s="10" customFormat="1" ht="19.95" customHeight="1">
      <c r="B61" s="139"/>
      <c r="C61" s="140"/>
      <c r="D61" s="141" t="s">
        <v>102</v>
      </c>
      <c r="E61" s="142"/>
      <c r="F61" s="142"/>
      <c r="G61" s="142"/>
      <c r="H61" s="142"/>
      <c r="I61" s="142"/>
      <c r="J61" s="143">
        <f>J83</f>
        <v>0</v>
      </c>
      <c r="K61" s="140"/>
      <c r="L61" s="144"/>
    </row>
    <row r="62" spans="1:47" s="2" customFormat="1" ht="21.75" customHeight="1">
      <c r="A62" s="33"/>
      <c r="B62" s="34"/>
      <c r="C62" s="35"/>
      <c r="D62" s="35"/>
      <c r="E62" s="35"/>
      <c r="F62" s="35"/>
      <c r="G62" s="35"/>
      <c r="H62" s="35"/>
      <c r="I62" s="35"/>
      <c r="J62" s="35"/>
      <c r="K62" s="35"/>
      <c r="L62" s="105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</row>
    <row r="63" spans="1:47" s="2" customFormat="1" ht="6.9" customHeight="1">
      <c r="A63" s="33"/>
      <c r="B63" s="46"/>
      <c r="C63" s="47"/>
      <c r="D63" s="47"/>
      <c r="E63" s="47"/>
      <c r="F63" s="47"/>
      <c r="G63" s="47"/>
      <c r="H63" s="47"/>
      <c r="I63" s="47"/>
      <c r="J63" s="47"/>
      <c r="K63" s="47"/>
      <c r="L63" s="105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</row>
    <row r="67" spans="1:31" s="2" customFormat="1" ht="6.9" customHeight="1">
      <c r="A67" s="33"/>
      <c r="B67" s="48"/>
      <c r="C67" s="49"/>
      <c r="D67" s="49"/>
      <c r="E67" s="49"/>
      <c r="F67" s="49"/>
      <c r="G67" s="49"/>
      <c r="H67" s="49"/>
      <c r="I67" s="49"/>
      <c r="J67" s="49"/>
      <c r="K67" s="49"/>
      <c r="L67" s="105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</row>
    <row r="68" spans="1:31" s="2" customFormat="1" ht="24.9" customHeight="1">
      <c r="A68" s="33"/>
      <c r="B68" s="34"/>
      <c r="C68" s="22" t="s">
        <v>103</v>
      </c>
      <c r="D68" s="35"/>
      <c r="E68" s="35"/>
      <c r="F68" s="35"/>
      <c r="G68" s="35"/>
      <c r="H68" s="35"/>
      <c r="I68" s="35"/>
      <c r="J68" s="35"/>
      <c r="K68" s="35"/>
      <c r="L68" s="105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</row>
    <row r="69" spans="1:31" s="2" customFormat="1" ht="6.9" customHeight="1">
      <c r="A69" s="33"/>
      <c r="B69" s="34"/>
      <c r="C69" s="35"/>
      <c r="D69" s="35"/>
      <c r="E69" s="35"/>
      <c r="F69" s="35"/>
      <c r="G69" s="35"/>
      <c r="H69" s="35"/>
      <c r="I69" s="35"/>
      <c r="J69" s="35"/>
      <c r="K69" s="35"/>
      <c r="L69" s="105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</row>
    <row r="70" spans="1:31" s="2" customFormat="1" ht="12" customHeight="1">
      <c r="A70" s="33"/>
      <c r="B70" s="34"/>
      <c r="C70" s="28" t="s">
        <v>16</v>
      </c>
      <c r="D70" s="35"/>
      <c r="E70" s="35"/>
      <c r="F70" s="35"/>
      <c r="G70" s="35"/>
      <c r="H70" s="35"/>
      <c r="I70" s="35"/>
      <c r="J70" s="35"/>
      <c r="K70" s="35"/>
      <c r="L70" s="105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</row>
    <row r="71" spans="1:31" s="2" customFormat="1" ht="14.4" customHeight="1">
      <c r="A71" s="33"/>
      <c r="B71" s="34"/>
      <c r="C71" s="35"/>
      <c r="D71" s="35"/>
      <c r="E71" s="349" t="str">
        <f>E7</f>
        <v>Kanalizace Spořilov, dešťová zdrž</v>
      </c>
      <c r="F71" s="350"/>
      <c r="G71" s="350"/>
      <c r="H71" s="350"/>
      <c r="I71" s="35"/>
      <c r="J71" s="35"/>
      <c r="K71" s="35"/>
      <c r="L71" s="105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</row>
    <row r="72" spans="1:31" s="2" customFormat="1" ht="12" customHeight="1">
      <c r="A72" s="33"/>
      <c r="B72" s="34"/>
      <c r="C72" s="28" t="s">
        <v>95</v>
      </c>
      <c r="D72" s="35"/>
      <c r="E72" s="35"/>
      <c r="F72" s="35"/>
      <c r="G72" s="35"/>
      <c r="H72" s="35"/>
      <c r="I72" s="35"/>
      <c r="J72" s="35"/>
      <c r="K72" s="35"/>
      <c r="L72" s="105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</row>
    <row r="73" spans="1:31" s="2" customFormat="1" ht="15.6" customHeight="1">
      <c r="A73" s="33"/>
      <c r="B73" s="34"/>
      <c r="C73" s="35"/>
      <c r="D73" s="35"/>
      <c r="E73" s="302" t="str">
        <f>E9</f>
        <v>SO-102 - Zdrž</v>
      </c>
      <c r="F73" s="351"/>
      <c r="G73" s="351"/>
      <c r="H73" s="351"/>
      <c r="I73" s="35"/>
      <c r="J73" s="35"/>
      <c r="K73" s="35"/>
      <c r="L73" s="105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</row>
    <row r="74" spans="1:31" s="2" customFormat="1" ht="6.9" customHeight="1">
      <c r="A74" s="33"/>
      <c r="B74" s="34"/>
      <c r="C74" s="35"/>
      <c r="D74" s="35"/>
      <c r="E74" s="35"/>
      <c r="F74" s="35"/>
      <c r="G74" s="35"/>
      <c r="H74" s="35"/>
      <c r="I74" s="35"/>
      <c r="J74" s="35"/>
      <c r="K74" s="35"/>
      <c r="L74" s="105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</row>
    <row r="75" spans="1:31" s="2" customFormat="1" ht="12" customHeight="1">
      <c r="A75" s="33"/>
      <c r="B75" s="34"/>
      <c r="C75" s="28" t="s">
        <v>21</v>
      </c>
      <c r="D75" s="35"/>
      <c r="E75" s="35"/>
      <c r="F75" s="26" t="str">
        <f>F12</f>
        <v xml:space="preserve"> </v>
      </c>
      <c r="G75" s="35"/>
      <c r="H75" s="35"/>
      <c r="I75" s="28" t="s">
        <v>23</v>
      </c>
      <c r="J75" s="58" t="str">
        <f>IF(J12="","",J12)</f>
        <v>11. 8. 2021</v>
      </c>
      <c r="K75" s="35"/>
      <c r="L75" s="105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</row>
    <row r="76" spans="1:31" s="2" customFormat="1" ht="6.9" customHeight="1">
      <c r="A76" s="3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105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26.4" customHeight="1">
      <c r="A77" s="33"/>
      <c r="B77" s="34"/>
      <c r="C77" s="28" t="s">
        <v>25</v>
      </c>
      <c r="D77" s="35"/>
      <c r="E77" s="35"/>
      <c r="F77" s="26" t="str">
        <f>E15</f>
        <v>Město Broumov</v>
      </c>
      <c r="G77" s="35"/>
      <c r="H77" s="35"/>
      <c r="I77" s="28" t="s">
        <v>31</v>
      </c>
      <c r="J77" s="31" t="str">
        <f>E21</f>
        <v>Agroprojekce Litomyšl, s.r.o.</v>
      </c>
      <c r="K77" s="35"/>
      <c r="L77" s="105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78" spans="1:31" s="2" customFormat="1" ht="15.6" customHeight="1">
      <c r="A78" s="33"/>
      <c r="B78" s="34"/>
      <c r="C78" s="28" t="s">
        <v>29</v>
      </c>
      <c r="D78" s="35"/>
      <c r="E78" s="35"/>
      <c r="F78" s="26" t="str">
        <f>IF(E18="","",E18)</f>
        <v>Vyplň údaj</v>
      </c>
      <c r="G78" s="35"/>
      <c r="H78" s="35"/>
      <c r="I78" s="28" t="s">
        <v>34</v>
      </c>
      <c r="J78" s="31" t="str">
        <f>E24</f>
        <v xml:space="preserve"> </v>
      </c>
      <c r="K78" s="35"/>
      <c r="L78" s="105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</row>
    <row r="79" spans="1:31" s="2" customFormat="1" ht="10.35" customHeight="1">
      <c r="A79" s="33"/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105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</row>
    <row r="80" spans="1:31" s="11" customFormat="1" ht="29.25" customHeight="1">
      <c r="A80" s="145"/>
      <c r="B80" s="146"/>
      <c r="C80" s="147" t="s">
        <v>104</v>
      </c>
      <c r="D80" s="148" t="s">
        <v>56</v>
      </c>
      <c r="E80" s="148" t="s">
        <v>52</v>
      </c>
      <c r="F80" s="148" t="s">
        <v>53</v>
      </c>
      <c r="G80" s="148" t="s">
        <v>105</v>
      </c>
      <c r="H80" s="148" t="s">
        <v>106</v>
      </c>
      <c r="I80" s="148" t="s">
        <v>107</v>
      </c>
      <c r="J80" s="148" t="s">
        <v>99</v>
      </c>
      <c r="K80" s="149" t="s">
        <v>108</v>
      </c>
      <c r="L80" s="150"/>
      <c r="M80" s="67" t="s">
        <v>19</v>
      </c>
      <c r="N80" s="68" t="s">
        <v>41</v>
      </c>
      <c r="O80" s="68" t="s">
        <v>109</v>
      </c>
      <c r="P80" s="68" t="s">
        <v>110</v>
      </c>
      <c r="Q80" s="68" t="s">
        <v>111</v>
      </c>
      <c r="R80" s="68" t="s">
        <v>112</v>
      </c>
      <c r="S80" s="68" t="s">
        <v>113</v>
      </c>
      <c r="T80" s="69" t="s">
        <v>114</v>
      </c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</row>
    <row r="81" spans="1:65" s="2" customFormat="1" ht="22.8" customHeight="1">
      <c r="A81" s="33"/>
      <c r="B81" s="34"/>
      <c r="C81" s="74" t="s">
        <v>115</v>
      </c>
      <c r="D81" s="35"/>
      <c r="E81" s="35"/>
      <c r="F81" s="35"/>
      <c r="G81" s="35"/>
      <c r="H81" s="35"/>
      <c r="I81" s="35"/>
      <c r="J81" s="151">
        <f>BK81</f>
        <v>0</v>
      </c>
      <c r="K81" s="35"/>
      <c r="L81" s="38"/>
      <c r="M81" s="70"/>
      <c r="N81" s="152"/>
      <c r="O81" s="71"/>
      <c r="P81" s="153">
        <f>P82</f>
        <v>0</v>
      </c>
      <c r="Q81" s="71"/>
      <c r="R81" s="153">
        <f>R82</f>
        <v>1.8231000000000001E-2</v>
      </c>
      <c r="S81" s="71"/>
      <c r="T81" s="154">
        <f>T82</f>
        <v>0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T81" s="16" t="s">
        <v>70</v>
      </c>
      <c r="AU81" s="16" t="s">
        <v>100</v>
      </c>
      <c r="BK81" s="155">
        <f>BK82</f>
        <v>0</v>
      </c>
    </row>
    <row r="82" spans="1:65" s="12" customFormat="1" ht="25.95" customHeight="1">
      <c r="B82" s="156"/>
      <c r="C82" s="157"/>
      <c r="D82" s="158" t="s">
        <v>70</v>
      </c>
      <c r="E82" s="159" t="s">
        <v>116</v>
      </c>
      <c r="F82" s="159" t="s">
        <v>117</v>
      </c>
      <c r="G82" s="157"/>
      <c r="H82" s="157"/>
      <c r="I82" s="160"/>
      <c r="J82" s="161">
        <f>BK82</f>
        <v>0</v>
      </c>
      <c r="K82" s="157"/>
      <c r="L82" s="162"/>
      <c r="M82" s="163"/>
      <c r="N82" s="164"/>
      <c r="O82" s="164"/>
      <c r="P82" s="165">
        <f>P83</f>
        <v>0</v>
      </c>
      <c r="Q82" s="164"/>
      <c r="R82" s="165">
        <f>R83</f>
        <v>1.8231000000000001E-2</v>
      </c>
      <c r="S82" s="164"/>
      <c r="T82" s="166">
        <f>T83</f>
        <v>0</v>
      </c>
      <c r="AR82" s="167" t="s">
        <v>79</v>
      </c>
      <c r="AT82" s="168" t="s">
        <v>70</v>
      </c>
      <c r="AU82" s="168" t="s">
        <v>71</v>
      </c>
      <c r="AY82" s="167" t="s">
        <v>118</v>
      </c>
      <c r="BK82" s="169">
        <f>BK83</f>
        <v>0</v>
      </c>
    </row>
    <row r="83" spans="1:65" s="12" customFormat="1" ht="22.8" customHeight="1">
      <c r="B83" s="156"/>
      <c r="C83" s="157"/>
      <c r="D83" s="158" t="s">
        <v>70</v>
      </c>
      <c r="E83" s="170" t="s">
        <v>79</v>
      </c>
      <c r="F83" s="170" t="s">
        <v>119</v>
      </c>
      <c r="G83" s="157"/>
      <c r="H83" s="157"/>
      <c r="I83" s="160"/>
      <c r="J83" s="171">
        <f>BK83</f>
        <v>0</v>
      </c>
      <c r="K83" s="157"/>
      <c r="L83" s="162"/>
      <c r="M83" s="163"/>
      <c r="N83" s="164"/>
      <c r="O83" s="164"/>
      <c r="P83" s="165">
        <f>SUM(P84:P144)</f>
        <v>0</v>
      </c>
      <c r="Q83" s="164"/>
      <c r="R83" s="165">
        <f>SUM(R84:R144)</f>
        <v>1.8231000000000001E-2</v>
      </c>
      <c r="S83" s="164"/>
      <c r="T83" s="166">
        <f>SUM(T84:T144)</f>
        <v>0</v>
      </c>
      <c r="AR83" s="167" t="s">
        <v>79</v>
      </c>
      <c r="AT83" s="168" t="s">
        <v>70</v>
      </c>
      <c r="AU83" s="168" t="s">
        <v>79</v>
      </c>
      <c r="AY83" s="167" t="s">
        <v>118</v>
      </c>
      <c r="BK83" s="169">
        <f>SUM(BK84:BK144)</f>
        <v>0</v>
      </c>
    </row>
    <row r="84" spans="1:65" s="2" customFormat="1" ht="14.4" customHeight="1">
      <c r="A84" s="33"/>
      <c r="B84" s="34"/>
      <c r="C84" s="172" t="s">
        <v>79</v>
      </c>
      <c r="D84" s="172" t="s">
        <v>120</v>
      </c>
      <c r="E84" s="173" t="s">
        <v>219</v>
      </c>
      <c r="F84" s="174" t="s">
        <v>220</v>
      </c>
      <c r="G84" s="175" t="s">
        <v>123</v>
      </c>
      <c r="H84" s="176">
        <v>890</v>
      </c>
      <c r="I84" s="177"/>
      <c r="J84" s="178">
        <f>ROUND(I84*H84,2)</f>
        <v>0</v>
      </c>
      <c r="K84" s="174" t="s">
        <v>124</v>
      </c>
      <c r="L84" s="38"/>
      <c r="M84" s="179" t="s">
        <v>19</v>
      </c>
      <c r="N84" s="180" t="s">
        <v>42</v>
      </c>
      <c r="O84" s="63"/>
      <c r="P84" s="181">
        <f>O84*H84</f>
        <v>0</v>
      </c>
      <c r="Q84" s="181">
        <v>0</v>
      </c>
      <c r="R84" s="181">
        <f>Q84*H84</f>
        <v>0</v>
      </c>
      <c r="S84" s="181">
        <v>0</v>
      </c>
      <c r="T84" s="182">
        <f>S84*H84</f>
        <v>0</v>
      </c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R84" s="183" t="s">
        <v>125</v>
      </c>
      <c r="AT84" s="183" t="s">
        <v>120</v>
      </c>
      <c r="AU84" s="183" t="s">
        <v>82</v>
      </c>
      <c r="AY84" s="16" t="s">
        <v>118</v>
      </c>
      <c r="BE84" s="184">
        <f>IF(N84="základní",J84,0)</f>
        <v>0</v>
      </c>
      <c r="BF84" s="184">
        <f>IF(N84="snížená",J84,0)</f>
        <v>0</v>
      </c>
      <c r="BG84" s="184">
        <f>IF(N84="zákl. přenesená",J84,0)</f>
        <v>0</v>
      </c>
      <c r="BH84" s="184">
        <f>IF(N84="sníž. přenesená",J84,0)</f>
        <v>0</v>
      </c>
      <c r="BI84" s="184">
        <f>IF(N84="nulová",J84,0)</f>
        <v>0</v>
      </c>
      <c r="BJ84" s="16" t="s">
        <v>79</v>
      </c>
      <c r="BK84" s="184">
        <f>ROUND(I84*H84,2)</f>
        <v>0</v>
      </c>
      <c r="BL84" s="16" t="s">
        <v>125</v>
      </c>
      <c r="BM84" s="183" t="s">
        <v>221</v>
      </c>
    </row>
    <row r="85" spans="1:65" s="2" customFormat="1" ht="10.199999999999999">
      <c r="A85" s="33"/>
      <c r="B85" s="34"/>
      <c r="C85" s="35"/>
      <c r="D85" s="185" t="s">
        <v>127</v>
      </c>
      <c r="E85" s="35"/>
      <c r="F85" s="186" t="s">
        <v>222</v>
      </c>
      <c r="G85" s="35"/>
      <c r="H85" s="35"/>
      <c r="I85" s="187"/>
      <c r="J85" s="35"/>
      <c r="K85" s="35"/>
      <c r="L85" s="38"/>
      <c r="M85" s="188"/>
      <c r="N85" s="189"/>
      <c r="O85" s="63"/>
      <c r="P85" s="63"/>
      <c r="Q85" s="63"/>
      <c r="R85" s="63"/>
      <c r="S85" s="63"/>
      <c r="T85" s="64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T85" s="16" t="s">
        <v>127</v>
      </c>
      <c r="AU85" s="16" t="s">
        <v>82</v>
      </c>
    </row>
    <row r="86" spans="1:65" s="2" customFormat="1" ht="10.199999999999999">
      <c r="A86" s="33"/>
      <c r="B86" s="34"/>
      <c r="C86" s="35"/>
      <c r="D86" s="190" t="s">
        <v>129</v>
      </c>
      <c r="E86" s="35"/>
      <c r="F86" s="191" t="s">
        <v>223</v>
      </c>
      <c r="G86" s="35"/>
      <c r="H86" s="35"/>
      <c r="I86" s="187"/>
      <c r="J86" s="35"/>
      <c r="K86" s="35"/>
      <c r="L86" s="38"/>
      <c r="M86" s="188"/>
      <c r="N86" s="189"/>
      <c r="O86" s="63"/>
      <c r="P86" s="63"/>
      <c r="Q86" s="63"/>
      <c r="R86" s="63"/>
      <c r="S86" s="63"/>
      <c r="T86" s="64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T86" s="16" t="s">
        <v>129</v>
      </c>
      <c r="AU86" s="16" t="s">
        <v>82</v>
      </c>
    </row>
    <row r="87" spans="1:65" s="13" customFormat="1" ht="10.199999999999999">
      <c r="B87" s="192"/>
      <c r="C87" s="193"/>
      <c r="D87" s="185" t="s">
        <v>131</v>
      </c>
      <c r="E87" s="194" t="s">
        <v>19</v>
      </c>
      <c r="F87" s="195" t="s">
        <v>224</v>
      </c>
      <c r="G87" s="193"/>
      <c r="H87" s="196">
        <v>890</v>
      </c>
      <c r="I87" s="197"/>
      <c r="J87" s="193"/>
      <c r="K87" s="193"/>
      <c r="L87" s="198"/>
      <c r="M87" s="199"/>
      <c r="N87" s="200"/>
      <c r="O87" s="200"/>
      <c r="P87" s="200"/>
      <c r="Q87" s="200"/>
      <c r="R87" s="200"/>
      <c r="S87" s="200"/>
      <c r="T87" s="201"/>
      <c r="AT87" s="202" t="s">
        <v>131</v>
      </c>
      <c r="AU87" s="202" t="s">
        <v>82</v>
      </c>
      <c r="AV87" s="13" t="s">
        <v>82</v>
      </c>
      <c r="AW87" s="13" t="s">
        <v>33</v>
      </c>
      <c r="AX87" s="13" t="s">
        <v>71</v>
      </c>
      <c r="AY87" s="202" t="s">
        <v>118</v>
      </c>
    </row>
    <row r="88" spans="1:65" s="2" customFormat="1" ht="14.4" customHeight="1">
      <c r="A88" s="33"/>
      <c r="B88" s="34"/>
      <c r="C88" s="172" t="s">
        <v>82</v>
      </c>
      <c r="D88" s="172" t="s">
        <v>120</v>
      </c>
      <c r="E88" s="173" t="s">
        <v>225</v>
      </c>
      <c r="F88" s="174" t="s">
        <v>226</v>
      </c>
      <c r="G88" s="175" t="s">
        <v>135</v>
      </c>
      <c r="H88" s="176">
        <v>811.5</v>
      </c>
      <c r="I88" s="177"/>
      <c r="J88" s="178">
        <f>ROUND(I88*H88,2)</f>
        <v>0</v>
      </c>
      <c r="K88" s="174" t="s">
        <v>124</v>
      </c>
      <c r="L88" s="38"/>
      <c r="M88" s="179" t="s">
        <v>19</v>
      </c>
      <c r="N88" s="180" t="s">
        <v>42</v>
      </c>
      <c r="O88" s="63"/>
      <c r="P88" s="181">
        <f>O88*H88</f>
        <v>0</v>
      </c>
      <c r="Q88" s="181">
        <v>0</v>
      </c>
      <c r="R88" s="181">
        <f>Q88*H88</f>
        <v>0</v>
      </c>
      <c r="S88" s="181">
        <v>0</v>
      </c>
      <c r="T88" s="182">
        <f>S88*H88</f>
        <v>0</v>
      </c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R88" s="183" t="s">
        <v>125</v>
      </c>
      <c r="AT88" s="183" t="s">
        <v>120</v>
      </c>
      <c r="AU88" s="183" t="s">
        <v>82</v>
      </c>
      <c r="AY88" s="16" t="s">
        <v>118</v>
      </c>
      <c r="BE88" s="184">
        <f>IF(N88="základní",J88,0)</f>
        <v>0</v>
      </c>
      <c r="BF88" s="184">
        <f>IF(N88="snížená",J88,0)</f>
        <v>0</v>
      </c>
      <c r="BG88" s="184">
        <f>IF(N88="zákl. přenesená",J88,0)</f>
        <v>0</v>
      </c>
      <c r="BH88" s="184">
        <f>IF(N88="sníž. přenesená",J88,0)</f>
        <v>0</v>
      </c>
      <c r="BI88" s="184">
        <f>IF(N88="nulová",J88,0)</f>
        <v>0</v>
      </c>
      <c r="BJ88" s="16" t="s">
        <v>79</v>
      </c>
      <c r="BK88" s="184">
        <f>ROUND(I88*H88,2)</f>
        <v>0</v>
      </c>
      <c r="BL88" s="16" t="s">
        <v>125</v>
      </c>
      <c r="BM88" s="183" t="s">
        <v>227</v>
      </c>
    </row>
    <row r="89" spans="1:65" s="2" customFormat="1" ht="19.2">
      <c r="A89" s="33"/>
      <c r="B89" s="34"/>
      <c r="C89" s="35"/>
      <c r="D89" s="185" t="s">
        <v>127</v>
      </c>
      <c r="E89" s="35"/>
      <c r="F89" s="186" t="s">
        <v>228</v>
      </c>
      <c r="G89" s="35"/>
      <c r="H89" s="35"/>
      <c r="I89" s="187"/>
      <c r="J89" s="35"/>
      <c r="K89" s="35"/>
      <c r="L89" s="38"/>
      <c r="M89" s="188"/>
      <c r="N89" s="189"/>
      <c r="O89" s="63"/>
      <c r="P89" s="63"/>
      <c r="Q89" s="63"/>
      <c r="R89" s="63"/>
      <c r="S89" s="63"/>
      <c r="T89" s="64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T89" s="16" t="s">
        <v>127</v>
      </c>
      <c r="AU89" s="16" t="s">
        <v>82</v>
      </c>
    </row>
    <row r="90" spans="1:65" s="2" customFormat="1" ht="10.199999999999999">
      <c r="A90" s="33"/>
      <c r="B90" s="34"/>
      <c r="C90" s="35"/>
      <c r="D90" s="190" t="s">
        <v>129</v>
      </c>
      <c r="E90" s="35"/>
      <c r="F90" s="191" t="s">
        <v>229</v>
      </c>
      <c r="G90" s="35"/>
      <c r="H90" s="35"/>
      <c r="I90" s="187"/>
      <c r="J90" s="35"/>
      <c r="K90" s="35"/>
      <c r="L90" s="38"/>
      <c r="M90" s="188"/>
      <c r="N90" s="189"/>
      <c r="O90" s="63"/>
      <c r="P90" s="63"/>
      <c r="Q90" s="63"/>
      <c r="R90" s="63"/>
      <c r="S90" s="63"/>
      <c r="T90" s="64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T90" s="16" t="s">
        <v>129</v>
      </c>
      <c r="AU90" s="16" t="s">
        <v>82</v>
      </c>
    </row>
    <row r="91" spans="1:65" s="13" customFormat="1" ht="10.199999999999999">
      <c r="B91" s="192"/>
      <c r="C91" s="193"/>
      <c r="D91" s="185" t="s">
        <v>131</v>
      </c>
      <c r="E91" s="194" t="s">
        <v>19</v>
      </c>
      <c r="F91" s="195" t="s">
        <v>230</v>
      </c>
      <c r="G91" s="193"/>
      <c r="H91" s="196">
        <v>811.5</v>
      </c>
      <c r="I91" s="197"/>
      <c r="J91" s="193"/>
      <c r="K91" s="193"/>
      <c r="L91" s="198"/>
      <c r="M91" s="199"/>
      <c r="N91" s="200"/>
      <c r="O91" s="200"/>
      <c r="P91" s="200"/>
      <c r="Q91" s="200"/>
      <c r="R91" s="200"/>
      <c r="S91" s="200"/>
      <c r="T91" s="201"/>
      <c r="AT91" s="202" t="s">
        <v>131</v>
      </c>
      <c r="AU91" s="202" t="s">
        <v>82</v>
      </c>
      <c r="AV91" s="13" t="s">
        <v>82</v>
      </c>
      <c r="AW91" s="13" t="s">
        <v>33</v>
      </c>
      <c r="AX91" s="13" t="s">
        <v>79</v>
      </c>
      <c r="AY91" s="202" t="s">
        <v>118</v>
      </c>
    </row>
    <row r="92" spans="1:65" s="2" customFormat="1" ht="14.4" customHeight="1">
      <c r="A92" s="33"/>
      <c r="B92" s="34"/>
      <c r="C92" s="172" t="s">
        <v>140</v>
      </c>
      <c r="D92" s="172" t="s">
        <v>120</v>
      </c>
      <c r="E92" s="173" t="s">
        <v>231</v>
      </c>
      <c r="F92" s="174" t="s">
        <v>232</v>
      </c>
      <c r="G92" s="175" t="s">
        <v>135</v>
      </c>
      <c r="H92" s="176">
        <v>811.5</v>
      </c>
      <c r="I92" s="177"/>
      <c r="J92" s="178">
        <f>ROUND(I92*H92,2)</f>
        <v>0</v>
      </c>
      <c r="K92" s="174" t="s">
        <v>124</v>
      </c>
      <c r="L92" s="38"/>
      <c r="M92" s="179" t="s">
        <v>19</v>
      </c>
      <c r="N92" s="180" t="s">
        <v>42</v>
      </c>
      <c r="O92" s="63"/>
      <c r="P92" s="181">
        <f>O92*H92</f>
        <v>0</v>
      </c>
      <c r="Q92" s="181">
        <v>0</v>
      </c>
      <c r="R92" s="181">
        <f>Q92*H92</f>
        <v>0</v>
      </c>
      <c r="S92" s="181">
        <v>0</v>
      </c>
      <c r="T92" s="182">
        <f>S92*H92</f>
        <v>0</v>
      </c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R92" s="183" t="s">
        <v>125</v>
      </c>
      <c r="AT92" s="183" t="s">
        <v>120</v>
      </c>
      <c r="AU92" s="183" t="s">
        <v>82</v>
      </c>
      <c r="AY92" s="16" t="s">
        <v>118</v>
      </c>
      <c r="BE92" s="184">
        <f>IF(N92="základní",J92,0)</f>
        <v>0</v>
      </c>
      <c r="BF92" s="184">
        <f>IF(N92="snížená",J92,0)</f>
        <v>0</v>
      </c>
      <c r="BG92" s="184">
        <f>IF(N92="zákl. přenesená",J92,0)</f>
        <v>0</v>
      </c>
      <c r="BH92" s="184">
        <f>IF(N92="sníž. přenesená",J92,0)</f>
        <v>0</v>
      </c>
      <c r="BI92" s="184">
        <f>IF(N92="nulová",J92,0)</f>
        <v>0</v>
      </c>
      <c r="BJ92" s="16" t="s">
        <v>79</v>
      </c>
      <c r="BK92" s="184">
        <f>ROUND(I92*H92,2)</f>
        <v>0</v>
      </c>
      <c r="BL92" s="16" t="s">
        <v>125</v>
      </c>
      <c r="BM92" s="183" t="s">
        <v>233</v>
      </c>
    </row>
    <row r="93" spans="1:65" s="2" customFormat="1" ht="19.2">
      <c r="A93" s="33"/>
      <c r="B93" s="34"/>
      <c r="C93" s="35"/>
      <c r="D93" s="185" t="s">
        <v>127</v>
      </c>
      <c r="E93" s="35"/>
      <c r="F93" s="186" t="s">
        <v>234</v>
      </c>
      <c r="G93" s="35"/>
      <c r="H93" s="35"/>
      <c r="I93" s="187"/>
      <c r="J93" s="35"/>
      <c r="K93" s="35"/>
      <c r="L93" s="38"/>
      <c r="M93" s="188"/>
      <c r="N93" s="189"/>
      <c r="O93" s="63"/>
      <c r="P93" s="63"/>
      <c r="Q93" s="63"/>
      <c r="R93" s="63"/>
      <c r="S93" s="63"/>
      <c r="T93" s="64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T93" s="16" t="s">
        <v>127</v>
      </c>
      <c r="AU93" s="16" t="s">
        <v>82</v>
      </c>
    </row>
    <row r="94" spans="1:65" s="2" customFormat="1" ht="10.199999999999999">
      <c r="A94" s="33"/>
      <c r="B94" s="34"/>
      <c r="C94" s="35"/>
      <c r="D94" s="190" t="s">
        <v>129</v>
      </c>
      <c r="E94" s="35"/>
      <c r="F94" s="191" t="s">
        <v>235</v>
      </c>
      <c r="G94" s="35"/>
      <c r="H94" s="35"/>
      <c r="I94" s="187"/>
      <c r="J94" s="35"/>
      <c r="K94" s="35"/>
      <c r="L94" s="38"/>
      <c r="M94" s="188"/>
      <c r="N94" s="189"/>
      <c r="O94" s="63"/>
      <c r="P94" s="63"/>
      <c r="Q94" s="63"/>
      <c r="R94" s="63"/>
      <c r="S94" s="63"/>
      <c r="T94" s="64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T94" s="16" t="s">
        <v>129</v>
      </c>
      <c r="AU94" s="16" t="s">
        <v>82</v>
      </c>
    </row>
    <row r="95" spans="1:65" s="13" customFormat="1" ht="10.199999999999999">
      <c r="B95" s="192"/>
      <c r="C95" s="193"/>
      <c r="D95" s="185" t="s">
        <v>131</v>
      </c>
      <c r="E95" s="194" t="s">
        <v>19</v>
      </c>
      <c r="F95" s="195" t="s">
        <v>230</v>
      </c>
      <c r="G95" s="193"/>
      <c r="H95" s="196">
        <v>811.5</v>
      </c>
      <c r="I95" s="197"/>
      <c r="J95" s="193"/>
      <c r="K95" s="193"/>
      <c r="L95" s="198"/>
      <c r="M95" s="199"/>
      <c r="N95" s="200"/>
      <c r="O95" s="200"/>
      <c r="P95" s="200"/>
      <c r="Q95" s="200"/>
      <c r="R95" s="200"/>
      <c r="S95" s="200"/>
      <c r="T95" s="201"/>
      <c r="AT95" s="202" t="s">
        <v>131</v>
      </c>
      <c r="AU95" s="202" t="s">
        <v>82</v>
      </c>
      <c r="AV95" s="13" t="s">
        <v>82</v>
      </c>
      <c r="AW95" s="13" t="s">
        <v>33</v>
      </c>
      <c r="AX95" s="13" t="s">
        <v>79</v>
      </c>
      <c r="AY95" s="202" t="s">
        <v>118</v>
      </c>
    </row>
    <row r="96" spans="1:65" s="2" customFormat="1" ht="14.4" customHeight="1">
      <c r="A96" s="33"/>
      <c r="B96" s="34"/>
      <c r="C96" s="172" t="s">
        <v>125</v>
      </c>
      <c r="D96" s="172" t="s">
        <v>120</v>
      </c>
      <c r="E96" s="173" t="s">
        <v>236</v>
      </c>
      <c r="F96" s="174" t="s">
        <v>237</v>
      </c>
      <c r="G96" s="175" t="s">
        <v>135</v>
      </c>
      <c r="H96" s="176">
        <v>357</v>
      </c>
      <c r="I96" s="177"/>
      <c r="J96" s="178">
        <f>ROUND(I96*H96,2)</f>
        <v>0</v>
      </c>
      <c r="K96" s="174" t="s">
        <v>124</v>
      </c>
      <c r="L96" s="38"/>
      <c r="M96" s="179" t="s">
        <v>19</v>
      </c>
      <c r="N96" s="180" t="s">
        <v>42</v>
      </c>
      <c r="O96" s="63"/>
      <c r="P96" s="181">
        <f>O96*H96</f>
        <v>0</v>
      </c>
      <c r="Q96" s="181">
        <v>0</v>
      </c>
      <c r="R96" s="181">
        <f>Q96*H96</f>
        <v>0</v>
      </c>
      <c r="S96" s="181">
        <v>0</v>
      </c>
      <c r="T96" s="182">
        <f>S96*H96</f>
        <v>0</v>
      </c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R96" s="183" t="s">
        <v>125</v>
      </c>
      <c r="AT96" s="183" t="s">
        <v>120</v>
      </c>
      <c r="AU96" s="183" t="s">
        <v>82</v>
      </c>
      <c r="AY96" s="16" t="s">
        <v>118</v>
      </c>
      <c r="BE96" s="184">
        <f>IF(N96="základní",J96,0)</f>
        <v>0</v>
      </c>
      <c r="BF96" s="184">
        <f>IF(N96="snížená",J96,0)</f>
        <v>0</v>
      </c>
      <c r="BG96" s="184">
        <f>IF(N96="zákl. přenesená",J96,0)</f>
        <v>0</v>
      </c>
      <c r="BH96" s="184">
        <f>IF(N96="sníž. přenesená",J96,0)</f>
        <v>0</v>
      </c>
      <c r="BI96" s="184">
        <f>IF(N96="nulová",J96,0)</f>
        <v>0</v>
      </c>
      <c r="BJ96" s="16" t="s">
        <v>79</v>
      </c>
      <c r="BK96" s="184">
        <f>ROUND(I96*H96,2)</f>
        <v>0</v>
      </c>
      <c r="BL96" s="16" t="s">
        <v>125</v>
      </c>
      <c r="BM96" s="183" t="s">
        <v>238</v>
      </c>
    </row>
    <row r="97" spans="1:65" s="2" customFormat="1" ht="19.2">
      <c r="A97" s="33"/>
      <c r="B97" s="34"/>
      <c r="C97" s="35"/>
      <c r="D97" s="185" t="s">
        <v>127</v>
      </c>
      <c r="E97" s="35"/>
      <c r="F97" s="186" t="s">
        <v>239</v>
      </c>
      <c r="G97" s="35"/>
      <c r="H97" s="35"/>
      <c r="I97" s="187"/>
      <c r="J97" s="35"/>
      <c r="K97" s="35"/>
      <c r="L97" s="38"/>
      <c r="M97" s="188"/>
      <c r="N97" s="189"/>
      <c r="O97" s="63"/>
      <c r="P97" s="63"/>
      <c r="Q97" s="63"/>
      <c r="R97" s="63"/>
      <c r="S97" s="63"/>
      <c r="T97" s="64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T97" s="16" t="s">
        <v>127</v>
      </c>
      <c r="AU97" s="16" t="s">
        <v>82</v>
      </c>
    </row>
    <row r="98" spans="1:65" s="2" customFormat="1" ht="10.199999999999999">
      <c r="A98" s="33"/>
      <c r="B98" s="34"/>
      <c r="C98" s="35"/>
      <c r="D98" s="190" t="s">
        <v>129</v>
      </c>
      <c r="E98" s="35"/>
      <c r="F98" s="191" t="s">
        <v>240</v>
      </c>
      <c r="G98" s="35"/>
      <c r="H98" s="35"/>
      <c r="I98" s="187"/>
      <c r="J98" s="35"/>
      <c r="K98" s="35"/>
      <c r="L98" s="38"/>
      <c r="M98" s="188"/>
      <c r="N98" s="189"/>
      <c r="O98" s="63"/>
      <c r="P98" s="63"/>
      <c r="Q98" s="63"/>
      <c r="R98" s="63"/>
      <c r="S98" s="63"/>
      <c r="T98" s="64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T98" s="16" t="s">
        <v>129</v>
      </c>
      <c r="AU98" s="16" t="s">
        <v>82</v>
      </c>
    </row>
    <row r="99" spans="1:65" s="13" customFormat="1" ht="10.199999999999999">
      <c r="B99" s="192"/>
      <c r="C99" s="193"/>
      <c r="D99" s="185" t="s">
        <v>131</v>
      </c>
      <c r="E99" s="194" t="s">
        <v>19</v>
      </c>
      <c r="F99" s="195" t="s">
        <v>241</v>
      </c>
      <c r="G99" s="193"/>
      <c r="H99" s="196">
        <v>357</v>
      </c>
      <c r="I99" s="197"/>
      <c r="J99" s="193"/>
      <c r="K99" s="193"/>
      <c r="L99" s="198"/>
      <c r="M99" s="199"/>
      <c r="N99" s="200"/>
      <c r="O99" s="200"/>
      <c r="P99" s="200"/>
      <c r="Q99" s="200"/>
      <c r="R99" s="200"/>
      <c r="S99" s="200"/>
      <c r="T99" s="201"/>
      <c r="AT99" s="202" t="s">
        <v>131</v>
      </c>
      <c r="AU99" s="202" t="s">
        <v>82</v>
      </c>
      <c r="AV99" s="13" t="s">
        <v>82</v>
      </c>
      <c r="AW99" s="13" t="s">
        <v>33</v>
      </c>
      <c r="AX99" s="13" t="s">
        <v>71</v>
      </c>
      <c r="AY99" s="202" t="s">
        <v>118</v>
      </c>
    </row>
    <row r="100" spans="1:65" s="2" customFormat="1" ht="19.8" customHeight="1">
      <c r="A100" s="33"/>
      <c r="B100" s="34"/>
      <c r="C100" s="172" t="s">
        <v>153</v>
      </c>
      <c r="D100" s="172" t="s">
        <v>120</v>
      </c>
      <c r="E100" s="173" t="s">
        <v>147</v>
      </c>
      <c r="F100" s="174" t="s">
        <v>148</v>
      </c>
      <c r="G100" s="175" t="s">
        <v>135</v>
      </c>
      <c r="H100" s="176">
        <v>454.5</v>
      </c>
      <c r="I100" s="177"/>
      <c r="J100" s="178">
        <f>ROUND(I100*H100,2)</f>
        <v>0</v>
      </c>
      <c r="K100" s="174" t="s">
        <v>124</v>
      </c>
      <c r="L100" s="38"/>
      <c r="M100" s="179" t="s">
        <v>19</v>
      </c>
      <c r="N100" s="180" t="s">
        <v>42</v>
      </c>
      <c r="O100" s="63"/>
      <c r="P100" s="181">
        <f>O100*H100</f>
        <v>0</v>
      </c>
      <c r="Q100" s="181">
        <v>0</v>
      </c>
      <c r="R100" s="181">
        <f>Q100*H100</f>
        <v>0</v>
      </c>
      <c r="S100" s="181">
        <v>0</v>
      </c>
      <c r="T100" s="182">
        <f>S100*H100</f>
        <v>0</v>
      </c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R100" s="183" t="s">
        <v>125</v>
      </c>
      <c r="AT100" s="183" t="s">
        <v>120</v>
      </c>
      <c r="AU100" s="183" t="s">
        <v>82</v>
      </c>
      <c r="AY100" s="16" t="s">
        <v>118</v>
      </c>
      <c r="BE100" s="184">
        <f>IF(N100="základní",J100,0)</f>
        <v>0</v>
      </c>
      <c r="BF100" s="184">
        <f>IF(N100="snížená",J100,0)</f>
        <v>0</v>
      </c>
      <c r="BG100" s="184">
        <f>IF(N100="zákl. přenesená",J100,0)</f>
        <v>0</v>
      </c>
      <c r="BH100" s="184">
        <f>IF(N100="sníž. přenesená",J100,0)</f>
        <v>0</v>
      </c>
      <c r="BI100" s="184">
        <f>IF(N100="nulová",J100,0)</f>
        <v>0</v>
      </c>
      <c r="BJ100" s="16" t="s">
        <v>79</v>
      </c>
      <c r="BK100" s="184">
        <f>ROUND(I100*H100,2)</f>
        <v>0</v>
      </c>
      <c r="BL100" s="16" t="s">
        <v>125</v>
      </c>
      <c r="BM100" s="183" t="s">
        <v>242</v>
      </c>
    </row>
    <row r="101" spans="1:65" s="2" customFormat="1" ht="19.2">
      <c r="A101" s="33"/>
      <c r="B101" s="34"/>
      <c r="C101" s="35"/>
      <c r="D101" s="185" t="s">
        <v>127</v>
      </c>
      <c r="E101" s="35"/>
      <c r="F101" s="186" t="s">
        <v>150</v>
      </c>
      <c r="G101" s="35"/>
      <c r="H101" s="35"/>
      <c r="I101" s="187"/>
      <c r="J101" s="35"/>
      <c r="K101" s="35"/>
      <c r="L101" s="38"/>
      <c r="M101" s="188"/>
      <c r="N101" s="189"/>
      <c r="O101" s="63"/>
      <c r="P101" s="63"/>
      <c r="Q101" s="63"/>
      <c r="R101" s="63"/>
      <c r="S101" s="63"/>
      <c r="T101" s="64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T101" s="16" t="s">
        <v>127</v>
      </c>
      <c r="AU101" s="16" t="s">
        <v>82</v>
      </c>
    </row>
    <row r="102" spans="1:65" s="2" customFormat="1" ht="10.199999999999999">
      <c r="A102" s="33"/>
      <c r="B102" s="34"/>
      <c r="C102" s="35"/>
      <c r="D102" s="190" t="s">
        <v>129</v>
      </c>
      <c r="E102" s="35"/>
      <c r="F102" s="191" t="s">
        <v>151</v>
      </c>
      <c r="G102" s="35"/>
      <c r="H102" s="35"/>
      <c r="I102" s="187"/>
      <c r="J102" s="35"/>
      <c r="K102" s="35"/>
      <c r="L102" s="38"/>
      <c r="M102" s="188"/>
      <c r="N102" s="189"/>
      <c r="O102" s="63"/>
      <c r="P102" s="63"/>
      <c r="Q102" s="63"/>
      <c r="R102" s="63"/>
      <c r="S102" s="63"/>
      <c r="T102" s="64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T102" s="16" t="s">
        <v>129</v>
      </c>
      <c r="AU102" s="16" t="s">
        <v>82</v>
      </c>
    </row>
    <row r="103" spans="1:65" s="13" customFormat="1" ht="10.199999999999999">
      <c r="B103" s="192"/>
      <c r="C103" s="193"/>
      <c r="D103" s="185" t="s">
        <v>131</v>
      </c>
      <c r="E103" s="194" t="s">
        <v>19</v>
      </c>
      <c r="F103" s="195" t="s">
        <v>243</v>
      </c>
      <c r="G103" s="193"/>
      <c r="H103" s="196">
        <v>454.5</v>
      </c>
      <c r="I103" s="197"/>
      <c r="J103" s="193"/>
      <c r="K103" s="193"/>
      <c r="L103" s="198"/>
      <c r="M103" s="199"/>
      <c r="N103" s="200"/>
      <c r="O103" s="200"/>
      <c r="P103" s="200"/>
      <c r="Q103" s="200"/>
      <c r="R103" s="200"/>
      <c r="S103" s="200"/>
      <c r="T103" s="201"/>
      <c r="AT103" s="202" t="s">
        <v>131</v>
      </c>
      <c r="AU103" s="202" t="s">
        <v>82</v>
      </c>
      <c r="AV103" s="13" t="s">
        <v>82</v>
      </c>
      <c r="AW103" s="13" t="s">
        <v>33</v>
      </c>
      <c r="AX103" s="13" t="s">
        <v>71</v>
      </c>
      <c r="AY103" s="202" t="s">
        <v>118</v>
      </c>
    </row>
    <row r="104" spans="1:65" s="2" customFormat="1" ht="19.8" customHeight="1">
      <c r="A104" s="33"/>
      <c r="B104" s="34"/>
      <c r="C104" s="172" t="s">
        <v>162</v>
      </c>
      <c r="D104" s="172" t="s">
        <v>120</v>
      </c>
      <c r="E104" s="173" t="s">
        <v>244</v>
      </c>
      <c r="F104" s="174" t="s">
        <v>245</v>
      </c>
      <c r="G104" s="175" t="s">
        <v>135</v>
      </c>
      <c r="H104" s="176">
        <v>811.5</v>
      </c>
      <c r="I104" s="177"/>
      <c r="J104" s="178">
        <f>ROUND(I104*H104,2)</f>
        <v>0</v>
      </c>
      <c r="K104" s="174" t="s">
        <v>124</v>
      </c>
      <c r="L104" s="38"/>
      <c r="M104" s="179" t="s">
        <v>19</v>
      </c>
      <c r="N104" s="180" t="s">
        <v>42</v>
      </c>
      <c r="O104" s="63"/>
      <c r="P104" s="181">
        <f>O104*H104</f>
        <v>0</v>
      </c>
      <c r="Q104" s="181">
        <v>0</v>
      </c>
      <c r="R104" s="181">
        <f>Q104*H104</f>
        <v>0</v>
      </c>
      <c r="S104" s="181">
        <v>0</v>
      </c>
      <c r="T104" s="182">
        <f>S104*H104</f>
        <v>0</v>
      </c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R104" s="183" t="s">
        <v>125</v>
      </c>
      <c r="AT104" s="183" t="s">
        <v>120</v>
      </c>
      <c r="AU104" s="183" t="s">
        <v>82</v>
      </c>
      <c r="AY104" s="16" t="s">
        <v>118</v>
      </c>
      <c r="BE104" s="184">
        <f>IF(N104="základní",J104,0)</f>
        <v>0</v>
      </c>
      <c r="BF104" s="184">
        <f>IF(N104="snížená",J104,0)</f>
        <v>0</v>
      </c>
      <c r="BG104" s="184">
        <f>IF(N104="zákl. přenesená",J104,0)</f>
        <v>0</v>
      </c>
      <c r="BH104" s="184">
        <f>IF(N104="sníž. přenesená",J104,0)</f>
        <v>0</v>
      </c>
      <c r="BI104" s="184">
        <f>IF(N104="nulová",J104,0)</f>
        <v>0</v>
      </c>
      <c r="BJ104" s="16" t="s">
        <v>79</v>
      </c>
      <c r="BK104" s="184">
        <f>ROUND(I104*H104,2)</f>
        <v>0</v>
      </c>
      <c r="BL104" s="16" t="s">
        <v>125</v>
      </c>
      <c r="BM104" s="183" t="s">
        <v>246</v>
      </c>
    </row>
    <row r="105" spans="1:65" s="2" customFormat="1" ht="19.2">
      <c r="A105" s="33"/>
      <c r="B105" s="34"/>
      <c r="C105" s="35"/>
      <c r="D105" s="185" t="s">
        <v>127</v>
      </c>
      <c r="E105" s="35"/>
      <c r="F105" s="186" t="s">
        <v>247</v>
      </c>
      <c r="G105" s="35"/>
      <c r="H105" s="35"/>
      <c r="I105" s="187"/>
      <c r="J105" s="35"/>
      <c r="K105" s="35"/>
      <c r="L105" s="38"/>
      <c r="M105" s="188"/>
      <c r="N105" s="189"/>
      <c r="O105" s="63"/>
      <c r="P105" s="63"/>
      <c r="Q105" s="63"/>
      <c r="R105" s="63"/>
      <c r="S105" s="63"/>
      <c r="T105" s="64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T105" s="16" t="s">
        <v>127</v>
      </c>
      <c r="AU105" s="16" t="s">
        <v>82</v>
      </c>
    </row>
    <row r="106" spans="1:65" s="2" customFormat="1" ht="10.199999999999999">
      <c r="A106" s="33"/>
      <c r="B106" s="34"/>
      <c r="C106" s="35"/>
      <c r="D106" s="190" t="s">
        <v>129</v>
      </c>
      <c r="E106" s="35"/>
      <c r="F106" s="191" t="s">
        <v>248</v>
      </c>
      <c r="G106" s="35"/>
      <c r="H106" s="35"/>
      <c r="I106" s="187"/>
      <c r="J106" s="35"/>
      <c r="K106" s="35"/>
      <c r="L106" s="38"/>
      <c r="M106" s="188"/>
      <c r="N106" s="189"/>
      <c r="O106" s="63"/>
      <c r="P106" s="63"/>
      <c r="Q106" s="63"/>
      <c r="R106" s="63"/>
      <c r="S106" s="63"/>
      <c r="T106" s="64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T106" s="16" t="s">
        <v>129</v>
      </c>
      <c r="AU106" s="16" t="s">
        <v>82</v>
      </c>
    </row>
    <row r="107" spans="1:65" s="13" customFormat="1" ht="10.199999999999999">
      <c r="B107" s="192"/>
      <c r="C107" s="193"/>
      <c r="D107" s="185" t="s">
        <v>131</v>
      </c>
      <c r="E107" s="194" t="s">
        <v>19</v>
      </c>
      <c r="F107" s="195" t="s">
        <v>249</v>
      </c>
      <c r="G107" s="193"/>
      <c r="H107" s="196">
        <v>811.5</v>
      </c>
      <c r="I107" s="197"/>
      <c r="J107" s="193"/>
      <c r="K107" s="193"/>
      <c r="L107" s="198"/>
      <c r="M107" s="199"/>
      <c r="N107" s="200"/>
      <c r="O107" s="200"/>
      <c r="P107" s="200"/>
      <c r="Q107" s="200"/>
      <c r="R107" s="200"/>
      <c r="S107" s="200"/>
      <c r="T107" s="201"/>
      <c r="AT107" s="202" t="s">
        <v>131</v>
      </c>
      <c r="AU107" s="202" t="s">
        <v>82</v>
      </c>
      <c r="AV107" s="13" t="s">
        <v>82</v>
      </c>
      <c r="AW107" s="13" t="s">
        <v>33</v>
      </c>
      <c r="AX107" s="13" t="s">
        <v>71</v>
      </c>
      <c r="AY107" s="202" t="s">
        <v>118</v>
      </c>
    </row>
    <row r="108" spans="1:65" s="2" customFormat="1" ht="14.4" customHeight="1">
      <c r="A108" s="33"/>
      <c r="B108" s="34"/>
      <c r="C108" s="172" t="s">
        <v>169</v>
      </c>
      <c r="D108" s="172" t="s">
        <v>120</v>
      </c>
      <c r="E108" s="173" t="s">
        <v>163</v>
      </c>
      <c r="F108" s="174" t="s">
        <v>164</v>
      </c>
      <c r="G108" s="175" t="s">
        <v>135</v>
      </c>
      <c r="H108" s="176">
        <v>1266</v>
      </c>
      <c r="I108" s="177"/>
      <c r="J108" s="178">
        <f>ROUND(I108*H108,2)</f>
        <v>0</v>
      </c>
      <c r="K108" s="174" t="s">
        <v>124</v>
      </c>
      <c r="L108" s="38"/>
      <c r="M108" s="179" t="s">
        <v>19</v>
      </c>
      <c r="N108" s="180" t="s">
        <v>42</v>
      </c>
      <c r="O108" s="63"/>
      <c r="P108" s="181">
        <f>O108*H108</f>
        <v>0</v>
      </c>
      <c r="Q108" s="181">
        <v>0</v>
      </c>
      <c r="R108" s="181">
        <f>Q108*H108</f>
        <v>0</v>
      </c>
      <c r="S108" s="181">
        <v>0</v>
      </c>
      <c r="T108" s="182">
        <f>S108*H108</f>
        <v>0</v>
      </c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R108" s="183" t="s">
        <v>125</v>
      </c>
      <c r="AT108" s="183" t="s">
        <v>120</v>
      </c>
      <c r="AU108" s="183" t="s">
        <v>82</v>
      </c>
      <c r="AY108" s="16" t="s">
        <v>118</v>
      </c>
      <c r="BE108" s="184">
        <f>IF(N108="základní",J108,0)</f>
        <v>0</v>
      </c>
      <c r="BF108" s="184">
        <f>IF(N108="snížená",J108,0)</f>
        <v>0</v>
      </c>
      <c r="BG108" s="184">
        <f>IF(N108="zákl. přenesená",J108,0)</f>
        <v>0</v>
      </c>
      <c r="BH108" s="184">
        <f>IF(N108="sníž. přenesená",J108,0)</f>
        <v>0</v>
      </c>
      <c r="BI108" s="184">
        <f>IF(N108="nulová",J108,0)</f>
        <v>0</v>
      </c>
      <c r="BJ108" s="16" t="s">
        <v>79</v>
      </c>
      <c r="BK108" s="184">
        <f>ROUND(I108*H108,2)</f>
        <v>0</v>
      </c>
      <c r="BL108" s="16" t="s">
        <v>125</v>
      </c>
      <c r="BM108" s="183" t="s">
        <v>250</v>
      </c>
    </row>
    <row r="109" spans="1:65" s="2" customFormat="1" ht="10.199999999999999">
      <c r="A109" s="33"/>
      <c r="B109" s="34"/>
      <c r="C109" s="35"/>
      <c r="D109" s="185" t="s">
        <v>127</v>
      </c>
      <c r="E109" s="35"/>
      <c r="F109" s="186" t="s">
        <v>166</v>
      </c>
      <c r="G109" s="35"/>
      <c r="H109" s="35"/>
      <c r="I109" s="187"/>
      <c r="J109" s="35"/>
      <c r="K109" s="35"/>
      <c r="L109" s="38"/>
      <c r="M109" s="188"/>
      <c r="N109" s="189"/>
      <c r="O109" s="63"/>
      <c r="P109" s="63"/>
      <c r="Q109" s="63"/>
      <c r="R109" s="63"/>
      <c r="S109" s="63"/>
      <c r="T109" s="64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T109" s="16" t="s">
        <v>127</v>
      </c>
      <c r="AU109" s="16" t="s">
        <v>82</v>
      </c>
    </row>
    <row r="110" spans="1:65" s="2" customFormat="1" ht="10.199999999999999">
      <c r="A110" s="33"/>
      <c r="B110" s="34"/>
      <c r="C110" s="35"/>
      <c r="D110" s="190" t="s">
        <v>129</v>
      </c>
      <c r="E110" s="35"/>
      <c r="F110" s="191" t="s">
        <v>167</v>
      </c>
      <c r="G110" s="35"/>
      <c r="H110" s="35"/>
      <c r="I110" s="187"/>
      <c r="J110" s="35"/>
      <c r="K110" s="35"/>
      <c r="L110" s="38"/>
      <c r="M110" s="188"/>
      <c r="N110" s="189"/>
      <c r="O110" s="63"/>
      <c r="P110" s="63"/>
      <c r="Q110" s="63"/>
      <c r="R110" s="63"/>
      <c r="S110" s="63"/>
      <c r="T110" s="64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T110" s="16" t="s">
        <v>129</v>
      </c>
      <c r="AU110" s="16" t="s">
        <v>82</v>
      </c>
    </row>
    <row r="111" spans="1:65" s="13" customFormat="1" ht="10.199999999999999">
      <c r="B111" s="192"/>
      <c r="C111" s="193"/>
      <c r="D111" s="185" t="s">
        <v>131</v>
      </c>
      <c r="E111" s="194" t="s">
        <v>19</v>
      </c>
      <c r="F111" s="195" t="s">
        <v>251</v>
      </c>
      <c r="G111" s="193"/>
      <c r="H111" s="196">
        <v>1266</v>
      </c>
      <c r="I111" s="197"/>
      <c r="J111" s="193"/>
      <c r="K111" s="193"/>
      <c r="L111" s="198"/>
      <c r="M111" s="199"/>
      <c r="N111" s="200"/>
      <c r="O111" s="200"/>
      <c r="P111" s="200"/>
      <c r="Q111" s="200"/>
      <c r="R111" s="200"/>
      <c r="S111" s="200"/>
      <c r="T111" s="201"/>
      <c r="AT111" s="202" t="s">
        <v>131</v>
      </c>
      <c r="AU111" s="202" t="s">
        <v>82</v>
      </c>
      <c r="AV111" s="13" t="s">
        <v>82</v>
      </c>
      <c r="AW111" s="13" t="s">
        <v>33</v>
      </c>
      <c r="AX111" s="13" t="s">
        <v>71</v>
      </c>
      <c r="AY111" s="202" t="s">
        <v>118</v>
      </c>
    </row>
    <row r="112" spans="1:65" s="2" customFormat="1" ht="19.8" customHeight="1">
      <c r="A112" s="33"/>
      <c r="B112" s="34"/>
      <c r="C112" s="172" t="s">
        <v>176</v>
      </c>
      <c r="D112" s="172" t="s">
        <v>120</v>
      </c>
      <c r="E112" s="173" t="s">
        <v>170</v>
      </c>
      <c r="F112" s="174" t="s">
        <v>171</v>
      </c>
      <c r="G112" s="175" t="s">
        <v>123</v>
      </c>
      <c r="H112" s="176">
        <v>422</v>
      </c>
      <c r="I112" s="177"/>
      <c r="J112" s="178">
        <f>ROUND(I112*H112,2)</f>
        <v>0</v>
      </c>
      <c r="K112" s="174" t="s">
        <v>124</v>
      </c>
      <c r="L112" s="38"/>
      <c r="M112" s="179" t="s">
        <v>19</v>
      </c>
      <c r="N112" s="180" t="s">
        <v>42</v>
      </c>
      <c r="O112" s="63"/>
      <c r="P112" s="181">
        <f>O112*H112</f>
        <v>0</v>
      </c>
      <c r="Q112" s="181">
        <v>0</v>
      </c>
      <c r="R112" s="181">
        <f>Q112*H112</f>
        <v>0</v>
      </c>
      <c r="S112" s="181">
        <v>0</v>
      </c>
      <c r="T112" s="182">
        <f>S112*H112</f>
        <v>0</v>
      </c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R112" s="183" t="s">
        <v>125</v>
      </c>
      <c r="AT112" s="183" t="s">
        <v>120</v>
      </c>
      <c r="AU112" s="183" t="s">
        <v>82</v>
      </c>
      <c r="AY112" s="16" t="s">
        <v>118</v>
      </c>
      <c r="BE112" s="184">
        <f>IF(N112="základní",J112,0)</f>
        <v>0</v>
      </c>
      <c r="BF112" s="184">
        <f>IF(N112="snížená",J112,0)</f>
        <v>0</v>
      </c>
      <c r="BG112" s="184">
        <f>IF(N112="zákl. přenesená",J112,0)</f>
        <v>0</v>
      </c>
      <c r="BH112" s="184">
        <f>IF(N112="sníž. přenesená",J112,0)</f>
        <v>0</v>
      </c>
      <c r="BI112" s="184">
        <f>IF(N112="nulová",J112,0)</f>
        <v>0</v>
      </c>
      <c r="BJ112" s="16" t="s">
        <v>79</v>
      </c>
      <c r="BK112" s="184">
        <f>ROUND(I112*H112,2)</f>
        <v>0</v>
      </c>
      <c r="BL112" s="16" t="s">
        <v>125</v>
      </c>
      <c r="BM112" s="183" t="s">
        <v>252</v>
      </c>
    </row>
    <row r="113" spans="1:65" s="2" customFormat="1" ht="19.2">
      <c r="A113" s="33"/>
      <c r="B113" s="34"/>
      <c r="C113" s="35"/>
      <c r="D113" s="185" t="s">
        <v>127</v>
      </c>
      <c r="E113" s="35"/>
      <c r="F113" s="186" t="s">
        <v>173</v>
      </c>
      <c r="G113" s="35"/>
      <c r="H113" s="35"/>
      <c r="I113" s="187"/>
      <c r="J113" s="35"/>
      <c r="K113" s="35"/>
      <c r="L113" s="38"/>
      <c r="M113" s="188"/>
      <c r="N113" s="189"/>
      <c r="O113" s="63"/>
      <c r="P113" s="63"/>
      <c r="Q113" s="63"/>
      <c r="R113" s="63"/>
      <c r="S113" s="63"/>
      <c r="T113" s="64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T113" s="16" t="s">
        <v>127</v>
      </c>
      <c r="AU113" s="16" t="s">
        <v>82</v>
      </c>
    </row>
    <row r="114" spans="1:65" s="2" customFormat="1" ht="10.199999999999999">
      <c r="A114" s="33"/>
      <c r="B114" s="34"/>
      <c r="C114" s="35"/>
      <c r="D114" s="190" t="s">
        <v>129</v>
      </c>
      <c r="E114" s="35"/>
      <c r="F114" s="191" t="s">
        <v>174</v>
      </c>
      <c r="G114" s="35"/>
      <c r="H114" s="35"/>
      <c r="I114" s="187"/>
      <c r="J114" s="35"/>
      <c r="K114" s="35"/>
      <c r="L114" s="38"/>
      <c r="M114" s="188"/>
      <c r="N114" s="189"/>
      <c r="O114" s="63"/>
      <c r="P114" s="63"/>
      <c r="Q114" s="63"/>
      <c r="R114" s="63"/>
      <c r="S114" s="63"/>
      <c r="T114" s="64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T114" s="16" t="s">
        <v>129</v>
      </c>
      <c r="AU114" s="16" t="s">
        <v>82</v>
      </c>
    </row>
    <row r="115" spans="1:65" s="13" customFormat="1" ht="10.199999999999999">
      <c r="B115" s="192"/>
      <c r="C115" s="193"/>
      <c r="D115" s="185" t="s">
        <v>131</v>
      </c>
      <c r="E115" s="194" t="s">
        <v>19</v>
      </c>
      <c r="F115" s="195" t="s">
        <v>253</v>
      </c>
      <c r="G115" s="193"/>
      <c r="H115" s="196">
        <v>422</v>
      </c>
      <c r="I115" s="197"/>
      <c r="J115" s="193"/>
      <c r="K115" s="193"/>
      <c r="L115" s="198"/>
      <c r="M115" s="199"/>
      <c r="N115" s="200"/>
      <c r="O115" s="200"/>
      <c r="P115" s="200"/>
      <c r="Q115" s="200"/>
      <c r="R115" s="200"/>
      <c r="S115" s="200"/>
      <c r="T115" s="201"/>
      <c r="AT115" s="202" t="s">
        <v>131</v>
      </c>
      <c r="AU115" s="202" t="s">
        <v>82</v>
      </c>
      <c r="AV115" s="13" t="s">
        <v>82</v>
      </c>
      <c r="AW115" s="13" t="s">
        <v>33</v>
      </c>
      <c r="AX115" s="13" t="s">
        <v>79</v>
      </c>
      <c r="AY115" s="202" t="s">
        <v>118</v>
      </c>
    </row>
    <row r="116" spans="1:65" s="2" customFormat="1" ht="14.4" customHeight="1">
      <c r="A116" s="33"/>
      <c r="B116" s="34"/>
      <c r="C116" s="172" t="s">
        <v>182</v>
      </c>
      <c r="D116" s="172" t="s">
        <v>120</v>
      </c>
      <c r="E116" s="173" t="s">
        <v>177</v>
      </c>
      <c r="F116" s="174" t="s">
        <v>178</v>
      </c>
      <c r="G116" s="175" t="s">
        <v>123</v>
      </c>
      <c r="H116" s="176">
        <v>422</v>
      </c>
      <c r="I116" s="177"/>
      <c r="J116" s="178">
        <f>ROUND(I116*H116,2)</f>
        <v>0</v>
      </c>
      <c r="K116" s="174" t="s">
        <v>124</v>
      </c>
      <c r="L116" s="38"/>
      <c r="M116" s="179" t="s">
        <v>19</v>
      </c>
      <c r="N116" s="180" t="s">
        <v>42</v>
      </c>
      <c r="O116" s="63"/>
      <c r="P116" s="181">
        <f>O116*H116</f>
        <v>0</v>
      </c>
      <c r="Q116" s="181">
        <v>0</v>
      </c>
      <c r="R116" s="181">
        <f>Q116*H116</f>
        <v>0</v>
      </c>
      <c r="S116" s="181">
        <v>0</v>
      </c>
      <c r="T116" s="182">
        <f>S116*H116</f>
        <v>0</v>
      </c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R116" s="183" t="s">
        <v>125</v>
      </c>
      <c r="AT116" s="183" t="s">
        <v>120</v>
      </c>
      <c r="AU116" s="183" t="s">
        <v>82</v>
      </c>
      <c r="AY116" s="16" t="s">
        <v>118</v>
      </c>
      <c r="BE116" s="184">
        <f>IF(N116="základní",J116,0)</f>
        <v>0</v>
      </c>
      <c r="BF116" s="184">
        <f>IF(N116="snížená",J116,0)</f>
        <v>0</v>
      </c>
      <c r="BG116" s="184">
        <f>IF(N116="zákl. přenesená",J116,0)</f>
        <v>0</v>
      </c>
      <c r="BH116" s="184">
        <f>IF(N116="sníž. přenesená",J116,0)</f>
        <v>0</v>
      </c>
      <c r="BI116" s="184">
        <f>IF(N116="nulová",J116,0)</f>
        <v>0</v>
      </c>
      <c r="BJ116" s="16" t="s">
        <v>79</v>
      </c>
      <c r="BK116" s="184">
        <f>ROUND(I116*H116,2)</f>
        <v>0</v>
      </c>
      <c r="BL116" s="16" t="s">
        <v>125</v>
      </c>
      <c r="BM116" s="183" t="s">
        <v>254</v>
      </c>
    </row>
    <row r="117" spans="1:65" s="2" customFormat="1" ht="10.199999999999999">
      <c r="A117" s="33"/>
      <c r="B117" s="34"/>
      <c r="C117" s="35"/>
      <c r="D117" s="185" t="s">
        <v>127</v>
      </c>
      <c r="E117" s="35"/>
      <c r="F117" s="186" t="s">
        <v>180</v>
      </c>
      <c r="G117" s="35"/>
      <c r="H117" s="35"/>
      <c r="I117" s="187"/>
      <c r="J117" s="35"/>
      <c r="K117" s="35"/>
      <c r="L117" s="38"/>
      <c r="M117" s="188"/>
      <c r="N117" s="189"/>
      <c r="O117" s="63"/>
      <c r="P117" s="63"/>
      <c r="Q117" s="63"/>
      <c r="R117" s="63"/>
      <c r="S117" s="63"/>
      <c r="T117" s="64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T117" s="16" t="s">
        <v>127</v>
      </c>
      <c r="AU117" s="16" t="s">
        <v>82</v>
      </c>
    </row>
    <row r="118" spans="1:65" s="2" customFormat="1" ht="10.199999999999999">
      <c r="A118" s="33"/>
      <c r="B118" s="34"/>
      <c r="C118" s="35"/>
      <c r="D118" s="190" t="s">
        <v>129</v>
      </c>
      <c r="E118" s="35"/>
      <c r="F118" s="191" t="s">
        <v>181</v>
      </c>
      <c r="G118" s="35"/>
      <c r="H118" s="35"/>
      <c r="I118" s="187"/>
      <c r="J118" s="35"/>
      <c r="K118" s="35"/>
      <c r="L118" s="38"/>
      <c r="M118" s="188"/>
      <c r="N118" s="189"/>
      <c r="O118" s="63"/>
      <c r="P118" s="63"/>
      <c r="Q118" s="63"/>
      <c r="R118" s="63"/>
      <c r="S118" s="63"/>
      <c r="T118" s="64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T118" s="16" t="s">
        <v>129</v>
      </c>
      <c r="AU118" s="16" t="s">
        <v>82</v>
      </c>
    </row>
    <row r="119" spans="1:65" s="13" customFormat="1" ht="10.199999999999999">
      <c r="B119" s="192"/>
      <c r="C119" s="193"/>
      <c r="D119" s="185" t="s">
        <v>131</v>
      </c>
      <c r="E119" s="194" t="s">
        <v>19</v>
      </c>
      <c r="F119" s="195" t="s">
        <v>253</v>
      </c>
      <c r="G119" s="193"/>
      <c r="H119" s="196">
        <v>422</v>
      </c>
      <c r="I119" s="197"/>
      <c r="J119" s="193"/>
      <c r="K119" s="193"/>
      <c r="L119" s="198"/>
      <c r="M119" s="199"/>
      <c r="N119" s="200"/>
      <c r="O119" s="200"/>
      <c r="P119" s="200"/>
      <c r="Q119" s="200"/>
      <c r="R119" s="200"/>
      <c r="S119" s="200"/>
      <c r="T119" s="201"/>
      <c r="AT119" s="202" t="s">
        <v>131</v>
      </c>
      <c r="AU119" s="202" t="s">
        <v>82</v>
      </c>
      <c r="AV119" s="13" t="s">
        <v>82</v>
      </c>
      <c r="AW119" s="13" t="s">
        <v>33</v>
      </c>
      <c r="AX119" s="13" t="s">
        <v>79</v>
      </c>
      <c r="AY119" s="202" t="s">
        <v>118</v>
      </c>
    </row>
    <row r="120" spans="1:65" s="2" customFormat="1" ht="14.4" customHeight="1">
      <c r="A120" s="33"/>
      <c r="B120" s="34"/>
      <c r="C120" s="172" t="s">
        <v>189</v>
      </c>
      <c r="D120" s="172" t="s">
        <v>120</v>
      </c>
      <c r="E120" s="173" t="s">
        <v>183</v>
      </c>
      <c r="F120" s="174" t="s">
        <v>184</v>
      </c>
      <c r="G120" s="175" t="s">
        <v>123</v>
      </c>
      <c r="H120" s="176">
        <v>463</v>
      </c>
      <c r="I120" s="177"/>
      <c r="J120" s="178">
        <f>ROUND(I120*H120,2)</f>
        <v>0</v>
      </c>
      <c r="K120" s="174" t="s">
        <v>124</v>
      </c>
      <c r="L120" s="38"/>
      <c r="M120" s="179" t="s">
        <v>19</v>
      </c>
      <c r="N120" s="180" t="s">
        <v>42</v>
      </c>
      <c r="O120" s="63"/>
      <c r="P120" s="181">
        <f>O120*H120</f>
        <v>0</v>
      </c>
      <c r="Q120" s="181">
        <v>0</v>
      </c>
      <c r="R120" s="181">
        <f>Q120*H120</f>
        <v>0</v>
      </c>
      <c r="S120" s="181">
        <v>0</v>
      </c>
      <c r="T120" s="182">
        <f>S120*H120</f>
        <v>0</v>
      </c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R120" s="183" t="s">
        <v>125</v>
      </c>
      <c r="AT120" s="183" t="s">
        <v>120</v>
      </c>
      <c r="AU120" s="183" t="s">
        <v>82</v>
      </c>
      <c r="AY120" s="16" t="s">
        <v>118</v>
      </c>
      <c r="BE120" s="184">
        <f>IF(N120="základní",J120,0)</f>
        <v>0</v>
      </c>
      <c r="BF120" s="184">
        <f>IF(N120="snížená",J120,0)</f>
        <v>0</v>
      </c>
      <c r="BG120" s="184">
        <f>IF(N120="zákl. přenesená",J120,0)</f>
        <v>0</v>
      </c>
      <c r="BH120" s="184">
        <f>IF(N120="sníž. přenesená",J120,0)</f>
        <v>0</v>
      </c>
      <c r="BI120" s="184">
        <f>IF(N120="nulová",J120,0)</f>
        <v>0</v>
      </c>
      <c r="BJ120" s="16" t="s">
        <v>79</v>
      </c>
      <c r="BK120" s="184">
        <f>ROUND(I120*H120,2)</f>
        <v>0</v>
      </c>
      <c r="BL120" s="16" t="s">
        <v>125</v>
      </c>
      <c r="BM120" s="183" t="s">
        <v>255</v>
      </c>
    </row>
    <row r="121" spans="1:65" s="2" customFormat="1" ht="10.199999999999999">
      <c r="A121" s="33"/>
      <c r="B121" s="34"/>
      <c r="C121" s="35"/>
      <c r="D121" s="185" t="s">
        <v>127</v>
      </c>
      <c r="E121" s="35"/>
      <c r="F121" s="186" t="s">
        <v>186</v>
      </c>
      <c r="G121" s="35"/>
      <c r="H121" s="35"/>
      <c r="I121" s="187"/>
      <c r="J121" s="35"/>
      <c r="K121" s="35"/>
      <c r="L121" s="38"/>
      <c r="M121" s="188"/>
      <c r="N121" s="189"/>
      <c r="O121" s="63"/>
      <c r="P121" s="63"/>
      <c r="Q121" s="63"/>
      <c r="R121" s="63"/>
      <c r="S121" s="63"/>
      <c r="T121" s="64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T121" s="16" t="s">
        <v>127</v>
      </c>
      <c r="AU121" s="16" t="s">
        <v>82</v>
      </c>
    </row>
    <row r="122" spans="1:65" s="2" customFormat="1" ht="10.199999999999999">
      <c r="A122" s="33"/>
      <c r="B122" s="34"/>
      <c r="C122" s="35"/>
      <c r="D122" s="190" t="s">
        <v>129</v>
      </c>
      <c r="E122" s="35"/>
      <c r="F122" s="191" t="s">
        <v>187</v>
      </c>
      <c r="G122" s="35"/>
      <c r="H122" s="35"/>
      <c r="I122" s="187"/>
      <c r="J122" s="35"/>
      <c r="K122" s="35"/>
      <c r="L122" s="38"/>
      <c r="M122" s="188"/>
      <c r="N122" s="189"/>
      <c r="O122" s="63"/>
      <c r="P122" s="63"/>
      <c r="Q122" s="63"/>
      <c r="R122" s="63"/>
      <c r="S122" s="63"/>
      <c r="T122" s="64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T122" s="16" t="s">
        <v>129</v>
      </c>
      <c r="AU122" s="16" t="s">
        <v>82</v>
      </c>
    </row>
    <row r="123" spans="1:65" s="13" customFormat="1" ht="10.199999999999999">
      <c r="B123" s="192"/>
      <c r="C123" s="193"/>
      <c r="D123" s="185" t="s">
        <v>131</v>
      </c>
      <c r="E123" s="194" t="s">
        <v>19</v>
      </c>
      <c r="F123" s="195" t="s">
        <v>256</v>
      </c>
      <c r="G123" s="193"/>
      <c r="H123" s="196">
        <v>463</v>
      </c>
      <c r="I123" s="197"/>
      <c r="J123" s="193"/>
      <c r="K123" s="193"/>
      <c r="L123" s="198"/>
      <c r="M123" s="199"/>
      <c r="N123" s="200"/>
      <c r="O123" s="200"/>
      <c r="P123" s="200"/>
      <c r="Q123" s="200"/>
      <c r="R123" s="200"/>
      <c r="S123" s="200"/>
      <c r="T123" s="201"/>
      <c r="AT123" s="202" t="s">
        <v>131</v>
      </c>
      <c r="AU123" s="202" t="s">
        <v>82</v>
      </c>
      <c r="AV123" s="13" t="s">
        <v>82</v>
      </c>
      <c r="AW123" s="13" t="s">
        <v>33</v>
      </c>
      <c r="AX123" s="13" t="s">
        <v>79</v>
      </c>
      <c r="AY123" s="202" t="s">
        <v>118</v>
      </c>
    </row>
    <row r="124" spans="1:65" s="2" customFormat="1" ht="14.4" customHeight="1">
      <c r="A124" s="33"/>
      <c r="B124" s="34"/>
      <c r="C124" s="204" t="s">
        <v>198</v>
      </c>
      <c r="D124" s="204" t="s">
        <v>190</v>
      </c>
      <c r="E124" s="205" t="s">
        <v>191</v>
      </c>
      <c r="F124" s="206" t="s">
        <v>192</v>
      </c>
      <c r="G124" s="207" t="s">
        <v>193</v>
      </c>
      <c r="H124" s="208">
        <v>18.231000000000002</v>
      </c>
      <c r="I124" s="209"/>
      <c r="J124" s="210">
        <f>ROUND(I124*H124,2)</f>
        <v>0</v>
      </c>
      <c r="K124" s="206" t="s">
        <v>124</v>
      </c>
      <c r="L124" s="211"/>
      <c r="M124" s="212" t="s">
        <v>19</v>
      </c>
      <c r="N124" s="213" t="s">
        <v>42</v>
      </c>
      <c r="O124" s="63"/>
      <c r="P124" s="181">
        <f>O124*H124</f>
        <v>0</v>
      </c>
      <c r="Q124" s="181">
        <v>1E-3</v>
      </c>
      <c r="R124" s="181">
        <f>Q124*H124</f>
        <v>1.8231000000000001E-2</v>
      </c>
      <c r="S124" s="181">
        <v>0</v>
      </c>
      <c r="T124" s="182">
        <f>S124*H124</f>
        <v>0</v>
      </c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R124" s="183" t="s">
        <v>176</v>
      </c>
      <c r="AT124" s="183" t="s">
        <v>190</v>
      </c>
      <c r="AU124" s="183" t="s">
        <v>82</v>
      </c>
      <c r="AY124" s="16" t="s">
        <v>118</v>
      </c>
      <c r="BE124" s="184">
        <f>IF(N124="základní",J124,0)</f>
        <v>0</v>
      </c>
      <c r="BF124" s="184">
        <f>IF(N124="snížená",J124,0)</f>
        <v>0</v>
      </c>
      <c r="BG124" s="184">
        <f>IF(N124="zákl. přenesená",J124,0)</f>
        <v>0</v>
      </c>
      <c r="BH124" s="184">
        <f>IF(N124="sníž. přenesená",J124,0)</f>
        <v>0</v>
      </c>
      <c r="BI124" s="184">
        <f>IF(N124="nulová",J124,0)</f>
        <v>0</v>
      </c>
      <c r="BJ124" s="16" t="s">
        <v>79</v>
      </c>
      <c r="BK124" s="184">
        <f>ROUND(I124*H124,2)</f>
        <v>0</v>
      </c>
      <c r="BL124" s="16" t="s">
        <v>125</v>
      </c>
      <c r="BM124" s="183" t="s">
        <v>257</v>
      </c>
    </row>
    <row r="125" spans="1:65" s="2" customFormat="1" ht="10.199999999999999">
      <c r="A125" s="33"/>
      <c r="B125" s="34"/>
      <c r="C125" s="35"/>
      <c r="D125" s="185" t="s">
        <v>127</v>
      </c>
      <c r="E125" s="35"/>
      <c r="F125" s="186" t="s">
        <v>192</v>
      </c>
      <c r="G125" s="35"/>
      <c r="H125" s="35"/>
      <c r="I125" s="187"/>
      <c r="J125" s="35"/>
      <c r="K125" s="35"/>
      <c r="L125" s="38"/>
      <c r="M125" s="188"/>
      <c r="N125" s="189"/>
      <c r="O125" s="63"/>
      <c r="P125" s="63"/>
      <c r="Q125" s="63"/>
      <c r="R125" s="63"/>
      <c r="S125" s="63"/>
      <c r="T125" s="64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T125" s="16" t="s">
        <v>127</v>
      </c>
      <c r="AU125" s="16" t="s">
        <v>82</v>
      </c>
    </row>
    <row r="126" spans="1:65" s="2" customFormat="1" ht="10.199999999999999">
      <c r="A126" s="33"/>
      <c r="B126" s="34"/>
      <c r="C126" s="35"/>
      <c r="D126" s="190" t="s">
        <v>129</v>
      </c>
      <c r="E126" s="35"/>
      <c r="F126" s="191" t="s">
        <v>195</v>
      </c>
      <c r="G126" s="35"/>
      <c r="H126" s="35"/>
      <c r="I126" s="187"/>
      <c r="J126" s="35"/>
      <c r="K126" s="35"/>
      <c r="L126" s="38"/>
      <c r="M126" s="188"/>
      <c r="N126" s="189"/>
      <c r="O126" s="63"/>
      <c r="P126" s="63"/>
      <c r="Q126" s="63"/>
      <c r="R126" s="63"/>
      <c r="S126" s="63"/>
      <c r="T126" s="64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T126" s="16" t="s">
        <v>129</v>
      </c>
      <c r="AU126" s="16" t="s">
        <v>82</v>
      </c>
    </row>
    <row r="127" spans="1:65" s="2" customFormat="1" ht="19.2">
      <c r="A127" s="33"/>
      <c r="B127" s="34"/>
      <c r="C127" s="35"/>
      <c r="D127" s="185" t="s">
        <v>159</v>
      </c>
      <c r="E127" s="35"/>
      <c r="F127" s="203" t="s">
        <v>196</v>
      </c>
      <c r="G127" s="35"/>
      <c r="H127" s="35"/>
      <c r="I127" s="187"/>
      <c r="J127" s="35"/>
      <c r="K127" s="35"/>
      <c r="L127" s="38"/>
      <c r="M127" s="188"/>
      <c r="N127" s="189"/>
      <c r="O127" s="63"/>
      <c r="P127" s="63"/>
      <c r="Q127" s="63"/>
      <c r="R127" s="63"/>
      <c r="S127" s="63"/>
      <c r="T127" s="64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T127" s="16" t="s">
        <v>159</v>
      </c>
      <c r="AU127" s="16" t="s">
        <v>82</v>
      </c>
    </row>
    <row r="128" spans="1:65" s="13" customFormat="1" ht="10.199999999999999">
      <c r="B128" s="192"/>
      <c r="C128" s="193"/>
      <c r="D128" s="185" t="s">
        <v>131</v>
      </c>
      <c r="E128" s="194" t="s">
        <v>19</v>
      </c>
      <c r="F128" s="195" t="s">
        <v>258</v>
      </c>
      <c r="G128" s="193"/>
      <c r="H128" s="196">
        <v>18.231000000000002</v>
      </c>
      <c r="I128" s="197"/>
      <c r="J128" s="193"/>
      <c r="K128" s="193"/>
      <c r="L128" s="198"/>
      <c r="M128" s="199"/>
      <c r="N128" s="200"/>
      <c r="O128" s="200"/>
      <c r="P128" s="200"/>
      <c r="Q128" s="200"/>
      <c r="R128" s="200"/>
      <c r="S128" s="200"/>
      <c r="T128" s="201"/>
      <c r="AT128" s="202" t="s">
        <v>131</v>
      </c>
      <c r="AU128" s="202" t="s">
        <v>82</v>
      </c>
      <c r="AV128" s="13" t="s">
        <v>82</v>
      </c>
      <c r="AW128" s="13" t="s">
        <v>33</v>
      </c>
      <c r="AX128" s="13" t="s">
        <v>79</v>
      </c>
      <c r="AY128" s="202" t="s">
        <v>118</v>
      </c>
    </row>
    <row r="129" spans="1:65" s="2" customFormat="1" ht="14.4" customHeight="1">
      <c r="A129" s="33"/>
      <c r="B129" s="34"/>
      <c r="C129" s="172" t="s">
        <v>205</v>
      </c>
      <c r="D129" s="172" t="s">
        <v>120</v>
      </c>
      <c r="E129" s="173" t="s">
        <v>259</v>
      </c>
      <c r="F129" s="174" t="s">
        <v>260</v>
      </c>
      <c r="G129" s="175" t="s">
        <v>123</v>
      </c>
      <c r="H129" s="176">
        <v>422</v>
      </c>
      <c r="I129" s="177"/>
      <c r="J129" s="178">
        <f>ROUND(I129*H129,2)</f>
        <v>0</v>
      </c>
      <c r="K129" s="174" t="s">
        <v>124</v>
      </c>
      <c r="L129" s="38"/>
      <c r="M129" s="179" t="s">
        <v>19</v>
      </c>
      <c r="N129" s="180" t="s">
        <v>42</v>
      </c>
      <c r="O129" s="63"/>
      <c r="P129" s="181">
        <f>O129*H129</f>
        <v>0</v>
      </c>
      <c r="Q129" s="181">
        <v>0</v>
      </c>
      <c r="R129" s="181">
        <f>Q129*H129</f>
        <v>0</v>
      </c>
      <c r="S129" s="181">
        <v>0</v>
      </c>
      <c r="T129" s="182">
        <f>S129*H129</f>
        <v>0</v>
      </c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R129" s="183" t="s">
        <v>125</v>
      </c>
      <c r="AT129" s="183" t="s">
        <v>120</v>
      </c>
      <c r="AU129" s="183" t="s">
        <v>82</v>
      </c>
      <c r="AY129" s="16" t="s">
        <v>118</v>
      </c>
      <c r="BE129" s="184">
        <f>IF(N129="základní",J129,0)</f>
        <v>0</v>
      </c>
      <c r="BF129" s="184">
        <f>IF(N129="snížená",J129,0)</f>
        <v>0</v>
      </c>
      <c r="BG129" s="184">
        <f>IF(N129="zákl. přenesená",J129,0)</f>
        <v>0</v>
      </c>
      <c r="BH129" s="184">
        <f>IF(N129="sníž. přenesená",J129,0)</f>
        <v>0</v>
      </c>
      <c r="BI129" s="184">
        <f>IF(N129="nulová",J129,0)</f>
        <v>0</v>
      </c>
      <c r="BJ129" s="16" t="s">
        <v>79</v>
      </c>
      <c r="BK129" s="184">
        <f>ROUND(I129*H129,2)</f>
        <v>0</v>
      </c>
      <c r="BL129" s="16" t="s">
        <v>125</v>
      </c>
      <c r="BM129" s="183" t="s">
        <v>261</v>
      </c>
    </row>
    <row r="130" spans="1:65" s="2" customFormat="1" ht="10.199999999999999">
      <c r="A130" s="33"/>
      <c r="B130" s="34"/>
      <c r="C130" s="35"/>
      <c r="D130" s="185" t="s">
        <v>127</v>
      </c>
      <c r="E130" s="35"/>
      <c r="F130" s="186" t="s">
        <v>262</v>
      </c>
      <c r="G130" s="35"/>
      <c r="H130" s="35"/>
      <c r="I130" s="187"/>
      <c r="J130" s="35"/>
      <c r="K130" s="35"/>
      <c r="L130" s="38"/>
      <c r="M130" s="188"/>
      <c r="N130" s="189"/>
      <c r="O130" s="63"/>
      <c r="P130" s="63"/>
      <c r="Q130" s="63"/>
      <c r="R130" s="63"/>
      <c r="S130" s="63"/>
      <c r="T130" s="64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T130" s="16" t="s">
        <v>127</v>
      </c>
      <c r="AU130" s="16" t="s">
        <v>82</v>
      </c>
    </row>
    <row r="131" spans="1:65" s="2" customFormat="1" ht="10.199999999999999">
      <c r="A131" s="33"/>
      <c r="B131" s="34"/>
      <c r="C131" s="35"/>
      <c r="D131" s="190" t="s">
        <v>129</v>
      </c>
      <c r="E131" s="35"/>
      <c r="F131" s="191" t="s">
        <v>263</v>
      </c>
      <c r="G131" s="35"/>
      <c r="H131" s="35"/>
      <c r="I131" s="187"/>
      <c r="J131" s="35"/>
      <c r="K131" s="35"/>
      <c r="L131" s="38"/>
      <c r="M131" s="188"/>
      <c r="N131" s="189"/>
      <c r="O131" s="63"/>
      <c r="P131" s="63"/>
      <c r="Q131" s="63"/>
      <c r="R131" s="63"/>
      <c r="S131" s="63"/>
      <c r="T131" s="64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T131" s="16" t="s">
        <v>129</v>
      </c>
      <c r="AU131" s="16" t="s">
        <v>82</v>
      </c>
    </row>
    <row r="132" spans="1:65" s="13" customFormat="1" ht="10.199999999999999">
      <c r="B132" s="192"/>
      <c r="C132" s="193"/>
      <c r="D132" s="185" t="s">
        <v>131</v>
      </c>
      <c r="E132" s="194" t="s">
        <v>19</v>
      </c>
      <c r="F132" s="195" t="s">
        <v>264</v>
      </c>
      <c r="G132" s="193"/>
      <c r="H132" s="196">
        <v>422</v>
      </c>
      <c r="I132" s="197"/>
      <c r="J132" s="193"/>
      <c r="K132" s="193"/>
      <c r="L132" s="198"/>
      <c r="M132" s="199"/>
      <c r="N132" s="200"/>
      <c r="O132" s="200"/>
      <c r="P132" s="200"/>
      <c r="Q132" s="200"/>
      <c r="R132" s="200"/>
      <c r="S132" s="200"/>
      <c r="T132" s="201"/>
      <c r="AT132" s="202" t="s">
        <v>131</v>
      </c>
      <c r="AU132" s="202" t="s">
        <v>82</v>
      </c>
      <c r="AV132" s="13" t="s">
        <v>82</v>
      </c>
      <c r="AW132" s="13" t="s">
        <v>33</v>
      </c>
      <c r="AX132" s="13" t="s">
        <v>79</v>
      </c>
      <c r="AY132" s="202" t="s">
        <v>118</v>
      </c>
    </row>
    <row r="133" spans="1:65" s="2" customFormat="1" ht="14.4" customHeight="1">
      <c r="A133" s="33"/>
      <c r="B133" s="34"/>
      <c r="C133" s="172" t="s">
        <v>212</v>
      </c>
      <c r="D133" s="172" t="s">
        <v>120</v>
      </c>
      <c r="E133" s="173" t="s">
        <v>265</v>
      </c>
      <c r="F133" s="174" t="s">
        <v>266</v>
      </c>
      <c r="G133" s="175" t="s">
        <v>123</v>
      </c>
      <c r="H133" s="176">
        <v>231.5</v>
      </c>
      <c r="I133" s="177"/>
      <c r="J133" s="178">
        <f>ROUND(I133*H133,2)</f>
        <v>0</v>
      </c>
      <c r="K133" s="174" t="s">
        <v>124</v>
      </c>
      <c r="L133" s="38"/>
      <c r="M133" s="179" t="s">
        <v>19</v>
      </c>
      <c r="N133" s="180" t="s">
        <v>42</v>
      </c>
      <c r="O133" s="63"/>
      <c r="P133" s="181">
        <f>O133*H133</f>
        <v>0</v>
      </c>
      <c r="Q133" s="181">
        <v>0</v>
      </c>
      <c r="R133" s="181">
        <f>Q133*H133</f>
        <v>0</v>
      </c>
      <c r="S133" s="181">
        <v>0</v>
      </c>
      <c r="T133" s="182">
        <f>S133*H133</f>
        <v>0</v>
      </c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R133" s="183" t="s">
        <v>125</v>
      </c>
      <c r="AT133" s="183" t="s">
        <v>120</v>
      </c>
      <c r="AU133" s="183" t="s">
        <v>82</v>
      </c>
      <c r="AY133" s="16" t="s">
        <v>118</v>
      </c>
      <c r="BE133" s="184">
        <f>IF(N133="základní",J133,0)</f>
        <v>0</v>
      </c>
      <c r="BF133" s="184">
        <f>IF(N133="snížená",J133,0)</f>
        <v>0</v>
      </c>
      <c r="BG133" s="184">
        <f>IF(N133="zákl. přenesená",J133,0)</f>
        <v>0</v>
      </c>
      <c r="BH133" s="184">
        <f>IF(N133="sníž. přenesená",J133,0)</f>
        <v>0</v>
      </c>
      <c r="BI133" s="184">
        <f>IF(N133="nulová",J133,0)</f>
        <v>0</v>
      </c>
      <c r="BJ133" s="16" t="s">
        <v>79</v>
      </c>
      <c r="BK133" s="184">
        <f>ROUND(I133*H133,2)</f>
        <v>0</v>
      </c>
      <c r="BL133" s="16" t="s">
        <v>125</v>
      </c>
      <c r="BM133" s="183" t="s">
        <v>267</v>
      </c>
    </row>
    <row r="134" spans="1:65" s="2" customFormat="1" ht="19.2">
      <c r="A134" s="33"/>
      <c r="B134" s="34"/>
      <c r="C134" s="35"/>
      <c r="D134" s="185" t="s">
        <v>127</v>
      </c>
      <c r="E134" s="35"/>
      <c r="F134" s="186" t="s">
        <v>268</v>
      </c>
      <c r="G134" s="35"/>
      <c r="H134" s="35"/>
      <c r="I134" s="187"/>
      <c r="J134" s="35"/>
      <c r="K134" s="35"/>
      <c r="L134" s="38"/>
      <c r="M134" s="188"/>
      <c r="N134" s="189"/>
      <c r="O134" s="63"/>
      <c r="P134" s="63"/>
      <c r="Q134" s="63"/>
      <c r="R134" s="63"/>
      <c r="S134" s="63"/>
      <c r="T134" s="64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T134" s="16" t="s">
        <v>127</v>
      </c>
      <c r="AU134" s="16" t="s">
        <v>82</v>
      </c>
    </row>
    <row r="135" spans="1:65" s="2" customFormat="1" ht="10.199999999999999">
      <c r="A135" s="33"/>
      <c r="B135" s="34"/>
      <c r="C135" s="35"/>
      <c r="D135" s="190" t="s">
        <v>129</v>
      </c>
      <c r="E135" s="35"/>
      <c r="F135" s="191" t="s">
        <v>269</v>
      </c>
      <c r="G135" s="35"/>
      <c r="H135" s="35"/>
      <c r="I135" s="187"/>
      <c r="J135" s="35"/>
      <c r="K135" s="35"/>
      <c r="L135" s="38"/>
      <c r="M135" s="188"/>
      <c r="N135" s="189"/>
      <c r="O135" s="63"/>
      <c r="P135" s="63"/>
      <c r="Q135" s="63"/>
      <c r="R135" s="63"/>
      <c r="S135" s="63"/>
      <c r="T135" s="64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T135" s="16" t="s">
        <v>129</v>
      </c>
      <c r="AU135" s="16" t="s">
        <v>82</v>
      </c>
    </row>
    <row r="136" spans="1:65" s="13" customFormat="1" ht="10.199999999999999">
      <c r="B136" s="192"/>
      <c r="C136" s="193"/>
      <c r="D136" s="185" t="s">
        <v>131</v>
      </c>
      <c r="E136" s="194" t="s">
        <v>19</v>
      </c>
      <c r="F136" s="195" t="s">
        <v>270</v>
      </c>
      <c r="G136" s="193"/>
      <c r="H136" s="196">
        <v>231.5</v>
      </c>
      <c r="I136" s="197"/>
      <c r="J136" s="193"/>
      <c r="K136" s="193"/>
      <c r="L136" s="198"/>
      <c r="M136" s="199"/>
      <c r="N136" s="200"/>
      <c r="O136" s="200"/>
      <c r="P136" s="200"/>
      <c r="Q136" s="200"/>
      <c r="R136" s="200"/>
      <c r="S136" s="200"/>
      <c r="T136" s="201"/>
      <c r="AT136" s="202" t="s">
        <v>131</v>
      </c>
      <c r="AU136" s="202" t="s">
        <v>82</v>
      </c>
      <c r="AV136" s="13" t="s">
        <v>82</v>
      </c>
      <c r="AW136" s="13" t="s">
        <v>33</v>
      </c>
      <c r="AX136" s="13" t="s">
        <v>79</v>
      </c>
      <c r="AY136" s="202" t="s">
        <v>118</v>
      </c>
    </row>
    <row r="137" spans="1:65" s="2" customFormat="1" ht="14.4" customHeight="1">
      <c r="A137" s="33"/>
      <c r="B137" s="34"/>
      <c r="C137" s="172" t="s">
        <v>271</v>
      </c>
      <c r="D137" s="172" t="s">
        <v>120</v>
      </c>
      <c r="E137" s="173" t="s">
        <v>272</v>
      </c>
      <c r="F137" s="174" t="s">
        <v>273</v>
      </c>
      <c r="G137" s="175" t="s">
        <v>123</v>
      </c>
      <c r="H137" s="176">
        <v>231.5</v>
      </c>
      <c r="I137" s="177"/>
      <c r="J137" s="178">
        <f>ROUND(I137*H137,2)</f>
        <v>0</v>
      </c>
      <c r="K137" s="174" t="s">
        <v>124</v>
      </c>
      <c r="L137" s="38"/>
      <c r="M137" s="179" t="s">
        <v>19</v>
      </c>
      <c r="N137" s="180" t="s">
        <v>42</v>
      </c>
      <c r="O137" s="63"/>
      <c r="P137" s="181">
        <f>O137*H137</f>
        <v>0</v>
      </c>
      <c r="Q137" s="181">
        <v>0</v>
      </c>
      <c r="R137" s="181">
        <f>Q137*H137</f>
        <v>0</v>
      </c>
      <c r="S137" s="181">
        <v>0</v>
      </c>
      <c r="T137" s="182">
        <f>S137*H137</f>
        <v>0</v>
      </c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R137" s="183" t="s">
        <v>125</v>
      </c>
      <c r="AT137" s="183" t="s">
        <v>120</v>
      </c>
      <c r="AU137" s="183" t="s">
        <v>82</v>
      </c>
      <c r="AY137" s="16" t="s">
        <v>118</v>
      </c>
      <c r="BE137" s="184">
        <f>IF(N137="základní",J137,0)</f>
        <v>0</v>
      </c>
      <c r="BF137" s="184">
        <f>IF(N137="snížená",J137,0)</f>
        <v>0</v>
      </c>
      <c r="BG137" s="184">
        <f>IF(N137="zákl. přenesená",J137,0)</f>
        <v>0</v>
      </c>
      <c r="BH137" s="184">
        <f>IF(N137="sníž. přenesená",J137,0)</f>
        <v>0</v>
      </c>
      <c r="BI137" s="184">
        <f>IF(N137="nulová",J137,0)</f>
        <v>0</v>
      </c>
      <c r="BJ137" s="16" t="s">
        <v>79</v>
      </c>
      <c r="BK137" s="184">
        <f>ROUND(I137*H137,2)</f>
        <v>0</v>
      </c>
      <c r="BL137" s="16" t="s">
        <v>125</v>
      </c>
      <c r="BM137" s="183" t="s">
        <v>274</v>
      </c>
    </row>
    <row r="138" spans="1:65" s="2" customFormat="1" ht="19.2">
      <c r="A138" s="33"/>
      <c r="B138" s="34"/>
      <c r="C138" s="35"/>
      <c r="D138" s="185" t="s">
        <v>127</v>
      </c>
      <c r="E138" s="35"/>
      <c r="F138" s="186" t="s">
        <v>275</v>
      </c>
      <c r="G138" s="35"/>
      <c r="H138" s="35"/>
      <c r="I138" s="187"/>
      <c r="J138" s="35"/>
      <c r="K138" s="35"/>
      <c r="L138" s="38"/>
      <c r="M138" s="188"/>
      <c r="N138" s="189"/>
      <c r="O138" s="63"/>
      <c r="P138" s="63"/>
      <c r="Q138" s="63"/>
      <c r="R138" s="63"/>
      <c r="S138" s="63"/>
      <c r="T138" s="64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T138" s="16" t="s">
        <v>127</v>
      </c>
      <c r="AU138" s="16" t="s">
        <v>82</v>
      </c>
    </row>
    <row r="139" spans="1:65" s="2" customFormat="1" ht="10.199999999999999">
      <c r="A139" s="33"/>
      <c r="B139" s="34"/>
      <c r="C139" s="35"/>
      <c r="D139" s="190" t="s">
        <v>129</v>
      </c>
      <c r="E139" s="35"/>
      <c r="F139" s="191" t="s">
        <v>276</v>
      </c>
      <c r="G139" s="35"/>
      <c r="H139" s="35"/>
      <c r="I139" s="187"/>
      <c r="J139" s="35"/>
      <c r="K139" s="35"/>
      <c r="L139" s="38"/>
      <c r="M139" s="188"/>
      <c r="N139" s="189"/>
      <c r="O139" s="63"/>
      <c r="P139" s="63"/>
      <c r="Q139" s="63"/>
      <c r="R139" s="63"/>
      <c r="S139" s="63"/>
      <c r="T139" s="64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T139" s="16" t="s">
        <v>129</v>
      </c>
      <c r="AU139" s="16" t="s">
        <v>82</v>
      </c>
    </row>
    <row r="140" spans="1:65" s="13" customFormat="1" ht="10.199999999999999">
      <c r="B140" s="192"/>
      <c r="C140" s="193"/>
      <c r="D140" s="185" t="s">
        <v>131</v>
      </c>
      <c r="E140" s="194" t="s">
        <v>19</v>
      </c>
      <c r="F140" s="195" t="s">
        <v>270</v>
      </c>
      <c r="G140" s="193"/>
      <c r="H140" s="196">
        <v>231.5</v>
      </c>
      <c r="I140" s="197"/>
      <c r="J140" s="193"/>
      <c r="K140" s="193"/>
      <c r="L140" s="198"/>
      <c r="M140" s="199"/>
      <c r="N140" s="200"/>
      <c r="O140" s="200"/>
      <c r="P140" s="200"/>
      <c r="Q140" s="200"/>
      <c r="R140" s="200"/>
      <c r="S140" s="200"/>
      <c r="T140" s="201"/>
      <c r="AT140" s="202" t="s">
        <v>131</v>
      </c>
      <c r="AU140" s="202" t="s">
        <v>82</v>
      </c>
      <c r="AV140" s="13" t="s">
        <v>82</v>
      </c>
      <c r="AW140" s="13" t="s">
        <v>33</v>
      </c>
      <c r="AX140" s="13" t="s">
        <v>79</v>
      </c>
      <c r="AY140" s="202" t="s">
        <v>118</v>
      </c>
    </row>
    <row r="141" spans="1:65" s="2" customFormat="1" ht="19.8" customHeight="1">
      <c r="A141" s="33"/>
      <c r="B141" s="34"/>
      <c r="C141" s="172" t="s">
        <v>8</v>
      </c>
      <c r="D141" s="172" t="s">
        <v>120</v>
      </c>
      <c r="E141" s="173" t="s">
        <v>213</v>
      </c>
      <c r="F141" s="174" t="s">
        <v>214</v>
      </c>
      <c r="G141" s="175" t="s">
        <v>123</v>
      </c>
      <c r="H141" s="176">
        <v>463</v>
      </c>
      <c r="I141" s="177"/>
      <c r="J141" s="178">
        <f>ROUND(I141*H141,2)</f>
        <v>0</v>
      </c>
      <c r="K141" s="174" t="s">
        <v>124</v>
      </c>
      <c r="L141" s="38"/>
      <c r="M141" s="179" t="s">
        <v>19</v>
      </c>
      <c r="N141" s="180" t="s">
        <v>42</v>
      </c>
      <c r="O141" s="63"/>
      <c r="P141" s="181">
        <f>O141*H141</f>
        <v>0</v>
      </c>
      <c r="Q141" s="181">
        <v>0</v>
      </c>
      <c r="R141" s="181">
        <f>Q141*H141</f>
        <v>0</v>
      </c>
      <c r="S141" s="181">
        <v>0</v>
      </c>
      <c r="T141" s="182">
        <f>S141*H141</f>
        <v>0</v>
      </c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R141" s="183" t="s">
        <v>125</v>
      </c>
      <c r="AT141" s="183" t="s">
        <v>120</v>
      </c>
      <c r="AU141" s="183" t="s">
        <v>82</v>
      </c>
      <c r="AY141" s="16" t="s">
        <v>118</v>
      </c>
      <c r="BE141" s="184">
        <f>IF(N141="základní",J141,0)</f>
        <v>0</v>
      </c>
      <c r="BF141" s="184">
        <f>IF(N141="snížená",J141,0)</f>
        <v>0</v>
      </c>
      <c r="BG141" s="184">
        <f>IF(N141="zákl. přenesená",J141,0)</f>
        <v>0</v>
      </c>
      <c r="BH141" s="184">
        <f>IF(N141="sníž. přenesená",J141,0)</f>
        <v>0</v>
      </c>
      <c r="BI141" s="184">
        <f>IF(N141="nulová",J141,0)</f>
        <v>0</v>
      </c>
      <c r="BJ141" s="16" t="s">
        <v>79</v>
      </c>
      <c r="BK141" s="184">
        <f>ROUND(I141*H141,2)</f>
        <v>0</v>
      </c>
      <c r="BL141" s="16" t="s">
        <v>125</v>
      </c>
      <c r="BM141" s="183" t="s">
        <v>277</v>
      </c>
    </row>
    <row r="142" spans="1:65" s="2" customFormat="1" ht="10.199999999999999">
      <c r="A142" s="33"/>
      <c r="B142" s="34"/>
      <c r="C142" s="35"/>
      <c r="D142" s="185" t="s">
        <v>127</v>
      </c>
      <c r="E142" s="35"/>
      <c r="F142" s="186" t="s">
        <v>216</v>
      </c>
      <c r="G142" s="35"/>
      <c r="H142" s="35"/>
      <c r="I142" s="187"/>
      <c r="J142" s="35"/>
      <c r="K142" s="35"/>
      <c r="L142" s="38"/>
      <c r="M142" s="188"/>
      <c r="N142" s="189"/>
      <c r="O142" s="63"/>
      <c r="P142" s="63"/>
      <c r="Q142" s="63"/>
      <c r="R142" s="63"/>
      <c r="S142" s="63"/>
      <c r="T142" s="64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T142" s="16" t="s">
        <v>127</v>
      </c>
      <c r="AU142" s="16" t="s">
        <v>82</v>
      </c>
    </row>
    <row r="143" spans="1:65" s="2" customFormat="1" ht="10.199999999999999">
      <c r="A143" s="33"/>
      <c r="B143" s="34"/>
      <c r="C143" s="35"/>
      <c r="D143" s="190" t="s">
        <v>129</v>
      </c>
      <c r="E143" s="35"/>
      <c r="F143" s="191" t="s">
        <v>217</v>
      </c>
      <c r="G143" s="35"/>
      <c r="H143" s="35"/>
      <c r="I143" s="187"/>
      <c r="J143" s="35"/>
      <c r="K143" s="35"/>
      <c r="L143" s="38"/>
      <c r="M143" s="188"/>
      <c r="N143" s="189"/>
      <c r="O143" s="63"/>
      <c r="P143" s="63"/>
      <c r="Q143" s="63"/>
      <c r="R143" s="63"/>
      <c r="S143" s="63"/>
      <c r="T143" s="64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T143" s="16" t="s">
        <v>129</v>
      </c>
      <c r="AU143" s="16" t="s">
        <v>82</v>
      </c>
    </row>
    <row r="144" spans="1:65" s="13" customFormat="1" ht="10.199999999999999">
      <c r="B144" s="192"/>
      <c r="C144" s="193"/>
      <c r="D144" s="185" t="s">
        <v>131</v>
      </c>
      <c r="E144" s="194" t="s">
        <v>19</v>
      </c>
      <c r="F144" s="195" t="s">
        <v>256</v>
      </c>
      <c r="G144" s="193"/>
      <c r="H144" s="196">
        <v>463</v>
      </c>
      <c r="I144" s="197"/>
      <c r="J144" s="193"/>
      <c r="K144" s="193"/>
      <c r="L144" s="198"/>
      <c r="M144" s="214"/>
      <c r="N144" s="215"/>
      <c r="O144" s="215"/>
      <c r="P144" s="215"/>
      <c r="Q144" s="215"/>
      <c r="R144" s="215"/>
      <c r="S144" s="215"/>
      <c r="T144" s="216"/>
      <c r="AT144" s="202" t="s">
        <v>131</v>
      </c>
      <c r="AU144" s="202" t="s">
        <v>82</v>
      </c>
      <c r="AV144" s="13" t="s">
        <v>82</v>
      </c>
      <c r="AW144" s="13" t="s">
        <v>33</v>
      </c>
      <c r="AX144" s="13" t="s">
        <v>79</v>
      </c>
      <c r="AY144" s="202" t="s">
        <v>118</v>
      </c>
    </row>
    <row r="145" spans="1:31" s="2" customFormat="1" ht="6.9" customHeight="1">
      <c r="A145" s="33"/>
      <c r="B145" s="46"/>
      <c r="C145" s="47"/>
      <c r="D145" s="47"/>
      <c r="E145" s="47"/>
      <c r="F145" s="47"/>
      <c r="G145" s="47"/>
      <c r="H145" s="47"/>
      <c r="I145" s="47"/>
      <c r="J145" s="47"/>
      <c r="K145" s="47"/>
      <c r="L145" s="38"/>
      <c r="M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</row>
  </sheetData>
  <sheetProtection algorithmName="SHA-512" hashValue="q1kYwJEpEIRnWB0eirPGAezmBXqhrVjWHxrvQKdV+uDD9rAjc32LQuKDPoMvooPHIPaXcA/Yvr7EYQhxtRmQJA==" saltValue="82/x7vEQo6r08LGPzB/AL0NGQ4zrxdBGS3ADKYNQRKuC9U5NM2NQov6tA1QIpOybhnxgMX4lbgVgN90P/U6Xew==" spinCount="100000" sheet="1" objects="1" scenarios="1" formatColumns="0" formatRows="0" autoFilter="0"/>
  <autoFilter ref="C80:K144"/>
  <mergeCells count="9">
    <mergeCell ref="E50:H50"/>
    <mergeCell ref="E71:H71"/>
    <mergeCell ref="E73:H73"/>
    <mergeCell ref="L2:V2"/>
    <mergeCell ref="E7:H7"/>
    <mergeCell ref="E9:H9"/>
    <mergeCell ref="E18:H18"/>
    <mergeCell ref="E27:H27"/>
    <mergeCell ref="E48:H48"/>
  </mergeCells>
  <hyperlinks>
    <hyperlink ref="F86" r:id="rId1"/>
    <hyperlink ref="F90" r:id="rId2"/>
    <hyperlink ref="F94" r:id="rId3"/>
    <hyperlink ref="F98" r:id="rId4"/>
    <hyperlink ref="F102" r:id="rId5"/>
    <hyperlink ref="F106" r:id="rId6"/>
    <hyperlink ref="F110" r:id="rId7"/>
    <hyperlink ref="F114" r:id="rId8"/>
    <hyperlink ref="F118" r:id="rId9"/>
    <hyperlink ref="F122" r:id="rId10"/>
    <hyperlink ref="F126" r:id="rId11"/>
    <hyperlink ref="F131" r:id="rId12"/>
    <hyperlink ref="F135" r:id="rId13"/>
    <hyperlink ref="F139" r:id="rId14"/>
    <hyperlink ref="F143" r:id="rId15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6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473"/>
  <sheetViews>
    <sheetView showGridLines="0" workbookViewId="0"/>
  </sheetViews>
  <sheetFormatPr defaultRowHeight="14.4"/>
  <cols>
    <col min="1" max="1" width="8.85546875" style="1" customWidth="1"/>
    <col min="2" max="2" width="1.140625" style="1" customWidth="1"/>
    <col min="3" max="3" width="4.42578125" style="1" customWidth="1"/>
    <col min="4" max="4" width="4.5703125" style="1" customWidth="1"/>
    <col min="5" max="5" width="18.28515625" style="1" customWidth="1"/>
    <col min="6" max="6" width="108" style="1" customWidth="1"/>
    <col min="7" max="7" width="8" style="1" customWidth="1"/>
    <col min="8" max="8" width="15" style="1" customWidth="1"/>
    <col min="9" max="9" width="16.85546875" style="1" customWidth="1"/>
    <col min="10" max="11" width="23.85546875" style="1" customWidth="1"/>
    <col min="12" max="12" width="10" style="1" customWidth="1"/>
    <col min="13" max="13" width="11.5703125" style="1" hidden="1" customWidth="1"/>
    <col min="14" max="14" width="9.140625" style="1" hidden="1"/>
    <col min="15" max="20" width="15.140625" style="1" hidden="1" customWidth="1"/>
    <col min="21" max="21" width="17.42578125" style="1" hidden="1" customWidth="1"/>
    <col min="22" max="22" width="13.140625" style="1" customWidth="1"/>
    <col min="23" max="23" width="17.42578125" style="1" customWidth="1"/>
    <col min="24" max="24" width="13.140625" style="1" customWidth="1"/>
    <col min="25" max="25" width="16" style="1" customWidth="1"/>
    <col min="26" max="26" width="11.7109375" style="1" customWidth="1"/>
    <col min="27" max="27" width="16" style="1" customWidth="1"/>
    <col min="28" max="28" width="17.42578125" style="1" customWidth="1"/>
    <col min="29" max="29" width="11.7109375" style="1" customWidth="1"/>
    <col min="30" max="30" width="16" style="1" customWidth="1"/>
    <col min="31" max="31" width="17.42578125" style="1" customWidth="1"/>
    <col min="44" max="65" width="9.140625" style="1" hidden="1"/>
  </cols>
  <sheetData>
    <row r="2" spans="1:46" s="1" customFormat="1" ht="36.9" customHeight="1"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AT2" s="16" t="s">
        <v>89</v>
      </c>
    </row>
    <row r="3" spans="1:46" s="1" customFormat="1" ht="6.9" customHeight="1">
      <c r="B3" s="100"/>
      <c r="C3" s="101"/>
      <c r="D3" s="101"/>
      <c r="E3" s="101"/>
      <c r="F3" s="101"/>
      <c r="G3" s="101"/>
      <c r="H3" s="101"/>
      <c r="I3" s="101"/>
      <c r="J3" s="101"/>
      <c r="K3" s="101"/>
      <c r="L3" s="19"/>
      <c r="AT3" s="16" t="s">
        <v>82</v>
      </c>
    </row>
    <row r="4" spans="1:46" s="1" customFormat="1" ht="24.9" customHeight="1">
      <c r="B4" s="19"/>
      <c r="D4" s="102" t="s">
        <v>94</v>
      </c>
      <c r="L4" s="19"/>
      <c r="M4" s="103" t="s">
        <v>10</v>
      </c>
      <c r="AT4" s="16" t="s">
        <v>4</v>
      </c>
    </row>
    <row r="5" spans="1:46" s="1" customFormat="1" ht="6.9" customHeight="1">
      <c r="B5" s="19"/>
      <c r="L5" s="19"/>
    </row>
    <row r="6" spans="1:46" s="1" customFormat="1" ht="12" customHeight="1">
      <c r="B6" s="19"/>
      <c r="D6" s="104" t="s">
        <v>16</v>
      </c>
      <c r="L6" s="19"/>
    </row>
    <row r="7" spans="1:46" s="1" customFormat="1" ht="14.4" customHeight="1">
      <c r="B7" s="19"/>
      <c r="E7" s="342" t="str">
        <f>'Rekapitulace stavby'!K6</f>
        <v>Kanalizace Spořilov, dešťová zdrž</v>
      </c>
      <c r="F7" s="343"/>
      <c r="G7" s="343"/>
      <c r="H7" s="343"/>
      <c r="L7" s="19"/>
    </row>
    <row r="8" spans="1:46" s="2" customFormat="1" ht="12" customHeight="1">
      <c r="A8" s="33"/>
      <c r="B8" s="38"/>
      <c r="C8" s="33"/>
      <c r="D8" s="104" t="s">
        <v>95</v>
      </c>
      <c r="E8" s="33"/>
      <c r="F8" s="33"/>
      <c r="G8" s="33"/>
      <c r="H8" s="33"/>
      <c r="I8" s="33"/>
      <c r="J8" s="33"/>
      <c r="K8" s="33"/>
      <c r="L8" s="105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46" s="2" customFormat="1" ht="15.6" customHeight="1">
      <c r="A9" s="33"/>
      <c r="B9" s="38"/>
      <c r="C9" s="33"/>
      <c r="D9" s="33"/>
      <c r="E9" s="344" t="s">
        <v>278</v>
      </c>
      <c r="F9" s="345"/>
      <c r="G9" s="345"/>
      <c r="H9" s="345"/>
      <c r="I9" s="33"/>
      <c r="J9" s="33"/>
      <c r="K9" s="33"/>
      <c r="L9" s="105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46" s="2" customFormat="1" ht="10.199999999999999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105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46" s="2" customFormat="1" ht="12" customHeight="1">
      <c r="A11" s="33"/>
      <c r="B11" s="38"/>
      <c r="C11" s="33"/>
      <c r="D11" s="104" t="s">
        <v>18</v>
      </c>
      <c r="E11" s="33"/>
      <c r="F11" s="106" t="s">
        <v>90</v>
      </c>
      <c r="G11" s="33"/>
      <c r="H11" s="33"/>
      <c r="I11" s="104" t="s">
        <v>20</v>
      </c>
      <c r="J11" s="106" t="s">
        <v>19</v>
      </c>
      <c r="K11" s="33"/>
      <c r="L11" s="105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46" s="2" customFormat="1" ht="12" customHeight="1">
      <c r="A12" s="33"/>
      <c r="B12" s="38"/>
      <c r="C12" s="33"/>
      <c r="D12" s="104" t="s">
        <v>21</v>
      </c>
      <c r="E12" s="33"/>
      <c r="F12" s="106" t="s">
        <v>22</v>
      </c>
      <c r="G12" s="33"/>
      <c r="H12" s="33"/>
      <c r="I12" s="104" t="s">
        <v>23</v>
      </c>
      <c r="J12" s="107" t="str">
        <f>'Rekapitulace stavby'!AN8</f>
        <v>11. 8. 2021</v>
      </c>
      <c r="K12" s="33"/>
      <c r="L12" s="105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46" s="2" customFormat="1" ht="10.8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105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46" s="2" customFormat="1" ht="12" customHeight="1">
      <c r="A14" s="33"/>
      <c r="B14" s="38"/>
      <c r="C14" s="33"/>
      <c r="D14" s="104" t="s">
        <v>25</v>
      </c>
      <c r="E14" s="33"/>
      <c r="F14" s="33"/>
      <c r="G14" s="33"/>
      <c r="H14" s="33"/>
      <c r="I14" s="104" t="s">
        <v>26</v>
      </c>
      <c r="J14" s="106" t="s">
        <v>19</v>
      </c>
      <c r="K14" s="33"/>
      <c r="L14" s="105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46" s="2" customFormat="1" ht="18" customHeight="1">
      <c r="A15" s="33"/>
      <c r="B15" s="38"/>
      <c r="C15" s="33"/>
      <c r="D15" s="33"/>
      <c r="E15" s="106" t="s">
        <v>27</v>
      </c>
      <c r="F15" s="33"/>
      <c r="G15" s="33"/>
      <c r="H15" s="33"/>
      <c r="I15" s="104" t="s">
        <v>28</v>
      </c>
      <c r="J15" s="106" t="s">
        <v>19</v>
      </c>
      <c r="K15" s="33"/>
      <c r="L15" s="105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46" s="2" customFormat="1" ht="6.9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105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04" t="s">
        <v>29</v>
      </c>
      <c r="E17" s="33"/>
      <c r="F17" s="33"/>
      <c r="G17" s="33"/>
      <c r="H17" s="33"/>
      <c r="I17" s="104" t="s">
        <v>26</v>
      </c>
      <c r="J17" s="29" t="str">
        <f>'Rekapitulace stavby'!AN13</f>
        <v>Vyplň údaj</v>
      </c>
      <c r="K17" s="33"/>
      <c r="L17" s="105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46" t="str">
        <f>'Rekapitulace stavby'!E14</f>
        <v>Vyplň údaj</v>
      </c>
      <c r="F18" s="347"/>
      <c r="G18" s="347"/>
      <c r="H18" s="347"/>
      <c r="I18" s="104" t="s">
        <v>28</v>
      </c>
      <c r="J18" s="29" t="str">
        <f>'Rekapitulace stavby'!AN14</f>
        <v>Vyplň údaj</v>
      </c>
      <c r="K18" s="33"/>
      <c r="L18" s="105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105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04" t="s">
        <v>31</v>
      </c>
      <c r="E20" s="33"/>
      <c r="F20" s="33"/>
      <c r="G20" s="33"/>
      <c r="H20" s="33"/>
      <c r="I20" s="104" t="s">
        <v>26</v>
      </c>
      <c r="J20" s="106" t="s">
        <v>19</v>
      </c>
      <c r="K20" s="33"/>
      <c r="L20" s="105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06" t="s">
        <v>32</v>
      </c>
      <c r="F21" s="33"/>
      <c r="G21" s="33"/>
      <c r="H21" s="33"/>
      <c r="I21" s="104" t="s">
        <v>28</v>
      </c>
      <c r="J21" s="106" t="s">
        <v>19</v>
      </c>
      <c r="K21" s="33"/>
      <c r="L21" s="105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105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04" t="s">
        <v>34</v>
      </c>
      <c r="E23" s="33"/>
      <c r="F23" s="33"/>
      <c r="G23" s="33"/>
      <c r="H23" s="33"/>
      <c r="I23" s="104" t="s">
        <v>26</v>
      </c>
      <c r="J23" s="106" t="str">
        <f>IF('Rekapitulace stavby'!AN19="","",'Rekapitulace stavby'!AN19)</f>
        <v/>
      </c>
      <c r="K23" s="33"/>
      <c r="L23" s="105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06" t="str">
        <f>IF('Rekapitulace stavby'!E20="","",'Rekapitulace stavby'!E20)</f>
        <v xml:space="preserve"> </v>
      </c>
      <c r="F24" s="33"/>
      <c r="G24" s="33"/>
      <c r="H24" s="33"/>
      <c r="I24" s="104" t="s">
        <v>28</v>
      </c>
      <c r="J24" s="106" t="str">
        <f>IF('Rekapitulace stavby'!AN20="","",'Rekapitulace stavby'!AN20)</f>
        <v/>
      </c>
      <c r="K24" s="33"/>
      <c r="L24" s="105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105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04" t="s">
        <v>35</v>
      </c>
      <c r="E26" s="33"/>
      <c r="F26" s="33"/>
      <c r="G26" s="33"/>
      <c r="H26" s="33"/>
      <c r="I26" s="33"/>
      <c r="J26" s="33"/>
      <c r="K26" s="33"/>
      <c r="L26" s="105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4.4" customHeight="1">
      <c r="A27" s="108"/>
      <c r="B27" s="109"/>
      <c r="C27" s="108"/>
      <c r="D27" s="108"/>
      <c r="E27" s="348" t="s">
        <v>19</v>
      </c>
      <c r="F27" s="348"/>
      <c r="G27" s="348"/>
      <c r="H27" s="34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105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" customHeight="1">
      <c r="A29" s="33"/>
      <c r="B29" s="38"/>
      <c r="C29" s="33"/>
      <c r="D29" s="111"/>
      <c r="E29" s="111"/>
      <c r="F29" s="111"/>
      <c r="G29" s="111"/>
      <c r="H29" s="111"/>
      <c r="I29" s="111"/>
      <c r="J29" s="111"/>
      <c r="K29" s="111"/>
      <c r="L29" s="105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2" t="s">
        <v>37</v>
      </c>
      <c r="E30" s="33"/>
      <c r="F30" s="33"/>
      <c r="G30" s="33"/>
      <c r="H30" s="33"/>
      <c r="I30" s="33"/>
      <c r="J30" s="113">
        <f>ROUND(J91, 2)</f>
        <v>0</v>
      </c>
      <c r="K30" s="33"/>
      <c r="L30" s="105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" customHeight="1">
      <c r="A31" s="33"/>
      <c r="B31" s="38"/>
      <c r="C31" s="33"/>
      <c r="D31" s="111"/>
      <c r="E31" s="111"/>
      <c r="F31" s="111"/>
      <c r="G31" s="111"/>
      <c r="H31" s="111"/>
      <c r="I31" s="111"/>
      <c r="J31" s="111"/>
      <c r="K31" s="111"/>
      <c r="L31" s="105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" customHeight="1">
      <c r="A32" s="33"/>
      <c r="B32" s="38"/>
      <c r="C32" s="33"/>
      <c r="D32" s="33"/>
      <c r="E32" s="33"/>
      <c r="F32" s="114" t="s">
        <v>39</v>
      </c>
      <c r="G32" s="33"/>
      <c r="H32" s="33"/>
      <c r="I32" s="114" t="s">
        <v>38</v>
      </c>
      <c r="J32" s="114" t="s">
        <v>40</v>
      </c>
      <c r="K32" s="33"/>
      <c r="L32" s="105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" customHeight="1">
      <c r="A33" s="33"/>
      <c r="B33" s="38"/>
      <c r="C33" s="33"/>
      <c r="D33" s="115" t="s">
        <v>41</v>
      </c>
      <c r="E33" s="104" t="s">
        <v>42</v>
      </c>
      <c r="F33" s="116">
        <f>ROUND((SUM(BE91:BE472)),  2)</f>
        <v>0</v>
      </c>
      <c r="G33" s="33"/>
      <c r="H33" s="33"/>
      <c r="I33" s="117">
        <v>0.21</v>
      </c>
      <c r="J33" s="116">
        <f>ROUND(((SUM(BE91:BE472))*I33),  2)</f>
        <v>0</v>
      </c>
      <c r="K33" s="33"/>
      <c r="L33" s="105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" customHeight="1">
      <c r="A34" s="33"/>
      <c r="B34" s="38"/>
      <c r="C34" s="33"/>
      <c r="D34" s="33"/>
      <c r="E34" s="104" t="s">
        <v>43</v>
      </c>
      <c r="F34" s="116">
        <f>ROUND((SUM(BF91:BF472)),  2)</f>
        <v>0</v>
      </c>
      <c r="G34" s="33"/>
      <c r="H34" s="33"/>
      <c r="I34" s="117">
        <v>0.15</v>
      </c>
      <c r="J34" s="116">
        <f>ROUND(((SUM(BF91:BF472))*I34),  2)</f>
        <v>0</v>
      </c>
      <c r="K34" s="33"/>
      <c r="L34" s="105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" hidden="1" customHeight="1">
      <c r="A35" s="33"/>
      <c r="B35" s="38"/>
      <c r="C35" s="33"/>
      <c r="D35" s="33"/>
      <c r="E35" s="104" t="s">
        <v>44</v>
      </c>
      <c r="F35" s="116">
        <f>ROUND((SUM(BG91:BG472)),  2)</f>
        <v>0</v>
      </c>
      <c r="G35" s="33"/>
      <c r="H35" s="33"/>
      <c r="I35" s="117">
        <v>0.21</v>
      </c>
      <c r="J35" s="116">
        <f>0</f>
        <v>0</v>
      </c>
      <c r="K35" s="33"/>
      <c r="L35" s="105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" hidden="1" customHeight="1">
      <c r="A36" s="33"/>
      <c r="B36" s="38"/>
      <c r="C36" s="33"/>
      <c r="D36" s="33"/>
      <c r="E36" s="104" t="s">
        <v>45</v>
      </c>
      <c r="F36" s="116">
        <f>ROUND((SUM(BH91:BH472)),  2)</f>
        <v>0</v>
      </c>
      <c r="G36" s="33"/>
      <c r="H36" s="33"/>
      <c r="I36" s="117">
        <v>0.15</v>
      </c>
      <c r="J36" s="116">
        <f>0</f>
        <v>0</v>
      </c>
      <c r="K36" s="33"/>
      <c r="L36" s="105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" hidden="1" customHeight="1">
      <c r="A37" s="33"/>
      <c r="B37" s="38"/>
      <c r="C37" s="33"/>
      <c r="D37" s="33"/>
      <c r="E37" s="104" t="s">
        <v>46</v>
      </c>
      <c r="F37" s="116">
        <f>ROUND((SUM(BI91:BI472)),  2)</f>
        <v>0</v>
      </c>
      <c r="G37" s="33"/>
      <c r="H37" s="33"/>
      <c r="I37" s="117">
        <v>0</v>
      </c>
      <c r="J37" s="116">
        <f>0</f>
        <v>0</v>
      </c>
      <c r="K37" s="33"/>
      <c r="L37" s="105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105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18"/>
      <c r="D39" s="119" t="s">
        <v>47</v>
      </c>
      <c r="E39" s="120"/>
      <c r="F39" s="120"/>
      <c r="G39" s="121" t="s">
        <v>48</v>
      </c>
      <c r="H39" s="122" t="s">
        <v>49</v>
      </c>
      <c r="I39" s="120"/>
      <c r="J39" s="123">
        <f>SUM(J30:J37)</f>
        <v>0</v>
      </c>
      <c r="K39" s="124"/>
      <c r="L39" s="105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" customHeight="1">
      <c r="A40" s="33"/>
      <c r="B40" s="125"/>
      <c r="C40" s="126"/>
      <c r="D40" s="126"/>
      <c r="E40" s="126"/>
      <c r="F40" s="126"/>
      <c r="G40" s="126"/>
      <c r="H40" s="126"/>
      <c r="I40" s="126"/>
      <c r="J40" s="126"/>
      <c r="K40" s="126"/>
      <c r="L40" s="105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4" spans="1:31" s="2" customFormat="1" ht="6.9" customHeight="1">
      <c r="A44" s="33"/>
      <c r="B44" s="127"/>
      <c r="C44" s="128"/>
      <c r="D44" s="128"/>
      <c r="E44" s="128"/>
      <c r="F44" s="128"/>
      <c r="G44" s="128"/>
      <c r="H44" s="128"/>
      <c r="I44" s="128"/>
      <c r="J44" s="128"/>
      <c r="K44" s="128"/>
      <c r="L44" s="105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</row>
    <row r="45" spans="1:31" s="2" customFormat="1" ht="24.9" customHeight="1">
      <c r="A45" s="33"/>
      <c r="B45" s="34"/>
      <c r="C45" s="22" t="s">
        <v>97</v>
      </c>
      <c r="D45" s="35"/>
      <c r="E45" s="35"/>
      <c r="F45" s="35"/>
      <c r="G45" s="35"/>
      <c r="H45" s="35"/>
      <c r="I45" s="35"/>
      <c r="J45" s="35"/>
      <c r="K45" s="35"/>
      <c r="L45" s="105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</row>
    <row r="46" spans="1:31" s="2" customFormat="1" ht="6.9" customHeight="1">
      <c r="A46" s="33"/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105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</row>
    <row r="47" spans="1:31" s="2" customFormat="1" ht="12" customHeight="1">
      <c r="A47" s="33"/>
      <c r="B47" s="34"/>
      <c r="C47" s="28" t="s">
        <v>16</v>
      </c>
      <c r="D47" s="35"/>
      <c r="E47" s="35"/>
      <c r="F47" s="35"/>
      <c r="G47" s="35"/>
      <c r="H47" s="35"/>
      <c r="I47" s="35"/>
      <c r="J47" s="35"/>
      <c r="K47" s="35"/>
      <c r="L47" s="105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</row>
    <row r="48" spans="1:31" s="2" customFormat="1" ht="14.4" customHeight="1">
      <c r="A48" s="33"/>
      <c r="B48" s="34"/>
      <c r="C48" s="35"/>
      <c r="D48" s="35"/>
      <c r="E48" s="349" t="str">
        <f>E7</f>
        <v>Kanalizace Spořilov, dešťová zdrž</v>
      </c>
      <c r="F48" s="350"/>
      <c r="G48" s="350"/>
      <c r="H48" s="350"/>
      <c r="I48" s="35"/>
      <c r="J48" s="35"/>
      <c r="K48" s="35"/>
      <c r="L48" s="105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</row>
    <row r="49" spans="1:47" s="2" customFormat="1" ht="12" customHeight="1">
      <c r="A49" s="33"/>
      <c r="B49" s="34"/>
      <c r="C49" s="28" t="s">
        <v>95</v>
      </c>
      <c r="D49" s="35"/>
      <c r="E49" s="35"/>
      <c r="F49" s="35"/>
      <c r="G49" s="35"/>
      <c r="H49" s="35"/>
      <c r="I49" s="35"/>
      <c r="J49" s="35"/>
      <c r="K49" s="35"/>
      <c r="L49" s="105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</row>
    <row r="50" spans="1:47" s="2" customFormat="1" ht="15.6" customHeight="1">
      <c r="A50" s="33"/>
      <c r="B50" s="34"/>
      <c r="C50" s="35"/>
      <c r="D50" s="35"/>
      <c r="E50" s="302" t="str">
        <f>E9</f>
        <v>SO-103 - Sdružený objekt</v>
      </c>
      <c r="F50" s="351"/>
      <c r="G50" s="351"/>
      <c r="H50" s="351"/>
      <c r="I50" s="35"/>
      <c r="J50" s="35"/>
      <c r="K50" s="35"/>
      <c r="L50" s="105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</row>
    <row r="51" spans="1:47" s="2" customFormat="1" ht="6.9" customHeight="1">
      <c r="A51" s="33"/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105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</row>
    <row r="52" spans="1:47" s="2" customFormat="1" ht="12" customHeight="1">
      <c r="A52" s="33"/>
      <c r="B52" s="34"/>
      <c r="C52" s="28" t="s">
        <v>21</v>
      </c>
      <c r="D52" s="35"/>
      <c r="E52" s="35"/>
      <c r="F52" s="26" t="str">
        <f>F12</f>
        <v xml:space="preserve"> </v>
      </c>
      <c r="G52" s="35"/>
      <c r="H52" s="35"/>
      <c r="I52" s="28" t="s">
        <v>23</v>
      </c>
      <c r="J52" s="58" t="str">
        <f>IF(J12="","",J12)</f>
        <v>11. 8. 2021</v>
      </c>
      <c r="K52" s="35"/>
      <c r="L52" s="105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</row>
    <row r="53" spans="1:47" s="2" customFormat="1" ht="6.9" customHeight="1">
      <c r="A53" s="33"/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105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</row>
    <row r="54" spans="1:47" s="2" customFormat="1" ht="26.4" customHeight="1">
      <c r="A54" s="33"/>
      <c r="B54" s="34"/>
      <c r="C54" s="28" t="s">
        <v>25</v>
      </c>
      <c r="D54" s="35"/>
      <c r="E54" s="35"/>
      <c r="F54" s="26" t="str">
        <f>E15</f>
        <v>Město Broumov</v>
      </c>
      <c r="G54" s="35"/>
      <c r="H54" s="35"/>
      <c r="I54" s="28" t="s">
        <v>31</v>
      </c>
      <c r="J54" s="31" t="str">
        <f>E21</f>
        <v>Agroprojekce Litomyšl, s.r.o.</v>
      </c>
      <c r="K54" s="35"/>
      <c r="L54" s="105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</row>
    <row r="55" spans="1:47" s="2" customFormat="1" ht="15.6" customHeight="1">
      <c r="A55" s="33"/>
      <c r="B55" s="34"/>
      <c r="C55" s="28" t="s">
        <v>29</v>
      </c>
      <c r="D55" s="35"/>
      <c r="E55" s="35"/>
      <c r="F55" s="26" t="str">
        <f>IF(E18="","",E18)</f>
        <v>Vyplň údaj</v>
      </c>
      <c r="G55" s="35"/>
      <c r="H55" s="35"/>
      <c r="I55" s="28" t="s">
        <v>34</v>
      </c>
      <c r="J55" s="31" t="str">
        <f>E24</f>
        <v xml:space="preserve"> </v>
      </c>
      <c r="K55" s="35"/>
      <c r="L55" s="105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</row>
    <row r="56" spans="1:47" s="2" customFormat="1" ht="10.35" customHeight="1">
      <c r="A56" s="33"/>
      <c r="B56" s="34"/>
      <c r="C56" s="35"/>
      <c r="D56" s="35"/>
      <c r="E56" s="35"/>
      <c r="F56" s="35"/>
      <c r="G56" s="35"/>
      <c r="H56" s="35"/>
      <c r="I56" s="35"/>
      <c r="J56" s="35"/>
      <c r="K56" s="35"/>
      <c r="L56" s="105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</row>
    <row r="57" spans="1:47" s="2" customFormat="1" ht="29.25" customHeight="1">
      <c r="A57" s="33"/>
      <c r="B57" s="34"/>
      <c r="C57" s="129" t="s">
        <v>98</v>
      </c>
      <c r="D57" s="130"/>
      <c r="E57" s="130"/>
      <c r="F57" s="130"/>
      <c r="G57" s="130"/>
      <c r="H57" s="130"/>
      <c r="I57" s="130"/>
      <c r="J57" s="131" t="s">
        <v>99</v>
      </c>
      <c r="K57" s="130"/>
      <c r="L57" s="105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</row>
    <row r="58" spans="1:47" s="2" customFormat="1" ht="10.35" customHeight="1">
      <c r="A58" s="33"/>
      <c r="B58" s="34"/>
      <c r="C58" s="35"/>
      <c r="D58" s="35"/>
      <c r="E58" s="35"/>
      <c r="F58" s="35"/>
      <c r="G58" s="35"/>
      <c r="H58" s="35"/>
      <c r="I58" s="35"/>
      <c r="J58" s="35"/>
      <c r="K58" s="35"/>
      <c r="L58" s="105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</row>
    <row r="59" spans="1:47" s="2" customFormat="1" ht="22.8" customHeight="1">
      <c r="A59" s="33"/>
      <c r="B59" s="34"/>
      <c r="C59" s="132" t="s">
        <v>69</v>
      </c>
      <c r="D59" s="35"/>
      <c r="E59" s="35"/>
      <c r="F59" s="35"/>
      <c r="G59" s="35"/>
      <c r="H59" s="35"/>
      <c r="I59" s="35"/>
      <c r="J59" s="76">
        <f>J91</f>
        <v>0</v>
      </c>
      <c r="K59" s="35"/>
      <c r="L59" s="105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U59" s="16" t="s">
        <v>100</v>
      </c>
    </row>
    <row r="60" spans="1:47" s="9" customFormat="1" ht="24.9" customHeight="1">
      <c r="B60" s="133"/>
      <c r="C60" s="134"/>
      <c r="D60" s="135" t="s">
        <v>101</v>
      </c>
      <c r="E60" s="136"/>
      <c r="F60" s="136"/>
      <c r="G60" s="136"/>
      <c r="H60" s="136"/>
      <c r="I60" s="136"/>
      <c r="J60" s="137">
        <f>J92</f>
        <v>0</v>
      </c>
      <c r="K60" s="134"/>
      <c r="L60" s="138"/>
    </row>
    <row r="61" spans="1:47" s="10" customFormat="1" ht="19.95" customHeight="1">
      <c r="B61" s="139"/>
      <c r="C61" s="140"/>
      <c r="D61" s="141" t="s">
        <v>102</v>
      </c>
      <c r="E61" s="142"/>
      <c r="F61" s="142"/>
      <c r="G61" s="142"/>
      <c r="H61" s="142"/>
      <c r="I61" s="142"/>
      <c r="J61" s="143">
        <f>J93</f>
        <v>0</v>
      </c>
      <c r="K61" s="140"/>
      <c r="L61" s="144"/>
    </row>
    <row r="62" spans="1:47" s="10" customFormat="1" ht="19.95" customHeight="1">
      <c r="B62" s="139"/>
      <c r="C62" s="140"/>
      <c r="D62" s="141" t="s">
        <v>279</v>
      </c>
      <c r="E62" s="142"/>
      <c r="F62" s="142"/>
      <c r="G62" s="142"/>
      <c r="H62" s="142"/>
      <c r="I62" s="142"/>
      <c r="J62" s="143">
        <f>J214</f>
        <v>0</v>
      </c>
      <c r="K62" s="140"/>
      <c r="L62" s="144"/>
    </row>
    <row r="63" spans="1:47" s="10" customFormat="1" ht="19.95" customHeight="1">
      <c r="B63" s="139"/>
      <c r="C63" s="140"/>
      <c r="D63" s="141" t="s">
        <v>280</v>
      </c>
      <c r="E63" s="142"/>
      <c r="F63" s="142"/>
      <c r="G63" s="142"/>
      <c r="H63" s="142"/>
      <c r="I63" s="142"/>
      <c r="J63" s="143">
        <f>J247</f>
        <v>0</v>
      </c>
      <c r="K63" s="140"/>
      <c r="L63" s="144"/>
    </row>
    <row r="64" spans="1:47" s="10" customFormat="1" ht="19.95" customHeight="1">
      <c r="B64" s="139"/>
      <c r="C64" s="140"/>
      <c r="D64" s="141" t="s">
        <v>281</v>
      </c>
      <c r="E64" s="142"/>
      <c r="F64" s="142"/>
      <c r="G64" s="142"/>
      <c r="H64" s="142"/>
      <c r="I64" s="142"/>
      <c r="J64" s="143">
        <f>J267</f>
        <v>0</v>
      </c>
      <c r="K64" s="140"/>
      <c r="L64" s="144"/>
    </row>
    <row r="65" spans="1:31" s="10" customFormat="1" ht="19.95" customHeight="1">
      <c r="B65" s="139"/>
      <c r="C65" s="140"/>
      <c r="D65" s="141" t="s">
        <v>282</v>
      </c>
      <c r="E65" s="142"/>
      <c r="F65" s="142"/>
      <c r="G65" s="142"/>
      <c r="H65" s="142"/>
      <c r="I65" s="142"/>
      <c r="J65" s="143">
        <f>J271</f>
        <v>0</v>
      </c>
      <c r="K65" s="140"/>
      <c r="L65" s="144"/>
    </row>
    <row r="66" spans="1:31" s="10" customFormat="1" ht="19.95" customHeight="1">
      <c r="B66" s="139"/>
      <c r="C66" s="140"/>
      <c r="D66" s="141" t="s">
        <v>283</v>
      </c>
      <c r="E66" s="142"/>
      <c r="F66" s="142"/>
      <c r="G66" s="142"/>
      <c r="H66" s="142"/>
      <c r="I66" s="142"/>
      <c r="J66" s="143">
        <f>J384</f>
        <v>0</v>
      </c>
      <c r="K66" s="140"/>
      <c r="L66" s="144"/>
    </row>
    <row r="67" spans="1:31" s="10" customFormat="1" ht="19.95" customHeight="1">
      <c r="B67" s="139"/>
      <c r="C67" s="140"/>
      <c r="D67" s="141" t="s">
        <v>284</v>
      </c>
      <c r="E67" s="142"/>
      <c r="F67" s="142"/>
      <c r="G67" s="142"/>
      <c r="H67" s="142"/>
      <c r="I67" s="142"/>
      <c r="J67" s="143">
        <f>J412</f>
        <v>0</v>
      </c>
      <c r="K67" s="140"/>
      <c r="L67" s="144"/>
    </row>
    <row r="68" spans="1:31" s="10" customFormat="1" ht="19.95" customHeight="1">
      <c r="B68" s="139"/>
      <c r="C68" s="140"/>
      <c r="D68" s="141" t="s">
        <v>285</v>
      </c>
      <c r="E68" s="142"/>
      <c r="F68" s="142"/>
      <c r="G68" s="142"/>
      <c r="H68" s="142"/>
      <c r="I68" s="142"/>
      <c r="J68" s="143">
        <f>J429</f>
        <v>0</v>
      </c>
      <c r="K68" s="140"/>
      <c r="L68" s="144"/>
    </row>
    <row r="69" spans="1:31" s="9" customFormat="1" ht="24.9" customHeight="1">
      <c r="B69" s="133"/>
      <c r="C69" s="134"/>
      <c r="D69" s="135" t="s">
        <v>286</v>
      </c>
      <c r="E69" s="136"/>
      <c r="F69" s="136"/>
      <c r="G69" s="136"/>
      <c r="H69" s="136"/>
      <c r="I69" s="136"/>
      <c r="J69" s="137">
        <f>J436</f>
        <v>0</v>
      </c>
      <c r="K69" s="134"/>
      <c r="L69" s="138"/>
    </row>
    <row r="70" spans="1:31" s="10" customFormat="1" ht="19.95" customHeight="1">
      <c r="B70" s="139"/>
      <c r="C70" s="140"/>
      <c r="D70" s="141" t="s">
        <v>287</v>
      </c>
      <c r="E70" s="142"/>
      <c r="F70" s="142"/>
      <c r="G70" s="142"/>
      <c r="H70" s="142"/>
      <c r="I70" s="142"/>
      <c r="J70" s="143">
        <f>J437</f>
        <v>0</v>
      </c>
      <c r="K70" s="140"/>
      <c r="L70" s="144"/>
    </row>
    <row r="71" spans="1:31" s="10" customFormat="1" ht="19.95" customHeight="1">
      <c r="B71" s="139"/>
      <c r="C71" s="140"/>
      <c r="D71" s="141" t="s">
        <v>288</v>
      </c>
      <c r="E71" s="142"/>
      <c r="F71" s="142"/>
      <c r="G71" s="142"/>
      <c r="H71" s="142"/>
      <c r="I71" s="142"/>
      <c r="J71" s="143">
        <f>J469</f>
        <v>0</v>
      </c>
      <c r="K71" s="140"/>
      <c r="L71" s="144"/>
    </row>
    <row r="72" spans="1:31" s="2" customFormat="1" ht="21.75" customHeight="1">
      <c r="A72" s="33"/>
      <c r="B72" s="34"/>
      <c r="C72" s="35"/>
      <c r="D72" s="35"/>
      <c r="E72" s="35"/>
      <c r="F72" s="35"/>
      <c r="G72" s="35"/>
      <c r="H72" s="35"/>
      <c r="I72" s="35"/>
      <c r="J72" s="35"/>
      <c r="K72" s="35"/>
      <c r="L72" s="105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</row>
    <row r="73" spans="1:31" s="2" customFormat="1" ht="6.9" customHeight="1">
      <c r="A73" s="33"/>
      <c r="B73" s="46"/>
      <c r="C73" s="47"/>
      <c r="D73" s="47"/>
      <c r="E73" s="47"/>
      <c r="F73" s="47"/>
      <c r="G73" s="47"/>
      <c r="H73" s="47"/>
      <c r="I73" s="47"/>
      <c r="J73" s="47"/>
      <c r="K73" s="47"/>
      <c r="L73" s="105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</row>
    <row r="77" spans="1:31" s="2" customFormat="1" ht="6.9" customHeight="1">
      <c r="A77" s="33"/>
      <c r="B77" s="48"/>
      <c r="C77" s="49"/>
      <c r="D77" s="49"/>
      <c r="E77" s="49"/>
      <c r="F77" s="49"/>
      <c r="G77" s="49"/>
      <c r="H77" s="49"/>
      <c r="I77" s="49"/>
      <c r="J77" s="49"/>
      <c r="K77" s="49"/>
      <c r="L77" s="105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78" spans="1:31" s="2" customFormat="1" ht="24.9" customHeight="1">
      <c r="A78" s="33"/>
      <c r="B78" s="34"/>
      <c r="C78" s="22" t="s">
        <v>103</v>
      </c>
      <c r="D78" s="35"/>
      <c r="E78" s="35"/>
      <c r="F78" s="35"/>
      <c r="G78" s="35"/>
      <c r="H78" s="35"/>
      <c r="I78" s="35"/>
      <c r="J78" s="35"/>
      <c r="K78" s="35"/>
      <c r="L78" s="105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</row>
    <row r="79" spans="1:31" s="2" customFormat="1" ht="6.9" customHeight="1">
      <c r="A79" s="33"/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105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</row>
    <row r="80" spans="1:31" s="2" customFormat="1" ht="12" customHeight="1">
      <c r="A80" s="33"/>
      <c r="B80" s="34"/>
      <c r="C80" s="28" t="s">
        <v>16</v>
      </c>
      <c r="D80" s="35"/>
      <c r="E80" s="35"/>
      <c r="F80" s="35"/>
      <c r="G80" s="35"/>
      <c r="H80" s="35"/>
      <c r="I80" s="35"/>
      <c r="J80" s="35"/>
      <c r="K80" s="35"/>
      <c r="L80" s="105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</row>
    <row r="81" spans="1:65" s="2" customFormat="1" ht="14.4" customHeight="1">
      <c r="A81" s="33"/>
      <c r="B81" s="34"/>
      <c r="C81" s="35"/>
      <c r="D81" s="35"/>
      <c r="E81" s="349" t="str">
        <f>E7</f>
        <v>Kanalizace Spořilov, dešťová zdrž</v>
      </c>
      <c r="F81" s="350"/>
      <c r="G81" s="350"/>
      <c r="H81" s="350"/>
      <c r="I81" s="35"/>
      <c r="J81" s="35"/>
      <c r="K81" s="35"/>
      <c r="L81" s="105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65" s="2" customFormat="1" ht="12" customHeight="1">
      <c r="A82" s="33"/>
      <c r="B82" s="34"/>
      <c r="C82" s="28" t="s">
        <v>95</v>
      </c>
      <c r="D82" s="35"/>
      <c r="E82" s="35"/>
      <c r="F82" s="35"/>
      <c r="G82" s="35"/>
      <c r="H82" s="35"/>
      <c r="I82" s="35"/>
      <c r="J82" s="35"/>
      <c r="K82" s="35"/>
      <c r="L82" s="105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65" s="2" customFormat="1" ht="15.6" customHeight="1">
      <c r="A83" s="33"/>
      <c r="B83" s="34"/>
      <c r="C83" s="35"/>
      <c r="D83" s="35"/>
      <c r="E83" s="302" t="str">
        <f>E9</f>
        <v>SO-103 - Sdružený objekt</v>
      </c>
      <c r="F83" s="351"/>
      <c r="G83" s="351"/>
      <c r="H83" s="351"/>
      <c r="I83" s="35"/>
      <c r="J83" s="35"/>
      <c r="K83" s="35"/>
      <c r="L83" s="105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65" s="2" customFormat="1" ht="6.9" customHeight="1">
      <c r="A84" s="33"/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105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65" s="2" customFormat="1" ht="12" customHeight="1">
      <c r="A85" s="33"/>
      <c r="B85" s="34"/>
      <c r="C85" s="28" t="s">
        <v>21</v>
      </c>
      <c r="D85" s="35"/>
      <c r="E85" s="35"/>
      <c r="F85" s="26" t="str">
        <f>F12</f>
        <v xml:space="preserve"> </v>
      </c>
      <c r="G85" s="35"/>
      <c r="H85" s="35"/>
      <c r="I85" s="28" t="s">
        <v>23</v>
      </c>
      <c r="J85" s="58" t="str">
        <f>IF(J12="","",J12)</f>
        <v>11. 8. 2021</v>
      </c>
      <c r="K85" s="35"/>
      <c r="L85" s="105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65" s="2" customFormat="1" ht="6.9" customHeight="1">
      <c r="A86" s="33"/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105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65" s="2" customFormat="1" ht="26.4" customHeight="1">
      <c r="A87" s="33"/>
      <c r="B87" s="34"/>
      <c r="C87" s="28" t="s">
        <v>25</v>
      </c>
      <c r="D87" s="35"/>
      <c r="E87" s="35"/>
      <c r="F87" s="26" t="str">
        <f>E15</f>
        <v>Město Broumov</v>
      </c>
      <c r="G87" s="35"/>
      <c r="H87" s="35"/>
      <c r="I87" s="28" t="s">
        <v>31</v>
      </c>
      <c r="J87" s="31" t="str">
        <f>E21</f>
        <v>Agroprojekce Litomyšl, s.r.o.</v>
      </c>
      <c r="K87" s="35"/>
      <c r="L87" s="105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65" s="2" customFormat="1" ht="15.6" customHeight="1">
      <c r="A88" s="33"/>
      <c r="B88" s="34"/>
      <c r="C88" s="28" t="s">
        <v>29</v>
      </c>
      <c r="D88" s="35"/>
      <c r="E88" s="35"/>
      <c r="F88" s="26" t="str">
        <f>IF(E18="","",E18)</f>
        <v>Vyplň údaj</v>
      </c>
      <c r="G88" s="35"/>
      <c r="H88" s="35"/>
      <c r="I88" s="28" t="s">
        <v>34</v>
      </c>
      <c r="J88" s="31" t="str">
        <f>E24</f>
        <v xml:space="preserve"> </v>
      </c>
      <c r="K88" s="35"/>
      <c r="L88" s="105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65" s="2" customFormat="1" ht="10.35" customHeight="1">
      <c r="A89" s="33"/>
      <c r="B89" s="34"/>
      <c r="C89" s="35"/>
      <c r="D89" s="35"/>
      <c r="E89" s="35"/>
      <c r="F89" s="35"/>
      <c r="G89" s="35"/>
      <c r="H89" s="35"/>
      <c r="I89" s="35"/>
      <c r="J89" s="35"/>
      <c r="K89" s="35"/>
      <c r="L89" s="105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65" s="11" customFormat="1" ht="29.25" customHeight="1">
      <c r="A90" s="145"/>
      <c r="B90" s="146"/>
      <c r="C90" s="147" t="s">
        <v>104</v>
      </c>
      <c r="D90" s="148" t="s">
        <v>56</v>
      </c>
      <c r="E90" s="148" t="s">
        <v>52</v>
      </c>
      <c r="F90" s="148" t="s">
        <v>53</v>
      </c>
      <c r="G90" s="148" t="s">
        <v>105</v>
      </c>
      <c r="H90" s="148" t="s">
        <v>106</v>
      </c>
      <c r="I90" s="148" t="s">
        <v>107</v>
      </c>
      <c r="J90" s="148" t="s">
        <v>99</v>
      </c>
      <c r="K90" s="149" t="s">
        <v>108</v>
      </c>
      <c r="L90" s="150"/>
      <c r="M90" s="67" t="s">
        <v>19</v>
      </c>
      <c r="N90" s="68" t="s">
        <v>41</v>
      </c>
      <c r="O90" s="68" t="s">
        <v>109</v>
      </c>
      <c r="P90" s="68" t="s">
        <v>110</v>
      </c>
      <c r="Q90" s="68" t="s">
        <v>111</v>
      </c>
      <c r="R90" s="68" t="s">
        <v>112</v>
      </c>
      <c r="S90" s="68" t="s">
        <v>113</v>
      </c>
      <c r="T90" s="69" t="s">
        <v>114</v>
      </c>
      <c r="U90" s="145"/>
      <c r="V90" s="145"/>
      <c r="W90" s="145"/>
      <c r="X90" s="145"/>
      <c r="Y90" s="145"/>
      <c r="Z90" s="145"/>
      <c r="AA90" s="145"/>
      <c r="AB90" s="145"/>
      <c r="AC90" s="145"/>
      <c r="AD90" s="145"/>
      <c r="AE90" s="145"/>
    </row>
    <row r="91" spans="1:65" s="2" customFormat="1" ht="22.8" customHeight="1">
      <c r="A91" s="33"/>
      <c r="B91" s="34"/>
      <c r="C91" s="74" t="s">
        <v>115</v>
      </c>
      <c r="D91" s="35"/>
      <c r="E91" s="35"/>
      <c r="F91" s="35"/>
      <c r="G91" s="35"/>
      <c r="H91" s="35"/>
      <c r="I91" s="35"/>
      <c r="J91" s="151">
        <f>BK91</f>
        <v>0</v>
      </c>
      <c r="K91" s="35"/>
      <c r="L91" s="38"/>
      <c r="M91" s="70"/>
      <c r="N91" s="152"/>
      <c r="O91" s="71"/>
      <c r="P91" s="153">
        <f>P92+P436</f>
        <v>0</v>
      </c>
      <c r="Q91" s="71"/>
      <c r="R91" s="153">
        <f>R92+R436</f>
        <v>283.88659558000001</v>
      </c>
      <c r="S91" s="71"/>
      <c r="T91" s="154">
        <f>T92+T436</f>
        <v>17.285999999999998</v>
      </c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T91" s="16" t="s">
        <v>70</v>
      </c>
      <c r="AU91" s="16" t="s">
        <v>100</v>
      </c>
      <c r="BK91" s="155">
        <f>BK92+BK436</f>
        <v>0</v>
      </c>
    </row>
    <row r="92" spans="1:65" s="12" customFormat="1" ht="25.95" customHeight="1">
      <c r="B92" s="156"/>
      <c r="C92" s="157"/>
      <c r="D92" s="158" t="s">
        <v>70</v>
      </c>
      <c r="E92" s="159" t="s">
        <v>116</v>
      </c>
      <c r="F92" s="159" t="s">
        <v>117</v>
      </c>
      <c r="G92" s="157"/>
      <c r="H92" s="157"/>
      <c r="I92" s="160"/>
      <c r="J92" s="161">
        <f>BK92</f>
        <v>0</v>
      </c>
      <c r="K92" s="157"/>
      <c r="L92" s="162"/>
      <c r="M92" s="163"/>
      <c r="N92" s="164"/>
      <c r="O92" s="164"/>
      <c r="P92" s="165">
        <f>P93+P214+P247+P267+P271+P384+P412+P429</f>
        <v>0</v>
      </c>
      <c r="Q92" s="164"/>
      <c r="R92" s="165">
        <f>R93+R214+R247+R267+R271+R384+R412+R429</f>
        <v>283.68828028000001</v>
      </c>
      <c r="S92" s="164"/>
      <c r="T92" s="166">
        <f>T93+T214+T247+T267+T271+T384+T412+T429</f>
        <v>17.285999999999998</v>
      </c>
      <c r="AR92" s="167" t="s">
        <v>79</v>
      </c>
      <c r="AT92" s="168" t="s">
        <v>70</v>
      </c>
      <c r="AU92" s="168" t="s">
        <v>71</v>
      </c>
      <c r="AY92" s="167" t="s">
        <v>118</v>
      </c>
      <c r="BK92" s="169">
        <f>BK93+BK214+BK247+BK267+BK271+BK384+BK412+BK429</f>
        <v>0</v>
      </c>
    </row>
    <row r="93" spans="1:65" s="12" customFormat="1" ht="22.8" customHeight="1">
      <c r="B93" s="156"/>
      <c r="C93" s="157"/>
      <c r="D93" s="158" t="s">
        <v>70</v>
      </c>
      <c r="E93" s="170" t="s">
        <v>79</v>
      </c>
      <c r="F93" s="170" t="s">
        <v>119</v>
      </c>
      <c r="G93" s="157"/>
      <c r="H93" s="157"/>
      <c r="I93" s="160"/>
      <c r="J93" s="171">
        <f>BK93</f>
        <v>0</v>
      </c>
      <c r="K93" s="157"/>
      <c r="L93" s="162"/>
      <c r="M93" s="163"/>
      <c r="N93" s="164"/>
      <c r="O93" s="164"/>
      <c r="P93" s="165">
        <f>SUM(P94:P213)</f>
        <v>0</v>
      </c>
      <c r="Q93" s="164"/>
      <c r="R93" s="165">
        <f>SUM(R94:R213)</f>
        <v>130.90465879999999</v>
      </c>
      <c r="S93" s="164"/>
      <c r="T93" s="166">
        <f>SUM(T94:T213)</f>
        <v>17.285999999999998</v>
      </c>
      <c r="AR93" s="167" t="s">
        <v>79</v>
      </c>
      <c r="AT93" s="168" t="s">
        <v>70</v>
      </c>
      <c r="AU93" s="168" t="s">
        <v>79</v>
      </c>
      <c r="AY93" s="167" t="s">
        <v>118</v>
      </c>
      <c r="BK93" s="169">
        <f>SUM(BK94:BK213)</f>
        <v>0</v>
      </c>
    </row>
    <row r="94" spans="1:65" s="2" customFormat="1" ht="14.4" customHeight="1">
      <c r="A94" s="33"/>
      <c r="B94" s="34"/>
      <c r="C94" s="172" t="s">
        <v>79</v>
      </c>
      <c r="D94" s="172" t="s">
        <v>120</v>
      </c>
      <c r="E94" s="173" t="s">
        <v>289</v>
      </c>
      <c r="F94" s="174" t="s">
        <v>290</v>
      </c>
      <c r="G94" s="175" t="s">
        <v>123</v>
      </c>
      <c r="H94" s="176">
        <v>18</v>
      </c>
      <c r="I94" s="177"/>
      <c r="J94" s="178">
        <f>ROUND(I94*H94,2)</f>
        <v>0</v>
      </c>
      <c r="K94" s="174" t="s">
        <v>124</v>
      </c>
      <c r="L94" s="38"/>
      <c r="M94" s="179" t="s">
        <v>19</v>
      </c>
      <c r="N94" s="180" t="s">
        <v>42</v>
      </c>
      <c r="O94" s="63"/>
      <c r="P94" s="181">
        <f>O94*H94</f>
        <v>0</v>
      </c>
      <c r="Q94" s="181">
        <v>0</v>
      </c>
      <c r="R94" s="181">
        <f>Q94*H94</f>
        <v>0</v>
      </c>
      <c r="S94" s="181">
        <v>0.57999999999999996</v>
      </c>
      <c r="T94" s="182">
        <f>S94*H94</f>
        <v>10.44</v>
      </c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R94" s="183" t="s">
        <v>125</v>
      </c>
      <c r="AT94" s="183" t="s">
        <v>120</v>
      </c>
      <c r="AU94" s="183" t="s">
        <v>82</v>
      </c>
      <c r="AY94" s="16" t="s">
        <v>118</v>
      </c>
      <c r="BE94" s="184">
        <f>IF(N94="základní",J94,0)</f>
        <v>0</v>
      </c>
      <c r="BF94" s="184">
        <f>IF(N94="snížená",J94,0)</f>
        <v>0</v>
      </c>
      <c r="BG94" s="184">
        <f>IF(N94="zákl. přenesená",J94,0)</f>
        <v>0</v>
      </c>
      <c r="BH94" s="184">
        <f>IF(N94="sníž. přenesená",J94,0)</f>
        <v>0</v>
      </c>
      <c r="BI94" s="184">
        <f>IF(N94="nulová",J94,0)</f>
        <v>0</v>
      </c>
      <c r="BJ94" s="16" t="s">
        <v>79</v>
      </c>
      <c r="BK94" s="184">
        <f>ROUND(I94*H94,2)</f>
        <v>0</v>
      </c>
      <c r="BL94" s="16" t="s">
        <v>125</v>
      </c>
      <c r="BM94" s="183" t="s">
        <v>291</v>
      </c>
    </row>
    <row r="95" spans="1:65" s="2" customFormat="1" ht="19.2">
      <c r="A95" s="33"/>
      <c r="B95" s="34"/>
      <c r="C95" s="35"/>
      <c r="D95" s="185" t="s">
        <v>127</v>
      </c>
      <c r="E95" s="35"/>
      <c r="F95" s="186" t="s">
        <v>292</v>
      </c>
      <c r="G95" s="35"/>
      <c r="H95" s="35"/>
      <c r="I95" s="187"/>
      <c r="J95" s="35"/>
      <c r="K95" s="35"/>
      <c r="L95" s="38"/>
      <c r="M95" s="188"/>
      <c r="N95" s="189"/>
      <c r="O95" s="63"/>
      <c r="P95" s="63"/>
      <c r="Q95" s="63"/>
      <c r="R95" s="63"/>
      <c r="S95" s="63"/>
      <c r="T95" s="64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T95" s="16" t="s">
        <v>127</v>
      </c>
      <c r="AU95" s="16" t="s">
        <v>82</v>
      </c>
    </row>
    <row r="96" spans="1:65" s="2" customFormat="1" ht="10.199999999999999">
      <c r="A96" s="33"/>
      <c r="B96" s="34"/>
      <c r="C96" s="35"/>
      <c r="D96" s="190" t="s">
        <v>129</v>
      </c>
      <c r="E96" s="35"/>
      <c r="F96" s="191" t="s">
        <v>293</v>
      </c>
      <c r="G96" s="35"/>
      <c r="H96" s="35"/>
      <c r="I96" s="187"/>
      <c r="J96" s="35"/>
      <c r="K96" s="35"/>
      <c r="L96" s="38"/>
      <c r="M96" s="188"/>
      <c r="N96" s="189"/>
      <c r="O96" s="63"/>
      <c r="P96" s="63"/>
      <c r="Q96" s="63"/>
      <c r="R96" s="63"/>
      <c r="S96" s="63"/>
      <c r="T96" s="64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T96" s="16" t="s">
        <v>129</v>
      </c>
      <c r="AU96" s="16" t="s">
        <v>82</v>
      </c>
    </row>
    <row r="97" spans="1:65" s="13" customFormat="1" ht="10.199999999999999">
      <c r="B97" s="192"/>
      <c r="C97" s="193"/>
      <c r="D97" s="185" t="s">
        <v>131</v>
      </c>
      <c r="E97" s="194" t="s">
        <v>19</v>
      </c>
      <c r="F97" s="195" t="s">
        <v>294</v>
      </c>
      <c r="G97" s="193"/>
      <c r="H97" s="196">
        <v>18</v>
      </c>
      <c r="I97" s="197"/>
      <c r="J97" s="193"/>
      <c r="K97" s="193"/>
      <c r="L97" s="198"/>
      <c r="M97" s="199"/>
      <c r="N97" s="200"/>
      <c r="O97" s="200"/>
      <c r="P97" s="200"/>
      <c r="Q97" s="200"/>
      <c r="R97" s="200"/>
      <c r="S97" s="200"/>
      <c r="T97" s="201"/>
      <c r="AT97" s="202" t="s">
        <v>131</v>
      </c>
      <c r="AU97" s="202" t="s">
        <v>82</v>
      </c>
      <c r="AV97" s="13" t="s">
        <v>82</v>
      </c>
      <c r="AW97" s="13" t="s">
        <v>33</v>
      </c>
      <c r="AX97" s="13" t="s">
        <v>79</v>
      </c>
      <c r="AY97" s="202" t="s">
        <v>118</v>
      </c>
    </row>
    <row r="98" spans="1:65" s="2" customFormat="1" ht="14.4" customHeight="1">
      <c r="A98" s="33"/>
      <c r="B98" s="34"/>
      <c r="C98" s="172" t="s">
        <v>82</v>
      </c>
      <c r="D98" s="172" t="s">
        <v>120</v>
      </c>
      <c r="E98" s="173" t="s">
        <v>295</v>
      </c>
      <c r="F98" s="174" t="s">
        <v>296</v>
      </c>
      <c r="G98" s="175" t="s">
        <v>123</v>
      </c>
      <c r="H98" s="176">
        <v>18</v>
      </c>
      <c r="I98" s="177"/>
      <c r="J98" s="178">
        <f>ROUND(I98*H98,2)</f>
        <v>0</v>
      </c>
      <c r="K98" s="174" t="s">
        <v>124</v>
      </c>
      <c r="L98" s="38"/>
      <c r="M98" s="179" t="s">
        <v>19</v>
      </c>
      <c r="N98" s="180" t="s">
        <v>42</v>
      </c>
      <c r="O98" s="63"/>
      <c r="P98" s="181">
        <f>O98*H98</f>
        <v>0</v>
      </c>
      <c r="Q98" s="181">
        <v>0</v>
      </c>
      <c r="R98" s="181">
        <f>Q98*H98</f>
        <v>0</v>
      </c>
      <c r="S98" s="181">
        <v>0.22</v>
      </c>
      <c r="T98" s="182">
        <f>S98*H98</f>
        <v>3.96</v>
      </c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R98" s="183" t="s">
        <v>125</v>
      </c>
      <c r="AT98" s="183" t="s">
        <v>120</v>
      </c>
      <c r="AU98" s="183" t="s">
        <v>82</v>
      </c>
      <c r="AY98" s="16" t="s">
        <v>118</v>
      </c>
      <c r="BE98" s="184">
        <f>IF(N98="základní",J98,0)</f>
        <v>0</v>
      </c>
      <c r="BF98" s="184">
        <f>IF(N98="snížená",J98,0)</f>
        <v>0</v>
      </c>
      <c r="BG98" s="184">
        <f>IF(N98="zákl. přenesená",J98,0)</f>
        <v>0</v>
      </c>
      <c r="BH98" s="184">
        <f>IF(N98="sníž. přenesená",J98,0)</f>
        <v>0</v>
      </c>
      <c r="BI98" s="184">
        <f>IF(N98="nulová",J98,0)</f>
        <v>0</v>
      </c>
      <c r="BJ98" s="16" t="s">
        <v>79</v>
      </c>
      <c r="BK98" s="184">
        <f>ROUND(I98*H98,2)</f>
        <v>0</v>
      </c>
      <c r="BL98" s="16" t="s">
        <v>125</v>
      </c>
      <c r="BM98" s="183" t="s">
        <v>297</v>
      </c>
    </row>
    <row r="99" spans="1:65" s="2" customFormat="1" ht="19.2">
      <c r="A99" s="33"/>
      <c r="B99" s="34"/>
      <c r="C99" s="35"/>
      <c r="D99" s="185" t="s">
        <v>127</v>
      </c>
      <c r="E99" s="35"/>
      <c r="F99" s="186" t="s">
        <v>298</v>
      </c>
      <c r="G99" s="35"/>
      <c r="H99" s="35"/>
      <c r="I99" s="187"/>
      <c r="J99" s="35"/>
      <c r="K99" s="35"/>
      <c r="L99" s="38"/>
      <c r="M99" s="188"/>
      <c r="N99" s="189"/>
      <c r="O99" s="63"/>
      <c r="P99" s="63"/>
      <c r="Q99" s="63"/>
      <c r="R99" s="63"/>
      <c r="S99" s="63"/>
      <c r="T99" s="64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T99" s="16" t="s">
        <v>127</v>
      </c>
      <c r="AU99" s="16" t="s">
        <v>82</v>
      </c>
    </row>
    <row r="100" spans="1:65" s="2" customFormat="1" ht="10.199999999999999">
      <c r="A100" s="33"/>
      <c r="B100" s="34"/>
      <c r="C100" s="35"/>
      <c r="D100" s="190" t="s">
        <v>129</v>
      </c>
      <c r="E100" s="35"/>
      <c r="F100" s="191" t="s">
        <v>299</v>
      </c>
      <c r="G100" s="35"/>
      <c r="H100" s="35"/>
      <c r="I100" s="187"/>
      <c r="J100" s="35"/>
      <c r="K100" s="35"/>
      <c r="L100" s="38"/>
      <c r="M100" s="188"/>
      <c r="N100" s="189"/>
      <c r="O100" s="63"/>
      <c r="P100" s="63"/>
      <c r="Q100" s="63"/>
      <c r="R100" s="63"/>
      <c r="S100" s="63"/>
      <c r="T100" s="64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T100" s="16" t="s">
        <v>129</v>
      </c>
      <c r="AU100" s="16" t="s">
        <v>82</v>
      </c>
    </row>
    <row r="101" spans="1:65" s="2" customFormat="1" ht="19.8" customHeight="1">
      <c r="A101" s="33"/>
      <c r="B101" s="34"/>
      <c r="C101" s="172" t="s">
        <v>140</v>
      </c>
      <c r="D101" s="172" t="s">
        <v>120</v>
      </c>
      <c r="E101" s="173" t="s">
        <v>300</v>
      </c>
      <c r="F101" s="174" t="s">
        <v>301</v>
      </c>
      <c r="G101" s="175" t="s">
        <v>123</v>
      </c>
      <c r="H101" s="176">
        <v>18</v>
      </c>
      <c r="I101" s="177"/>
      <c r="J101" s="178">
        <f>ROUND(I101*H101,2)</f>
        <v>0</v>
      </c>
      <c r="K101" s="174" t="s">
        <v>124</v>
      </c>
      <c r="L101" s="38"/>
      <c r="M101" s="179" t="s">
        <v>19</v>
      </c>
      <c r="N101" s="180" t="s">
        <v>42</v>
      </c>
      <c r="O101" s="63"/>
      <c r="P101" s="181">
        <f>O101*H101</f>
        <v>0</v>
      </c>
      <c r="Q101" s="181">
        <v>4.0000000000000003E-5</v>
      </c>
      <c r="R101" s="181">
        <f>Q101*H101</f>
        <v>7.2000000000000005E-4</v>
      </c>
      <c r="S101" s="181">
        <v>9.1999999999999998E-2</v>
      </c>
      <c r="T101" s="182">
        <f>S101*H101</f>
        <v>1.6559999999999999</v>
      </c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R101" s="183" t="s">
        <v>125</v>
      </c>
      <c r="AT101" s="183" t="s">
        <v>120</v>
      </c>
      <c r="AU101" s="183" t="s">
        <v>82</v>
      </c>
      <c r="AY101" s="16" t="s">
        <v>118</v>
      </c>
      <c r="BE101" s="184">
        <f>IF(N101="základní",J101,0)</f>
        <v>0</v>
      </c>
      <c r="BF101" s="184">
        <f>IF(N101="snížená",J101,0)</f>
        <v>0</v>
      </c>
      <c r="BG101" s="184">
        <f>IF(N101="zákl. přenesená",J101,0)</f>
        <v>0</v>
      </c>
      <c r="BH101" s="184">
        <f>IF(N101="sníž. přenesená",J101,0)</f>
        <v>0</v>
      </c>
      <c r="BI101" s="184">
        <f>IF(N101="nulová",J101,0)</f>
        <v>0</v>
      </c>
      <c r="BJ101" s="16" t="s">
        <v>79</v>
      </c>
      <c r="BK101" s="184">
        <f>ROUND(I101*H101,2)</f>
        <v>0</v>
      </c>
      <c r="BL101" s="16" t="s">
        <v>125</v>
      </c>
      <c r="BM101" s="183" t="s">
        <v>302</v>
      </c>
    </row>
    <row r="102" spans="1:65" s="2" customFormat="1" ht="19.2">
      <c r="A102" s="33"/>
      <c r="B102" s="34"/>
      <c r="C102" s="35"/>
      <c r="D102" s="185" t="s">
        <v>127</v>
      </c>
      <c r="E102" s="35"/>
      <c r="F102" s="186" t="s">
        <v>303</v>
      </c>
      <c r="G102" s="35"/>
      <c r="H102" s="35"/>
      <c r="I102" s="187"/>
      <c r="J102" s="35"/>
      <c r="K102" s="35"/>
      <c r="L102" s="38"/>
      <c r="M102" s="188"/>
      <c r="N102" s="189"/>
      <c r="O102" s="63"/>
      <c r="P102" s="63"/>
      <c r="Q102" s="63"/>
      <c r="R102" s="63"/>
      <c r="S102" s="63"/>
      <c r="T102" s="64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T102" s="16" t="s">
        <v>127</v>
      </c>
      <c r="AU102" s="16" t="s">
        <v>82</v>
      </c>
    </row>
    <row r="103" spans="1:65" s="2" customFormat="1" ht="10.199999999999999">
      <c r="A103" s="33"/>
      <c r="B103" s="34"/>
      <c r="C103" s="35"/>
      <c r="D103" s="190" t="s">
        <v>129</v>
      </c>
      <c r="E103" s="35"/>
      <c r="F103" s="191" t="s">
        <v>304</v>
      </c>
      <c r="G103" s="35"/>
      <c r="H103" s="35"/>
      <c r="I103" s="187"/>
      <c r="J103" s="35"/>
      <c r="K103" s="35"/>
      <c r="L103" s="38"/>
      <c r="M103" s="188"/>
      <c r="N103" s="189"/>
      <c r="O103" s="63"/>
      <c r="P103" s="63"/>
      <c r="Q103" s="63"/>
      <c r="R103" s="63"/>
      <c r="S103" s="63"/>
      <c r="T103" s="64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T103" s="16" t="s">
        <v>129</v>
      </c>
      <c r="AU103" s="16" t="s">
        <v>82</v>
      </c>
    </row>
    <row r="104" spans="1:65" s="13" customFormat="1" ht="10.199999999999999">
      <c r="B104" s="192"/>
      <c r="C104" s="193"/>
      <c r="D104" s="185" t="s">
        <v>131</v>
      </c>
      <c r="E104" s="194" t="s">
        <v>19</v>
      </c>
      <c r="F104" s="195" t="s">
        <v>305</v>
      </c>
      <c r="G104" s="193"/>
      <c r="H104" s="196">
        <v>18</v>
      </c>
      <c r="I104" s="197"/>
      <c r="J104" s="193"/>
      <c r="K104" s="193"/>
      <c r="L104" s="198"/>
      <c r="M104" s="199"/>
      <c r="N104" s="200"/>
      <c r="O104" s="200"/>
      <c r="P104" s="200"/>
      <c r="Q104" s="200"/>
      <c r="R104" s="200"/>
      <c r="S104" s="200"/>
      <c r="T104" s="201"/>
      <c r="AT104" s="202" t="s">
        <v>131</v>
      </c>
      <c r="AU104" s="202" t="s">
        <v>82</v>
      </c>
      <c r="AV104" s="13" t="s">
        <v>82</v>
      </c>
      <c r="AW104" s="13" t="s">
        <v>33</v>
      </c>
      <c r="AX104" s="13" t="s">
        <v>79</v>
      </c>
      <c r="AY104" s="202" t="s">
        <v>118</v>
      </c>
    </row>
    <row r="105" spans="1:65" s="2" customFormat="1" ht="14.4" customHeight="1">
      <c r="A105" s="33"/>
      <c r="B105" s="34"/>
      <c r="C105" s="172" t="s">
        <v>125</v>
      </c>
      <c r="D105" s="172" t="s">
        <v>120</v>
      </c>
      <c r="E105" s="173" t="s">
        <v>306</v>
      </c>
      <c r="F105" s="174" t="s">
        <v>307</v>
      </c>
      <c r="G105" s="175" t="s">
        <v>308</v>
      </c>
      <c r="H105" s="176">
        <v>6</v>
      </c>
      <c r="I105" s="177"/>
      <c r="J105" s="178">
        <f>ROUND(I105*H105,2)</f>
        <v>0</v>
      </c>
      <c r="K105" s="174" t="s">
        <v>124</v>
      </c>
      <c r="L105" s="38"/>
      <c r="M105" s="179" t="s">
        <v>19</v>
      </c>
      <c r="N105" s="180" t="s">
        <v>42</v>
      </c>
      <c r="O105" s="63"/>
      <c r="P105" s="181">
        <f>O105*H105</f>
        <v>0</v>
      </c>
      <c r="Q105" s="181">
        <v>0</v>
      </c>
      <c r="R105" s="181">
        <f>Q105*H105</f>
        <v>0</v>
      </c>
      <c r="S105" s="181">
        <v>0.20499999999999999</v>
      </c>
      <c r="T105" s="182">
        <f>S105*H105</f>
        <v>1.23</v>
      </c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R105" s="183" t="s">
        <v>125</v>
      </c>
      <c r="AT105" s="183" t="s">
        <v>120</v>
      </c>
      <c r="AU105" s="183" t="s">
        <v>82</v>
      </c>
      <c r="AY105" s="16" t="s">
        <v>118</v>
      </c>
      <c r="BE105" s="184">
        <f>IF(N105="základní",J105,0)</f>
        <v>0</v>
      </c>
      <c r="BF105" s="184">
        <f>IF(N105="snížená",J105,0)</f>
        <v>0</v>
      </c>
      <c r="BG105" s="184">
        <f>IF(N105="zákl. přenesená",J105,0)</f>
        <v>0</v>
      </c>
      <c r="BH105" s="184">
        <f>IF(N105="sníž. přenesená",J105,0)</f>
        <v>0</v>
      </c>
      <c r="BI105" s="184">
        <f>IF(N105="nulová",J105,0)</f>
        <v>0</v>
      </c>
      <c r="BJ105" s="16" t="s">
        <v>79</v>
      </c>
      <c r="BK105" s="184">
        <f>ROUND(I105*H105,2)</f>
        <v>0</v>
      </c>
      <c r="BL105" s="16" t="s">
        <v>125</v>
      </c>
      <c r="BM105" s="183" t="s">
        <v>309</v>
      </c>
    </row>
    <row r="106" spans="1:65" s="2" customFormat="1" ht="19.2">
      <c r="A106" s="33"/>
      <c r="B106" s="34"/>
      <c r="C106" s="35"/>
      <c r="D106" s="185" t="s">
        <v>127</v>
      </c>
      <c r="E106" s="35"/>
      <c r="F106" s="186" t="s">
        <v>310</v>
      </c>
      <c r="G106" s="35"/>
      <c r="H106" s="35"/>
      <c r="I106" s="187"/>
      <c r="J106" s="35"/>
      <c r="K106" s="35"/>
      <c r="L106" s="38"/>
      <c r="M106" s="188"/>
      <c r="N106" s="189"/>
      <c r="O106" s="63"/>
      <c r="P106" s="63"/>
      <c r="Q106" s="63"/>
      <c r="R106" s="63"/>
      <c r="S106" s="63"/>
      <c r="T106" s="64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T106" s="16" t="s">
        <v>127</v>
      </c>
      <c r="AU106" s="16" t="s">
        <v>82</v>
      </c>
    </row>
    <row r="107" spans="1:65" s="2" customFormat="1" ht="10.199999999999999">
      <c r="A107" s="33"/>
      <c r="B107" s="34"/>
      <c r="C107" s="35"/>
      <c r="D107" s="190" t="s">
        <v>129</v>
      </c>
      <c r="E107" s="35"/>
      <c r="F107" s="191" t="s">
        <v>311</v>
      </c>
      <c r="G107" s="35"/>
      <c r="H107" s="35"/>
      <c r="I107" s="187"/>
      <c r="J107" s="35"/>
      <c r="K107" s="35"/>
      <c r="L107" s="38"/>
      <c r="M107" s="188"/>
      <c r="N107" s="189"/>
      <c r="O107" s="63"/>
      <c r="P107" s="63"/>
      <c r="Q107" s="63"/>
      <c r="R107" s="63"/>
      <c r="S107" s="63"/>
      <c r="T107" s="64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T107" s="16" t="s">
        <v>129</v>
      </c>
      <c r="AU107" s="16" t="s">
        <v>82</v>
      </c>
    </row>
    <row r="108" spans="1:65" s="13" customFormat="1" ht="10.199999999999999">
      <c r="B108" s="192"/>
      <c r="C108" s="193"/>
      <c r="D108" s="185" t="s">
        <v>131</v>
      </c>
      <c r="E108" s="194" t="s">
        <v>19</v>
      </c>
      <c r="F108" s="195" t="s">
        <v>312</v>
      </c>
      <c r="G108" s="193"/>
      <c r="H108" s="196">
        <v>6</v>
      </c>
      <c r="I108" s="197"/>
      <c r="J108" s="193"/>
      <c r="K108" s="193"/>
      <c r="L108" s="198"/>
      <c r="M108" s="199"/>
      <c r="N108" s="200"/>
      <c r="O108" s="200"/>
      <c r="P108" s="200"/>
      <c r="Q108" s="200"/>
      <c r="R108" s="200"/>
      <c r="S108" s="200"/>
      <c r="T108" s="201"/>
      <c r="AT108" s="202" t="s">
        <v>131</v>
      </c>
      <c r="AU108" s="202" t="s">
        <v>82</v>
      </c>
      <c r="AV108" s="13" t="s">
        <v>82</v>
      </c>
      <c r="AW108" s="13" t="s">
        <v>33</v>
      </c>
      <c r="AX108" s="13" t="s">
        <v>79</v>
      </c>
      <c r="AY108" s="202" t="s">
        <v>118</v>
      </c>
    </row>
    <row r="109" spans="1:65" s="2" customFormat="1" ht="14.4" customHeight="1">
      <c r="A109" s="33"/>
      <c r="B109" s="34"/>
      <c r="C109" s="172" t="s">
        <v>153</v>
      </c>
      <c r="D109" s="172" t="s">
        <v>120</v>
      </c>
      <c r="E109" s="173" t="s">
        <v>313</v>
      </c>
      <c r="F109" s="174" t="s">
        <v>314</v>
      </c>
      <c r="G109" s="175" t="s">
        <v>308</v>
      </c>
      <c r="H109" s="176">
        <v>2.5</v>
      </c>
      <c r="I109" s="177"/>
      <c r="J109" s="178">
        <f>ROUND(I109*H109,2)</f>
        <v>0</v>
      </c>
      <c r="K109" s="174" t="s">
        <v>124</v>
      </c>
      <c r="L109" s="38"/>
      <c r="M109" s="179" t="s">
        <v>19</v>
      </c>
      <c r="N109" s="180" t="s">
        <v>42</v>
      </c>
      <c r="O109" s="63"/>
      <c r="P109" s="181">
        <f>O109*H109</f>
        <v>0</v>
      </c>
      <c r="Q109" s="181">
        <v>1.269E-2</v>
      </c>
      <c r="R109" s="181">
        <f>Q109*H109</f>
        <v>3.1725000000000003E-2</v>
      </c>
      <c r="S109" s="181">
        <v>0</v>
      </c>
      <c r="T109" s="182">
        <f>S109*H109</f>
        <v>0</v>
      </c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R109" s="183" t="s">
        <v>125</v>
      </c>
      <c r="AT109" s="183" t="s">
        <v>120</v>
      </c>
      <c r="AU109" s="183" t="s">
        <v>82</v>
      </c>
      <c r="AY109" s="16" t="s">
        <v>118</v>
      </c>
      <c r="BE109" s="184">
        <f>IF(N109="základní",J109,0)</f>
        <v>0</v>
      </c>
      <c r="BF109" s="184">
        <f>IF(N109="snížená",J109,0)</f>
        <v>0</v>
      </c>
      <c r="BG109" s="184">
        <f>IF(N109="zákl. přenesená",J109,0)</f>
        <v>0</v>
      </c>
      <c r="BH109" s="184">
        <f>IF(N109="sníž. přenesená",J109,0)</f>
        <v>0</v>
      </c>
      <c r="BI109" s="184">
        <f>IF(N109="nulová",J109,0)</f>
        <v>0</v>
      </c>
      <c r="BJ109" s="16" t="s">
        <v>79</v>
      </c>
      <c r="BK109" s="184">
        <f>ROUND(I109*H109,2)</f>
        <v>0</v>
      </c>
      <c r="BL109" s="16" t="s">
        <v>125</v>
      </c>
      <c r="BM109" s="183" t="s">
        <v>315</v>
      </c>
    </row>
    <row r="110" spans="1:65" s="2" customFormat="1" ht="28.8">
      <c r="A110" s="33"/>
      <c r="B110" s="34"/>
      <c r="C110" s="35"/>
      <c r="D110" s="185" t="s">
        <v>127</v>
      </c>
      <c r="E110" s="35"/>
      <c r="F110" s="186" t="s">
        <v>316</v>
      </c>
      <c r="G110" s="35"/>
      <c r="H110" s="35"/>
      <c r="I110" s="187"/>
      <c r="J110" s="35"/>
      <c r="K110" s="35"/>
      <c r="L110" s="38"/>
      <c r="M110" s="188"/>
      <c r="N110" s="189"/>
      <c r="O110" s="63"/>
      <c r="P110" s="63"/>
      <c r="Q110" s="63"/>
      <c r="R110" s="63"/>
      <c r="S110" s="63"/>
      <c r="T110" s="64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T110" s="16" t="s">
        <v>127</v>
      </c>
      <c r="AU110" s="16" t="s">
        <v>82</v>
      </c>
    </row>
    <row r="111" spans="1:65" s="2" customFormat="1" ht="10.199999999999999">
      <c r="A111" s="33"/>
      <c r="B111" s="34"/>
      <c r="C111" s="35"/>
      <c r="D111" s="190" t="s">
        <v>129</v>
      </c>
      <c r="E111" s="35"/>
      <c r="F111" s="191" t="s">
        <v>317</v>
      </c>
      <c r="G111" s="35"/>
      <c r="H111" s="35"/>
      <c r="I111" s="187"/>
      <c r="J111" s="35"/>
      <c r="K111" s="35"/>
      <c r="L111" s="38"/>
      <c r="M111" s="188"/>
      <c r="N111" s="189"/>
      <c r="O111" s="63"/>
      <c r="P111" s="63"/>
      <c r="Q111" s="63"/>
      <c r="R111" s="63"/>
      <c r="S111" s="63"/>
      <c r="T111" s="64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T111" s="16" t="s">
        <v>129</v>
      </c>
      <c r="AU111" s="16" t="s">
        <v>82</v>
      </c>
    </row>
    <row r="112" spans="1:65" s="13" customFormat="1" ht="10.199999999999999">
      <c r="B112" s="192"/>
      <c r="C112" s="193"/>
      <c r="D112" s="185" t="s">
        <v>131</v>
      </c>
      <c r="E112" s="194" t="s">
        <v>19</v>
      </c>
      <c r="F112" s="195" t="s">
        <v>318</v>
      </c>
      <c r="G112" s="193"/>
      <c r="H112" s="196">
        <v>2.5</v>
      </c>
      <c r="I112" s="197"/>
      <c r="J112" s="193"/>
      <c r="K112" s="193"/>
      <c r="L112" s="198"/>
      <c r="M112" s="199"/>
      <c r="N112" s="200"/>
      <c r="O112" s="200"/>
      <c r="P112" s="200"/>
      <c r="Q112" s="200"/>
      <c r="R112" s="200"/>
      <c r="S112" s="200"/>
      <c r="T112" s="201"/>
      <c r="AT112" s="202" t="s">
        <v>131</v>
      </c>
      <c r="AU112" s="202" t="s">
        <v>82</v>
      </c>
      <c r="AV112" s="13" t="s">
        <v>82</v>
      </c>
      <c r="AW112" s="13" t="s">
        <v>33</v>
      </c>
      <c r="AX112" s="13" t="s">
        <v>79</v>
      </c>
      <c r="AY112" s="202" t="s">
        <v>118</v>
      </c>
    </row>
    <row r="113" spans="1:65" s="2" customFormat="1" ht="14.4" customHeight="1">
      <c r="A113" s="33"/>
      <c r="B113" s="34"/>
      <c r="C113" s="172" t="s">
        <v>162</v>
      </c>
      <c r="D113" s="172" t="s">
        <v>120</v>
      </c>
      <c r="E113" s="173" t="s">
        <v>319</v>
      </c>
      <c r="F113" s="174" t="s">
        <v>320</v>
      </c>
      <c r="G113" s="175" t="s">
        <v>123</v>
      </c>
      <c r="H113" s="176">
        <v>93.332999999999998</v>
      </c>
      <c r="I113" s="177"/>
      <c r="J113" s="178">
        <f>ROUND(I113*H113,2)</f>
        <v>0</v>
      </c>
      <c r="K113" s="174" t="s">
        <v>124</v>
      </c>
      <c r="L113" s="38"/>
      <c r="M113" s="179" t="s">
        <v>19</v>
      </c>
      <c r="N113" s="180" t="s">
        <v>42</v>
      </c>
      <c r="O113" s="63"/>
      <c r="P113" s="181">
        <f>O113*H113</f>
        <v>0</v>
      </c>
      <c r="Q113" s="181">
        <v>0</v>
      </c>
      <c r="R113" s="181">
        <f>Q113*H113</f>
        <v>0</v>
      </c>
      <c r="S113" s="181">
        <v>0</v>
      </c>
      <c r="T113" s="182">
        <f>S113*H113</f>
        <v>0</v>
      </c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R113" s="183" t="s">
        <v>125</v>
      </c>
      <c r="AT113" s="183" t="s">
        <v>120</v>
      </c>
      <c r="AU113" s="183" t="s">
        <v>82</v>
      </c>
      <c r="AY113" s="16" t="s">
        <v>118</v>
      </c>
      <c r="BE113" s="184">
        <f>IF(N113="základní",J113,0)</f>
        <v>0</v>
      </c>
      <c r="BF113" s="184">
        <f>IF(N113="snížená",J113,0)</f>
        <v>0</v>
      </c>
      <c r="BG113" s="184">
        <f>IF(N113="zákl. přenesená",J113,0)</f>
        <v>0</v>
      </c>
      <c r="BH113" s="184">
        <f>IF(N113="sníž. přenesená",J113,0)</f>
        <v>0</v>
      </c>
      <c r="BI113" s="184">
        <f>IF(N113="nulová",J113,0)</f>
        <v>0</v>
      </c>
      <c r="BJ113" s="16" t="s">
        <v>79</v>
      </c>
      <c r="BK113" s="184">
        <f>ROUND(I113*H113,2)</f>
        <v>0</v>
      </c>
      <c r="BL113" s="16" t="s">
        <v>125</v>
      </c>
      <c r="BM113" s="183" t="s">
        <v>321</v>
      </c>
    </row>
    <row r="114" spans="1:65" s="2" customFormat="1" ht="10.199999999999999">
      <c r="A114" s="33"/>
      <c r="B114" s="34"/>
      <c r="C114" s="35"/>
      <c r="D114" s="185" t="s">
        <v>127</v>
      </c>
      <c r="E114" s="35"/>
      <c r="F114" s="186" t="s">
        <v>322</v>
      </c>
      <c r="G114" s="35"/>
      <c r="H114" s="35"/>
      <c r="I114" s="187"/>
      <c r="J114" s="35"/>
      <c r="K114" s="35"/>
      <c r="L114" s="38"/>
      <c r="M114" s="188"/>
      <c r="N114" s="189"/>
      <c r="O114" s="63"/>
      <c r="P114" s="63"/>
      <c r="Q114" s="63"/>
      <c r="R114" s="63"/>
      <c r="S114" s="63"/>
      <c r="T114" s="64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T114" s="16" t="s">
        <v>127</v>
      </c>
      <c r="AU114" s="16" t="s">
        <v>82</v>
      </c>
    </row>
    <row r="115" spans="1:65" s="2" customFormat="1" ht="10.199999999999999">
      <c r="A115" s="33"/>
      <c r="B115" s="34"/>
      <c r="C115" s="35"/>
      <c r="D115" s="190" t="s">
        <v>129</v>
      </c>
      <c r="E115" s="35"/>
      <c r="F115" s="191" t="s">
        <v>323</v>
      </c>
      <c r="G115" s="35"/>
      <c r="H115" s="35"/>
      <c r="I115" s="187"/>
      <c r="J115" s="35"/>
      <c r="K115" s="35"/>
      <c r="L115" s="38"/>
      <c r="M115" s="188"/>
      <c r="N115" s="189"/>
      <c r="O115" s="63"/>
      <c r="P115" s="63"/>
      <c r="Q115" s="63"/>
      <c r="R115" s="63"/>
      <c r="S115" s="63"/>
      <c r="T115" s="64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T115" s="16" t="s">
        <v>129</v>
      </c>
      <c r="AU115" s="16" t="s">
        <v>82</v>
      </c>
    </row>
    <row r="116" spans="1:65" s="13" customFormat="1" ht="10.199999999999999">
      <c r="B116" s="192"/>
      <c r="C116" s="193"/>
      <c r="D116" s="185" t="s">
        <v>131</v>
      </c>
      <c r="E116" s="194" t="s">
        <v>19</v>
      </c>
      <c r="F116" s="195" t="s">
        <v>324</v>
      </c>
      <c r="G116" s="193"/>
      <c r="H116" s="196">
        <v>93.332999999999998</v>
      </c>
      <c r="I116" s="197"/>
      <c r="J116" s="193"/>
      <c r="K116" s="193"/>
      <c r="L116" s="198"/>
      <c r="M116" s="199"/>
      <c r="N116" s="200"/>
      <c r="O116" s="200"/>
      <c r="P116" s="200"/>
      <c r="Q116" s="200"/>
      <c r="R116" s="200"/>
      <c r="S116" s="200"/>
      <c r="T116" s="201"/>
      <c r="AT116" s="202" t="s">
        <v>131</v>
      </c>
      <c r="AU116" s="202" t="s">
        <v>82</v>
      </c>
      <c r="AV116" s="13" t="s">
        <v>82</v>
      </c>
      <c r="AW116" s="13" t="s">
        <v>33</v>
      </c>
      <c r="AX116" s="13" t="s">
        <v>79</v>
      </c>
      <c r="AY116" s="202" t="s">
        <v>118</v>
      </c>
    </row>
    <row r="117" spans="1:65" s="2" customFormat="1" ht="14.4" customHeight="1">
      <c r="A117" s="33"/>
      <c r="B117" s="34"/>
      <c r="C117" s="172" t="s">
        <v>169</v>
      </c>
      <c r="D117" s="172" t="s">
        <v>120</v>
      </c>
      <c r="E117" s="173" t="s">
        <v>325</v>
      </c>
      <c r="F117" s="174" t="s">
        <v>326</v>
      </c>
      <c r="G117" s="175" t="s">
        <v>135</v>
      </c>
      <c r="H117" s="176">
        <v>0.54</v>
      </c>
      <c r="I117" s="177"/>
      <c r="J117" s="178">
        <f>ROUND(I117*H117,2)</f>
        <v>0</v>
      </c>
      <c r="K117" s="174" t="s">
        <v>124</v>
      </c>
      <c r="L117" s="38"/>
      <c r="M117" s="179" t="s">
        <v>19</v>
      </c>
      <c r="N117" s="180" t="s">
        <v>42</v>
      </c>
      <c r="O117" s="63"/>
      <c r="P117" s="181">
        <f>O117*H117</f>
        <v>0</v>
      </c>
      <c r="Q117" s="181">
        <v>0</v>
      </c>
      <c r="R117" s="181">
        <f>Q117*H117</f>
        <v>0</v>
      </c>
      <c r="S117" s="181">
        <v>0</v>
      </c>
      <c r="T117" s="182">
        <f>S117*H117</f>
        <v>0</v>
      </c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R117" s="183" t="s">
        <v>125</v>
      </c>
      <c r="AT117" s="183" t="s">
        <v>120</v>
      </c>
      <c r="AU117" s="183" t="s">
        <v>82</v>
      </c>
      <c r="AY117" s="16" t="s">
        <v>118</v>
      </c>
      <c r="BE117" s="184">
        <f>IF(N117="základní",J117,0)</f>
        <v>0</v>
      </c>
      <c r="BF117" s="184">
        <f>IF(N117="snížená",J117,0)</f>
        <v>0</v>
      </c>
      <c r="BG117" s="184">
        <f>IF(N117="zákl. přenesená",J117,0)</f>
        <v>0</v>
      </c>
      <c r="BH117" s="184">
        <f>IF(N117="sníž. přenesená",J117,0)</f>
        <v>0</v>
      </c>
      <c r="BI117" s="184">
        <f>IF(N117="nulová",J117,0)</f>
        <v>0</v>
      </c>
      <c r="BJ117" s="16" t="s">
        <v>79</v>
      </c>
      <c r="BK117" s="184">
        <f>ROUND(I117*H117,2)</f>
        <v>0</v>
      </c>
      <c r="BL117" s="16" t="s">
        <v>125</v>
      </c>
      <c r="BM117" s="183" t="s">
        <v>327</v>
      </c>
    </row>
    <row r="118" spans="1:65" s="2" customFormat="1" ht="19.2">
      <c r="A118" s="33"/>
      <c r="B118" s="34"/>
      <c r="C118" s="35"/>
      <c r="D118" s="185" t="s">
        <v>127</v>
      </c>
      <c r="E118" s="35"/>
      <c r="F118" s="186" t="s">
        <v>328</v>
      </c>
      <c r="G118" s="35"/>
      <c r="H118" s="35"/>
      <c r="I118" s="187"/>
      <c r="J118" s="35"/>
      <c r="K118" s="35"/>
      <c r="L118" s="38"/>
      <c r="M118" s="188"/>
      <c r="N118" s="189"/>
      <c r="O118" s="63"/>
      <c r="P118" s="63"/>
      <c r="Q118" s="63"/>
      <c r="R118" s="63"/>
      <c r="S118" s="63"/>
      <c r="T118" s="64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T118" s="16" t="s">
        <v>127</v>
      </c>
      <c r="AU118" s="16" t="s">
        <v>82</v>
      </c>
    </row>
    <row r="119" spans="1:65" s="2" customFormat="1" ht="10.199999999999999">
      <c r="A119" s="33"/>
      <c r="B119" s="34"/>
      <c r="C119" s="35"/>
      <c r="D119" s="190" t="s">
        <v>129</v>
      </c>
      <c r="E119" s="35"/>
      <c r="F119" s="191" t="s">
        <v>329</v>
      </c>
      <c r="G119" s="35"/>
      <c r="H119" s="35"/>
      <c r="I119" s="187"/>
      <c r="J119" s="35"/>
      <c r="K119" s="35"/>
      <c r="L119" s="38"/>
      <c r="M119" s="188"/>
      <c r="N119" s="189"/>
      <c r="O119" s="63"/>
      <c r="P119" s="63"/>
      <c r="Q119" s="63"/>
      <c r="R119" s="63"/>
      <c r="S119" s="63"/>
      <c r="T119" s="64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T119" s="16" t="s">
        <v>129</v>
      </c>
      <c r="AU119" s="16" t="s">
        <v>82</v>
      </c>
    </row>
    <row r="120" spans="1:65" s="13" customFormat="1" ht="10.199999999999999">
      <c r="B120" s="192"/>
      <c r="C120" s="193"/>
      <c r="D120" s="185" t="s">
        <v>131</v>
      </c>
      <c r="E120" s="194" t="s">
        <v>19</v>
      </c>
      <c r="F120" s="195" t="s">
        <v>330</v>
      </c>
      <c r="G120" s="193"/>
      <c r="H120" s="196">
        <v>0.54</v>
      </c>
      <c r="I120" s="197"/>
      <c r="J120" s="193"/>
      <c r="K120" s="193"/>
      <c r="L120" s="198"/>
      <c r="M120" s="199"/>
      <c r="N120" s="200"/>
      <c r="O120" s="200"/>
      <c r="P120" s="200"/>
      <c r="Q120" s="200"/>
      <c r="R120" s="200"/>
      <c r="S120" s="200"/>
      <c r="T120" s="201"/>
      <c r="AT120" s="202" t="s">
        <v>131</v>
      </c>
      <c r="AU120" s="202" t="s">
        <v>82</v>
      </c>
      <c r="AV120" s="13" t="s">
        <v>82</v>
      </c>
      <c r="AW120" s="13" t="s">
        <v>33</v>
      </c>
      <c r="AX120" s="13" t="s">
        <v>71</v>
      </c>
      <c r="AY120" s="202" t="s">
        <v>118</v>
      </c>
    </row>
    <row r="121" spans="1:65" s="2" customFormat="1" ht="14.4" customHeight="1">
      <c r="A121" s="33"/>
      <c r="B121" s="34"/>
      <c r="C121" s="172" t="s">
        <v>176</v>
      </c>
      <c r="D121" s="172" t="s">
        <v>120</v>
      </c>
      <c r="E121" s="173" t="s">
        <v>331</v>
      </c>
      <c r="F121" s="174" t="s">
        <v>332</v>
      </c>
      <c r="G121" s="175" t="s">
        <v>135</v>
      </c>
      <c r="H121" s="176">
        <v>9.11</v>
      </c>
      <c r="I121" s="177"/>
      <c r="J121" s="178">
        <f>ROUND(I121*H121,2)</f>
        <v>0</v>
      </c>
      <c r="K121" s="174" t="s">
        <v>124</v>
      </c>
      <c r="L121" s="38"/>
      <c r="M121" s="179" t="s">
        <v>19</v>
      </c>
      <c r="N121" s="180" t="s">
        <v>42</v>
      </c>
      <c r="O121" s="63"/>
      <c r="P121" s="181">
        <f>O121*H121</f>
        <v>0</v>
      </c>
      <c r="Q121" s="181">
        <v>0</v>
      </c>
      <c r="R121" s="181">
        <f>Q121*H121</f>
        <v>0</v>
      </c>
      <c r="S121" s="181">
        <v>0</v>
      </c>
      <c r="T121" s="182">
        <f>S121*H121</f>
        <v>0</v>
      </c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R121" s="183" t="s">
        <v>125</v>
      </c>
      <c r="AT121" s="183" t="s">
        <v>120</v>
      </c>
      <c r="AU121" s="183" t="s">
        <v>82</v>
      </c>
      <c r="AY121" s="16" t="s">
        <v>118</v>
      </c>
      <c r="BE121" s="184">
        <f>IF(N121="základní",J121,0)</f>
        <v>0</v>
      </c>
      <c r="BF121" s="184">
        <f>IF(N121="snížená",J121,0)</f>
        <v>0</v>
      </c>
      <c r="BG121" s="184">
        <f>IF(N121="zákl. přenesená",J121,0)</f>
        <v>0</v>
      </c>
      <c r="BH121" s="184">
        <f>IF(N121="sníž. přenesená",J121,0)</f>
        <v>0</v>
      </c>
      <c r="BI121" s="184">
        <f>IF(N121="nulová",J121,0)</f>
        <v>0</v>
      </c>
      <c r="BJ121" s="16" t="s">
        <v>79</v>
      </c>
      <c r="BK121" s="184">
        <f>ROUND(I121*H121,2)</f>
        <v>0</v>
      </c>
      <c r="BL121" s="16" t="s">
        <v>125</v>
      </c>
      <c r="BM121" s="183" t="s">
        <v>333</v>
      </c>
    </row>
    <row r="122" spans="1:65" s="2" customFormat="1" ht="19.2">
      <c r="A122" s="33"/>
      <c r="B122" s="34"/>
      <c r="C122" s="35"/>
      <c r="D122" s="185" t="s">
        <v>127</v>
      </c>
      <c r="E122" s="35"/>
      <c r="F122" s="186" t="s">
        <v>334</v>
      </c>
      <c r="G122" s="35"/>
      <c r="H122" s="35"/>
      <c r="I122" s="187"/>
      <c r="J122" s="35"/>
      <c r="K122" s="35"/>
      <c r="L122" s="38"/>
      <c r="M122" s="188"/>
      <c r="N122" s="189"/>
      <c r="O122" s="63"/>
      <c r="P122" s="63"/>
      <c r="Q122" s="63"/>
      <c r="R122" s="63"/>
      <c r="S122" s="63"/>
      <c r="T122" s="64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T122" s="16" t="s">
        <v>127</v>
      </c>
      <c r="AU122" s="16" t="s">
        <v>82</v>
      </c>
    </row>
    <row r="123" spans="1:65" s="2" customFormat="1" ht="10.199999999999999">
      <c r="A123" s="33"/>
      <c r="B123" s="34"/>
      <c r="C123" s="35"/>
      <c r="D123" s="190" t="s">
        <v>129</v>
      </c>
      <c r="E123" s="35"/>
      <c r="F123" s="191" t="s">
        <v>335</v>
      </c>
      <c r="G123" s="35"/>
      <c r="H123" s="35"/>
      <c r="I123" s="187"/>
      <c r="J123" s="35"/>
      <c r="K123" s="35"/>
      <c r="L123" s="38"/>
      <c r="M123" s="188"/>
      <c r="N123" s="189"/>
      <c r="O123" s="63"/>
      <c r="P123" s="63"/>
      <c r="Q123" s="63"/>
      <c r="R123" s="63"/>
      <c r="S123" s="63"/>
      <c r="T123" s="64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T123" s="16" t="s">
        <v>129</v>
      </c>
      <c r="AU123" s="16" t="s">
        <v>82</v>
      </c>
    </row>
    <row r="124" spans="1:65" s="13" customFormat="1" ht="10.199999999999999">
      <c r="B124" s="192"/>
      <c r="C124" s="193"/>
      <c r="D124" s="185" t="s">
        <v>131</v>
      </c>
      <c r="E124" s="194" t="s">
        <v>19</v>
      </c>
      <c r="F124" s="195" t="s">
        <v>336</v>
      </c>
      <c r="G124" s="193"/>
      <c r="H124" s="196">
        <v>9.11</v>
      </c>
      <c r="I124" s="197"/>
      <c r="J124" s="193"/>
      <c r="K124" s="193"/>
      <c r="L124" s="198"/>
      <c r="M124" s="199"/>
      <c r="N124" s="200"/>
      <c r="O124" s="200"/>
      <c r="P124" s="200"/>
      <c r="Q124" s="200"/>
      <c r="R124" s="200"/>
      <c r="S124" s="200"/>
      <c r="T124" s="201"/>
      <c r="AT124" s="202" t="s">
        <v>131</v>
      </c>
      <c r="AU124" s="202" t="s">
        <v>82</v>
      </c>
      <c r="AV124" s="13" t="s">
        <v>82</v>
      </c>
      <c r="AW124" s="13" t="s">
        <v>33</v>
      </c>
      <c r="AX124" s="13" t="s">
        <v>79</v>
      </c>
      <c r="AY124" s="202" t="s">
        <v>118</v>
      </c>
    </row>
    <row r="125" spans="1:65" s="2" customFormat="1" ht="14.4" customHeight="1">
      <c r="A125" s="33"/>
      <c r="B125" s="34"/>
      <c r="C125" s="172" t="s">
        <v>182</v>
      </c>
      <c r="D125" s="172" t="s">
        <v>120</v>
      </c>
      <c r="E125" s="173" t="s">
        <v>337</v>
      </c>
      <c r="F125" s="174" t="s">
        <v>338</v>
      </c>
      <c r="G125" s="175" t="s">
        <v>135</v>
      </c>
      <c r="H125" s="176">
        <v>1.7250000000000001</v>
      </c>
      <c r="I125" s="177"/>
      <c r="J125" s="178">
        <f>ROUND(I125*H125,2)</f>
        <v>0</v>
      </c>
      <c r="K125" s="174" t="s">
        <v>124</v>
      </c>
      <c r="L125" s="38"/>
      <c r="M125" s="179" t="s">
        <v>19</v>
      </c>
      <c r="N125" s="180" t="s">
        <v>42</v>
      </c>
      <c r="O125" s="63"/>
      <c r="P125" s="181">
        <f>O125*H125</f>
        <v>0</v>
      </c>
      <c r="Q125" s="181">
        <v>0</v>
      </c>
      <c r="R125" s="181">
        <f>Q125*H125</f>
        <v>0</v>
      </c>
      <c r="S125" s="181">
        <v>0</v>
      </c>
      <c r="T125" s="182">
        <f>S125*H125</f>
        <v>0</v>
      </c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R125" s="183" t="s">
        <v>125</v>
      </c>
      <c r="AT125" s="183" t="s">
        <v>120</v>
      </c>
      <c r="AU125" s="183" t="s">
        <v>82</v>
      </c>
      <c r="AY125" s="16" t="s">
        <v>118</v>
      </c>
      <c r="BE125" s="184">
        <f>IF(N125="základní",J125,0)</f>
        <v>0</v>
      </c>
      <c r="BF125" s="184">
        <f>IF(N125="snížená",J125,0)</f>
        <v>0</v>
      </c>
      <c r="BG125" s="184">
        <f>IF(N125="zákl. přenesená",J125,0)</f>
        <v>0</v>
      </c>
      <c r="BH125" s="184">
        <f>IF(N125="sníž. přenesená",J125,0)</f>
        <v>0</v>
      </c>
      <c r="BI125" s="184">
        <f>IF(N125="nulová",J125,0)</f>
        <v>0</v>
      </c>
      <c r="BJ125" s="16" t="s">
        <v>79</v>
      </c>
      <c r="BK125" s="184">
        <f>ROUND(I125*H125,2)</f>
        <v>0</v>
      </c>
      <c r="BL125" s="16" t="s">
        <v>125</v>
      </c>
      <c r="BM125" s="183" t="s">
        <v>339</v>
      </c>
    </row>
    <row r="126" spans="1:65" s="2" customFormat="1" ht="19.2">
      <c r="A126" s="33"/>
      <c r="B126" s="34"/>
      <c r="C126" s="35"/>
      <c r="D126" s="185" t="s">
        <v>127</v>
      </c>
      <c r="E126" s="35"/>
      <c r="F126" s="186" t="s">
        <v>340</v>
      </c>
      <c r="G126" s="35"/>
      <c r="H126" s="35"/>
      <c r="I126" s="187"/>
      <c r="J126" s="35"/>
      <c r="K126" s="35"/>
      <c r="L126" s="38"/>
      <c r="M126" s="188"/>
      <c r="N126" s="189"/>
      <c r="O126" s="63"/>
      <c r="P126" s="63"/>
      <c r="Q126" s="63"/>
      <c r="R126" s="63"/>
      <c r="S126" s="63"/>
      <c r="T126" s="64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T126" s="16" t="s">
        <v>127</v>
      </c>
      <c r="AU126" s="16" t="s">
        <v>82</v>
      </c>
    </row>
    <row r="127" spans="1:65" s="2" customFormat="1" ht="10.199999999999999">
      <c r="A127" s="33"/>
      <c r="B127" s="34"/>
      <c r="C127" s="35"/>
      <c r="D127" s="190" t="s">
        <v>129</v>
      </c>
      <c r="E127" s="35"/>
      <c r="F127" s="191" t="s">
        <v>341</v>
      </c>
      <c r="G127" s="35"/>
      <c r="H127" s="35"/>
      <c r="I127" s="187"/>
      <c r="J127" s="35"/>
      <c r="K127" s="35"/>
      <c r="L127" s="38"/>
      <c r="M127" s="188"/>
      <c r="N127" s="189"/>
      <c r="O127" s="63"/>
      <c r="P127" s="63"/>
      <c r="Q127" s="63"/>
      <c r="R127" s="63"/>
      <c r="S127" s="63"/>
      <c r="T127" s="64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T127" s="16" t="s">
        <v>129</v>
      </c>
      <c r="AU127" s="16" t="s">
        <v>82</v>
      </c>
    </row>
    <row r="128" spans="1:65" s="13" customFormat="1" ht="10.199999999999999">
      <c r="B128" s="192"/>
      <c r="C128" s="193"/>
      <c r="D128" s="185" t="s">
        <v>131</v>
      </c>
      <c r="E128" s="194" t="s">
        <v>19</v>
      </c>
      <c r="F128" s="195" t="s">
        <v>342</v>
      </c>
      <c r="G128" s="193"/>
      <c r="H128" s="196">
        <v>1.7250000000000001</v>
      </c>
      <c r="I128" s="197"/>
      <c r="J128" s="193"/>
      <c r="K128" s="193"/>
      <c r="L128" s="198"/>
      <c r="M128" s="199"/>
      <c r="N128" s="200"/>
      <c r="O128" s="200"/>
      <c r="P128" s="200"/>
      <c r="Q128" s="200"/>
      <c r="R128" s="200"/>
      <c r="S128" s="200"/>
      <c r="T128" s="201"/>
      <c r="AT128" s="202" t="s">
        <v>131</v>
      </c>
      <c r="AU128" s="202" t="s">
        <v>82</v>
      </c>
      <c r="AV128" s="13" t="s">
        <v>82</v>
      </c>
      <c r="AW128" s="13" t="s">
        <v>33</v>
      </c>
      <c r="AX128" s="13" t="s">
        <v>79</v>
      </c>
      <c r="AY128" s="202" t="s">
        <v>118</v>
      </c>
    </row>
    <row r="129" spans="1:65" s="2" customFormat="1" ht="14.4" customHeight="1">
      <c r="A129" s="33"/>
      <c r="B129" s="34"/>
      <c r="C129" s="172" t="s">
        <v>189</v>
      </c>
      <c r="D129" s="172" t="s">
        <v>120</v>
      </c>
      <c r="E129" s="173" t="s">
        <v>343</v>
      </c>
      <c r="F129" s="174" t="s">
        <v>344</v>
      </c>
      <c r="G129" s="175" t="s">
        <v>135</v>
      </c>
      <c r="H129" s="176">
        <v>51.625999999999998</v>
      </c>
      <c r="I129" s="177"/>
      <c r="J129" s="178">
        <f>ROUND(I129*H129,2)</f>
        <v>0</v>
      </c>
      <c r="K129" s="174" t="s">
        <v>124</v>
      </c>
      <c r="L129" s="38"/>
      <c r="M129" s="179" t="s">
        <v>19</v>
      </c>
      <c r="N129" s="180" t="s">
        <v>42</v>
      </c>
      <c r="O129" s="63"/>
      <c r="P129" s="181">
        <f>O129*H129</f>
        <v>0</v>
      </c>
      <c r="Q129" s="181">
        <v>0</v>
      </c>
      <c r="R129" s="181">
        <f>Q129*H129</f>
        <v>0</v>
      </c>
      <c r="S129" s="181">
        <v>0</v>
      </c>
      <c r="T129" s="182">
        <f>S129*H129</f>
        <v>0</v>
      </c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R129" s="183" t="s">
        <v>125</v>
      </c>
      <c r="AT129" s="183" t="s">
        <v>120</v>
      </c>
      <c r="AU129" s="183" t="s">
        <v>82</v>
      </c>
      <c r="AY129" s="16" t="s">
        <v>118</v>
      </c>
      <c r="BE129" s="184">
        <f>IF(N129="základní",J129,0)</f>
        <v>0</v>
      </c>
      <c r="BF129" s="184">
        <f>IF(N129="snížená",J129,0)</f>
        <v>0</v>
      </c>
      <c r="BG129" s="184">
        <f>IF(N129="zákl. přenesená",J129,0)</f>
        <v>0</v>
      </c>
      <c r="BH129" s="184">
        <f>IF(N129="sníž. přenesená",J129,0)</f>
        <v>0</v>
      </c>
      <c r="BI129" s="184">
        <f>IF(N129="nulová",J129,0)</f>
        <v>0</v>
      </c>
      <c r="BJ129" s="16" t="s">
        <v>79</v>
      </c>
      <c r="BK129" s="184">
        <f>ROUND(I129*H129,2)</f>
        <v>0</v>
      </c>
      <c r="BL129" s="16" t="s">
        <v>125</v>
      </c>
      <c r="BM129" s="183" t="s">
        <v>345</v>
      </c>
    </row>
    <row r="130" spans="1:65" s="2" customFormat="1" ht="19.2">
      <c r="A130" s="33"/>
      <c r="B130" s="34"/>
      <c r="C130" s="35"/>
      <c r="D130" s="185" t="s">
        <v>127</v>
      </c>
      <c r="E130" s="35"/>
      <c r="F130" s="186" t="s">
        <v>346</v>
      </c>
      <c r="G130" s="35"/>
      <c r="H130" s="35"/>
      <c r="I130" s="187"/>
      <c r="J130" s="35"/>
      <c r="K130" s="35"/>
      <c r="L130" s="38"/>
      <c r="M130" s="188"/>
      <c r="N130" s="189"/>
      <c r="O130" s="63"/>
      <c r="P130" s="63"/>
      <c r="Q130" s="63"/>
      <c r="R130" s="63"/>
      <c r="S130" s="63"/>
      <c r="T130" s="64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T130" s="16" t="s">
        <v>127</v>
      </c>
      <c r="AU130" s="16" t="s">
        <v>82</v>
      </c>
    </row>
    <row r="131" spans="1:65" s="2" customFormat="1" ht="10.199999999999999">
      <c r="A131" s="33"/>
      <c r="B131" s="34"/>
      <c r="C131" s="35"/>
      <c r="D131" s="190" t="s">
        <v>129</v>
      </c>
      <c r="E131" s="35"/>
      <c r="F131" s="191" t="s">
        <v>347</v>
      </c>
      <c r="G131" s="35"/>
      <c r="H131" s="35"/>
      <c r="I131" s="187"/>
      <c r="J131" s="35"/>
      <c r="K131" s="35"/>
      <c r="L131" s="38"/>
      <c r="M131" s="188"/>
      <c r="N131" s="189"/>
      <c r="O131" s="63"/>
      <c r="P131" s="63"/>
      <c r="Q131" s="63"/>
      <c r="R131" s="63"/>
      <c r="S131" s="63"/>
      <c r="T131" s="64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T131" s="16" t="s">
        <v>129</v>
      </c>
      <c r="AU131" s="16" t="s">
        <v>82</v>
      </c>
    </row>
    <row r="132" spans="1:65" s="13" customFormat="1" ht="10.199999999999999">
      <c r="B132" s="192"/>
      <c r="C132" s="193"/>
      <c r="D132" s="185" t="s">
        <v>131</v>
      </c>
      <c r="E132" s="194" t="s">
        <v>19</v>
      </c>
      <c r="F132" s="195" t="s">
        <v>348</v>
      </c>
      <c r="G132" s="193"/>
      <c r="H132" s="196">
        <v>51.625999999999998</v>
      </c>
      <c r="I132" s="197"/>
      <c r="J132" s="193"/>
      <c r="K132" s="193"/>
      <c r="L132" s="198"/>
      <c r="M132" s="199"/>
      <c r="N132" s="200"/>
      <c r="O132" s="200"/>
      <c r="P132" s="200"/>
      <c r="Q132" s="200"/>
      <c r="R132" s="200"/>
      <c r="S132" s="200"/>
      <c r="T132" s="201"/>
      <c r="AT132" s="202" t="s">
        <v>131</v>
      </c>
      <c r="AU132" s="202" t="s">
        <v>82</v>
      </c>
      <c r="AV132" s="13" t="s">
        <v>82</v>
      </c>
      <c r="AW132" s="13" t="s">
        <v>33</v>
      </c>
      <c r="AX132" s="13" t="s">
        <v>79</v>
      </c>
      <c r="AY132" s="202" t="s">
        <v>118</v>
      </c>
    </row>
    <row r="133" spans="1:65" s="2" customFormat="1" ht="14.4" customHeight="1">
      <c r="A133" s="33"/>
      <c r="B133" s="34"/>
      <c r="C133" s="172" t="s">
        <v>198</v>
      </c>
      <c r="D133" s="172" t="s">
        <v>120</v>
      </c>
      <c r="E133" s="173" t="s">
        <v>349</v>
      </c>
      <c r="F133" s="174" t="s">
        <v>350</v>
      </c>
      <c r="G133" s="175" t="s">
        <v>135</v>
      </c>
      <c r="H133" s="176">
        <v>15.523</v>
      </c>
      <c r="I133" s="177"/>
      <c r="J133" s="178">
        <f>ROUND(I133*H133,2)</f>
        <v>0</v>
      </c>
      <c r="K133" s="174" t="s">
        <v>124</v>
      </c>
      <c r="L133" s="38"/>
      <c r="M133" s="179" t="s">
        <v>19</v>
      </c>
      <c r="N133" s="180" t="s">
        <v>42</v>
      </c>
      <c r="O133" s="63"/>
      <c r="P133" s="181">
        <f>O133*H133</f>
        <v>0</v>
      </c>
      <c r="Q133" s="181">
        <v>0</v>
      </c>
      <c r="R133" s="181">
        <f>Q133*H133</f>
        <v>0</v>
      </c>
      <c r="S133" s="181">
        <v>0</v>
      </c>
      <c r="T133" s="182">
        <f>S133*H133</f>
        <v>0</v>
      </c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R133" s="183" t="s">
        <v>125</v>
      </c>
      <c r="AT133" s="183" t="s">
        <v>120</v>
      </c>
      <c r="AU133" s="183" t="s">
        <v>82</v>
      </c>
      <c r="AY133" s="16" t="s">
        <v>118</v>
      </c>
      <c r="BE133" s="184">
        <f>IF(N133="základní",J133,0)</f>
        <v>0</v>
      </c>
      <c r="BF133" s="184">
        <f>IF(N133="snížená",J133,0)</f>
        <v>0</v>
      </c>
      <c r="BG133" s="184">
        <f>IF(N133="zákl. přenesená",J133,0)</f>
        <v>0</v>
      </c>
      <c r="BH133" s="184">
        <f>IF(N133="sníž. přenesená",J133,0)</f>
        <v>0</v>
      </c>
      <c r="BI133" s="184">
        <f>IF(N133="nulová",J133,0)</f>
        <v>0</v>
      </c>
      <c r="BJ133" s="16" t="s">
        <v>79</v>
      </c>
      <c r="BK133" s="184">
        <f>ROUND(I133*H133,2)</f>
        <v>0</v>
      </c>
      <c r="BL133" s="16" t="s">
        <v>125</v>
      </c>
      <c r="BM133" s="183" t="s">
        <v>351</v>
      </c>
    </row>
    <row r="134" spans="1:65" s="2" customFormat="1" ht="19.2">
      <c r="A134" s="33"/>
      <c r="B134" s="34"/>
      <c r="C134" s="35"/>
      <c r="D134" s="185" t="s">
        <v>127</v>
      </c>
      <c r="E134" s="35"/>
      <c r="F134" s="186" t="s">
        <v>352</v>
      </c>
      <c r="G134" s="35"/>
      <c r="H134" s="35"/>
      <c r="I134" s="187"/>
      <c r="J134" s="35"/>
      <c r="K134" s="35"/>
      <c r="L134" s="38"/>
      <c r="M134" s="188"/>
      <c r="N134" s="189"/>
      <c r="O134" s="63"/>
      <c r="P134" s="63"/>
      <c r="Q134" s="63"/>
      <c r="R134" s="63"/>
      <c r="S134" s="63"/>
      <c r="T134" s="64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T134" s="16" t="s">
        <v>127</v>
      </c>
      <c r="AU134" s="16" t="s">
        <v>82</v>
      </c>
    </row>
    <row r="135" spans="1:65" s="2" customFormat="1" ht="10.199999999999999">
      <c r="A135" s="33"/>
      <c r="B135" s="34"/>
      <c r="C135" s="35"/>
      <c r="D135" s="190" t="s">
        <v>129</v>
      </c>
      <c r="E135" s="35"/>
      <c r="F135" s="191" t="s">
        <v>353</v>
      </c>
      <c r="G135" s="35"/>
      <c r="H135" s="35"/>
      <c r="I135" s="187"/>
      <c r="J135" s="35"/>
      <c r="K135" s="35"/>
      <c r="L135" s="38"/>
      <c r="M135" s="188"/>
      <c r="N135" s="189"/>
      <c r="O135" s="63"/>
      <c r="P135" s="63"/>
      <c r="Q135" s="63"/>
      <c r="R135" s="63"/>
      <c r="S135" s="63"/>
      <c r="T135" s="64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T135" s="16" t="s">
        <v>129</v>
      </c>
      <c r="AU135" s="16" t="s">
        <v>82</v>
      </c>
    </row>
    <row r="136" spans="1:65" s="13" customFormat="1" ht="10.199999999999999">
      <c r="B136" s="192"/>
      <c r="C136" s="193"/>
      <c r="D136" s="185" t="s">
        <v>131</v>
      </c>
      <c r="E136" s="194" t="s">
        <v>19</v>
      </c>
      <c r="F136" s="195" t="s">
        <v>354</v>
      </c>
      <c r="G136" s="193"/>
      <c r="H136" s="196">
        <v>15.523</v>
      </c>
      <c r="I136" s="197"/>
      <c r="J136" s="193"/>
      <c r="K136" s="193"/>
      <c r="L136" s="198"/>
      <c r="M136" s="199"/>
      <c r="N136" s="200"/>
      <c r="O136" s="200"/>
      <c r="P136" s="200"/>
      <c r="Q136" s="200"/>
      <c r="R136" s="200"/>
      <c r="S136" s="200"/>
      <c r="T136" s="201"/>
      <c r="AT136" s="202" t="s">
        <v>131</v>
      </c>
      <c r="AU136" s="202" t="s">
        <v>82</v>
      </c>
      <c r="AV136" s="13" t="s">
        <v>82</v>
      </c>
      <c r="AW136" s="13" t="s">
        <v>33</v>
      </c>
      <c r="AX136" s="13" t="s">
        <v>79</v>
      </c>
      <c r="AY136" s="202" t="s">
        <v>118</v>
      </c>
    </row>
    <row r="137" spans="1:65" s="2" customFormat="1" ht="19.8" customHeight="1">
      <c r="A137" s="33"/>
      <c r="B137" s="34"/>
      <c r="C137" s="172" t="s">
        <v>205</v>
      </c>
      <c r="D137" s="172" t="s">
        <v>120</v>
      </c>
      <c r="E137" s="173" t="s">
        <v>355</v>
      </c>
      <c r="F137" s="174" t="s">
        <v>356</v>
      </c>
      <c r="G137" s="175" t="s">
        <v>135</v>
      </c>
      <c r="H137" s="176">
        <v>143.14400000000001</v>
      </c>
      <c r="I137" s="177"/>
      <c r="J137" s="178">
        <f>ROUND(I137*H137,2)</f>
        <v>0</v>
      </c>
      <c r="K137" s="174" t="s">
        <v>124</v>
      </c>
      <c r="L137" s="38"/>
      <c r="M137" s="179" t="s">
        <v>19</v>
      </c>
      <c r="N137" s="180" t="s">
        <v>42</v>
      </c>
      <c r="O137" s="63"/>
      <c r="P137" s="181">
        <f>O137*H137</f>
        <v>0</v>
      </c>
      <c r="Q137" s="181">
        <v>0</v>
      </c>
      <c r="R137" s="181">
        <f>Q137*H137</f>
        <v>0</v>
      </c>
      <c r="S137" s="181">
        <v>0</v>
      </c>
      <c r="T137" s="182">
        <f>S137*H137</f>
        <v>0</v>
      </c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R137" s="183" t="s">
        <v>125</v>
      </c>
      <c r="AT137" s="183" t="s">
        <v>120</v>
      </c>
      <c r="AU137" s="183" t="s">
        <v>82</v>
      </c>
      <c r="AY137" s="16" t="s">
        <v>118</v>
      </c>
      <c r="BE137" s="184">
        <f>IF(N137="základní",J137,0)</f>
        <v>0</v>
      </c>
      <c r="BF137" s="184">
        <f>IF(N137="snížená",J137,0)</f>
        <v>0</v>
      </c>
      <c r="BG137" s="184">
        <f>IF(N137="zákl. přenesená",J137,0)</f>
        <v>0</v>
      </c>
      <c r="BH137" s="184">
        <f>IF(N137="sníž. přenesená",J137,0)</f>
        <v>0</v>
      </c>
      <c r="BI137" s="184">
        <f>IF(N137="nulová",J137,0)</f>
        <v>0</v>
      </c>
      <c r="BJ137" s="16" t="s">
        <v>79</v>
      </c>
      <c r="BK137" s="184">
        <f>ROUND(I137*H137,2)</f>
        <v>0</v>
      </c>
      <c r="BL137" s="16" t="s">
        <v>125</v>
      </c>
      <c r="BM137" s="183" t="s">
        <v>357</v>
      </c>
    </row>
    <row r="138" spans="1:65" s="2" customFormat="1" ht="19.2">
      <c r="A138" s="33"/>
      <c r="B138" s="34"/>
      <c r="C138" s="35"/>
      <c r="D138" s="185" t="s">
        <v>127</v>
      </c>
      <c r="E138" s="35"/>
      <c r="F138" s="186" t="s">
        <v>358</v>
      </c>
      <c r="G138" s="35"/>
      <c r="H138" s="35"/>
      <c r="I138" s="187"/>
      <c r="J138" s="35"/>
      <c r="K138" s="35"/>
      <c r="L138" s="38"/>
      <c r="M138" s="188"/>
      <c r="N138" s="189"/>
      <c r="O138" s="63"/>
      <c r="P138" s="63"/>
      <c r="Q138" s="63"/>
      <c r="R138" s="63"/>
      <c r="S138" s="63"/>
      <c r="T138" s="64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T138" s="16" t="s">
        <v>127</v>
      </c>
      <c r="AU138" s="16" t="s">
        <v>82</v>
      </c>
    </row>
    <row r="139" spans="1:65" s="2" customFormat="1" ht="10.199999999999999">
      <c r="A139" s="33"/>
      <c r="B139" s="34"/>
      <c r="C139" s="35"/>
      <c r="D139" s="190" t="s">
        <v>129</v>
      </c>
      <c r="E139" s="35"/>
      <c r="F139" s="191" t="s">
        <v>359</v>
      </c>
      <c r="G139" s="35"/>
      <c r="H139" s="35"/>
      <c r="I139" s="187"/>
      <c r="J139" s="35"/>
      <c r="K139" s="35"/>
      <c r="L139" s="38"/>
      <c r="M139" s="188"/>
      <c r="N139" s="189"/>
      <c r="O139" s="63"/>
      <c r="P139" s="63"/>
      <c r="Q139" s="63"/>
      <c r="R139" s="63"/>
      <c r="S139" s="63"/>
      <c r="T139" s="64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T139" s="16" t="s">
        <v>129</v>
      </c>
      <c r="AU139" s="16" t="s">
        <v>82</v>
      </c>
    </row>
    <row r="140" spans="1:65" s="13" customFormat="1" ht="10.199999999999999">
      <c r="B140" s="192"/>
      <c r="C140" s="193"/>
      <c r="D140" s="185" t="s">
        <v>131</v>
      </c>
      <c r="E140" s="194" t="s">
        <v>19</v>
      </c>
      <c r="F140" s="195" t="s">
        <v>360</v>
      </c>
      <c r="G140" s="193"/>
      <c r="H140" s="196">
        <v>132</v>
      </c>
      <c r="I140" s="197"/>
      <c r="J140" s="193"/>
      <c r="K140" s="193"/>
      <c r="L140" s="198"/>
      <c r="M140" s="199"/>
      <c r="N140" s="200"/>
      <c r="O140" s="200"/>
      <c r="P140" s="200"/>
      <c r="Q140" s="200"/>
      <c r="R140" s="200"/>
      <c r="S140" s="200"/>
      <c r="T140" s="201"/>
      <c r="AT140" s="202" t="s">
        <v>131</v>
      </c>
      <c r="AU140" s="202" t="s">
        <v>82</v>
      </c>
      <c r="AV140" s="13" t="s">
        <v>82</v>
      </c>
      <c r="AW140" s="13" t="s">
        <v>33</v>
      </c>
      <c r="AX140" s="13" t="s">
        <v>71</v>
      </c>
      <c r="AY140" s="202" t="s">
        <v>118</v>
      </c>
    </row>
    <row r="141" spans="1:65" s="13" customFormat="1" ht="10.199999999999999">
      <c r="B141" s="192"/>
      <c r="C141" s="193"/>
      <c r="D141" s="185" t="s">
        <v>131</v>
      </c>
      <c r="E141" s="194" t="s">
        <v>19</v>
      </c>
      <c r="F141" s="195" t="s">
        <v>361</v>
      </c>
      <c r="G141" s="193"/>
      <c r="H141" s="196">
        <v>11.144</v>
      </c>
      <c r="I141" s="197"/>
      <c r="J141" s="193"/>
      <c r="K141" s="193"/>
      <c r="L141" s="198"/>
      <c r="M141" s="199"/>
      <c r="N141" s="200"/>
      <c r="O141" s="200"/>
      <c r="P141" s="200"/>
      <c r="Q141" s="200"/>
      <c r="R141" s="200"/>
      <c r="S141" s="200"/>
      <c r="T141" s="201"/>
      <c r="AT141" s="202" t="s">
        <v>131</v>
      </c>
      <c r="AU141" s="202" t="s">
        <v>82</v>
      </c>
      <c r="AV141" s="13" t="s">
        <v>82</v>
      </c>
      <c r="AW141" s="13" t="s">
        <v>33</v>
      </c>
      <c r="AX141" s="13" t="s">
        <v>71</v>
      </c>
      <c r="AY141" s="202" t="s">
        <v>118</v>
      </c>
    </row>
    <row r="142" spans="1:65" s="2" customFormat="1" ht="19.8" customHeight="1">
      <c r="A142" s="33"/>
      <c r="B142" s="34"/>
      <c r="C142" s="172" t="s">
        <v>212</v>
      </c>
      <c r="D142" s="172" t="s">
        <v>120</v>
      </c>
      <c r="E142" s="173" t="s">
        <v>362</v>
      </c>
      <c r="F142" s="174" t="s">
        <v>363</v>
      </c>
      <c r="G142" s="175" t="s">
        <v>135</v>
      </c>
      <c r="H142" s="176">
        <v>143.14400000000001</v>
      </c>
      <c r="I142" s="177"/>
      <c r="J142" s="178">
        <f>ROUND(I142*H142,2)</f>
        <v>0</v>
      </c>
      <c r="K142" s="174" t="s">
        <v>124</v>
      </c>
      <c r="L142" s="38"/>
      <c r="M142" s="179" t="s">
        <v>19</v>
      </c>
      <c r="N142" s="180" t="s">
        <v>42</v>
      </c>
      <c r="O142" s="63"/>
      <c r="P142" s="181">
        <f>O142*H142</f>
        <v>0</v>
      </c>
      <c r="Q142" s="181">
        <v>0</v>
      </c>
      <c r="R142" s="181">
        <f>Q142*H142</f>
        <v>0</v>
      </c>
      <c r="S142" s="181">
        <v>0</v>
      </c>
      <c r="T142" s="182">
        <f>S142*H142</f>
        <v>0</v>
      </c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R142" s="183" t="s">
        <v>125</v>
      </c>
      <c r="AT142" s="183" t="s">
        <v>120</v>
      </c>
      <c r="AU142" s="183" t="s">
        <v>82</v>
      </c>
      <c r="AY142" s="16" t="s">
        <v>118</v>
      </c>
      <c r="BE142" s="184">
        <f>IF(N142="základní",J142,0)</f>
        <v>0</v>
      </c>
      <c r="BF142" s="184">
        <f>IF(N142="snížená",J142,0)</f>
        <v>0</v>
      </c>
      <c r="BG142" s="184">
        <f>IF(N142="zákl. přenesená",J142,0)</f>
        <v>0</v>
      </c>
      <c r="BH142" s="184">
        <f>IF(N142="sníž. přenesená",J142,0)</f>
        <v>0</v>
      </c>
      <c r="BI142" s="184">
        <f>IF(N142="nulová",J142,0)</f>
        <v>0</v>
      </c>
      <c r="BJ142" s="16" t="s">
        <v>79</v>
      </c>
      <c r="BK142" s="184">
        <f>ROUND(I142*H142,2)</f>
        <v>0</v>
      </c>
      <c r="BL142" s="16" t="s">
        <v>125</v>
      </c>
      <c r="BM142" s="183" t="s">
        <v>364</v>
      </c>
    </row>
    <row r="143" spans="1:65" s="2" customFormat="1" ht="19.2">
      <c r="A143" s="33"/>
      <c r="B143" s="34"/>
      <c r="C143" s="35"/>
      <c r="D143" s="185" t="s">
        <v>127</v>
      </c>
      <c r="E143" s="35"/>
      <c r="F143" s="186" t="s">
        <v>365</v>
      </c>
      <c r="G143" s="35"/>
      <c r="H143" s="35"/>
      <c r="I143" s="187"/>
      <c r="J143" s="35"/>
      <c r="K143" s="35"/>
      <c r="L143" s="38"/>
      <c r="M143" s="188"/>
      <c r="N143" s="189"/>
      <c r="O143" s="63"/>
      <c r="P143" s="63"/>
      <c r="Q143" s="63"/>
      <c r="R143" s="63"/>
      <c r="S143" s="63"/>
      <c r="T143" s="64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T143" s="16" t="s">
        <v>127</v>
      </c>
      <c r="AU143" s="16" t="s">
        <v>82</v>
      </c>
    </row>
    <row r="144" spans="1:65" s="2" customFormat="1" ht="10.199999999999999">
      <c r="A144" s="33"/>
      <c r="B144" s="34"/>
      <c r="C144" s="35"/>
      <c r="D144" s="190" t="s">
        <v>129</v>
      </c>
      <c r="E144" s="35"/>
      <c r="F144" s="191" t="s">
        <v>366</v>
      </c>
      <c r="G144" s="35"/>
      <c r="H144" s="35"/>
      <c r="I144" s="187"/>
      <c r="J144" s="35"/>
      <c r="K144" s="35"/>
      <c r="L144" s="38"/>
      <c r="M144" s="188"/>
      <c r="N144" s="189"/>
      <c r="O144" s="63"/>
      <c r="P144" s="63"/>
      <c r="Q144" s="63"/>
      <c r="R144" s="63"/>
      <c r="S144" s="63"/>
      <c r="T144" s="64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T144" s="16" t="s">
        <v>129</v>
      </c>
      <c r="AU144" s="16" t="s">
        <v>82</v>
      </c>
    </row>
    <row r="145" spans="1:65" s="13" customFormat="1" ht="10.199999999999999">
      <c r="B145" s="192"/>
      <c r="C145" s="193"/>
      <c r="D145" s="185" t="s">
        <v>131</v>
      </c>
      <c r="E145" s="194" t="s">
        <v>19</v>
      </c>
      <c r="F145" s="195" t="s">
        <v>360</v>
      </c>
      <c r="G145" s="193"/>
      <c r="H145" s="196">
        <v>132</v>
      </c>
      <c r="I145" s="197"/>
      <c r="J145" s="193"/>
      <c r="K145" s="193"/>
      <c r="L145" s="198"/>
      <c r="M145" s="199"/>
      <c r="N145" s="200"/>
      <c r="O145" s="200"/>
      <c r="P145" s="200"/>
      <c r="Q145" s="200"/>
      <c r="R145" s="200"/>
      <c r="S145" s="200"/>
      <c r="T145" s="201"/>
      <c r="AT145" s="202" t="s">
        <v>131</v>
      </c>
      <c r="AU145" s="202" t="s">
        <v>82</v>
      </c>
      <c r="AV145" s="13" t="s">
        <v>82</v>
      </c>
      <c r="AW145" s="13" t="s">
        <v>33</v>
      </c>
      <c r="AX145" s="13" t="s">
        <v>71</v>
      </c>
      <c r="AY145" s="202" t="s">
        <v>118</v>
      </c>
    </row>
    <row r="146" spans="1:65" s="13" customFormat="1" ht="10.199999999999999">
      <c r="B146" s="192"/>
      <c r="C146" s="193"/>
      <c r="D146" s="185" t="s">
        <v>131</v>
      </c>
      <c r="E146" s="194" t="s">
        <v>19</v>
      </c>
      <c r="F146" s="195" t="s">
        <v>361</v>
      </c>
      <c r="G146" s="193"/>
      <c r="H146" s="196">
        <v>11.144</v>
      </c>
      <c r="I146" s="197"/>
      <c r="J146" s="193"/>
      <c r="K146" s="193"/>
      <c r="L146" s="198"/>
      <c r="M146" s="199"/>
      <c r="N146" s="200"/>
      <c r="O146" s="200"/>
      <c r="P146" s="200"/>
      <c r="Q146" s="200"/>
      <c r="R146" s="200"/>
      <c r="S146" s="200"/>
      <c r="T146" s="201"/>
      <c r="AT146" s="202" t="s">
        <v>131</v>
      </c>
      <c r="AU146" s="202" t="s">
        <v>82</v>
      </c>
      <c r="AV146" s="13" t="s">
        <v>82</v>
      </c>
      <c r="AW146" s="13" t="s">
        <v>33</v>
      </c>
      <c r="AX146" s="13" t="s">
        <v>71</v>
      </c>
      <c r="AY146" s="202" t="s">
        <v>118</v>
      </c>
    </row>
    <row r="147" spans="1:65" s="2" customFormat="1" ht="14.4" customHeight="1">
      <c r="A147" s="33"/>
      <c r="B147" s="34"/>
      <c r="C147" s="172" t="s">
        <v>271</v>
      </c>
      <c r="D147" s="172" t="s">
        <v>120</v>
      </c>
      <c r="E147" s="173" t="s">
        <v>141</v>
      </c>
      <c r="F147" s="174" t="s">
        <v>142</v>
      </c>
      <c r="G147" s="175" t="s">
        <v>135</v>
      </c>
      <c r="H147" s="176">
        <v>5</v>
      </c>
      <c r="I147" s="177"/>
      <c r="J147" s="178">
        <f>ROUND(I147*H147,2)</f>
        <v>0</v>
      </c>
      <c r="K147" s="174" t="s">
        <v>124</v>
      </c>
      <c r="L147" s="38"/>
      <c r="M147" s="179" t="s">
        <v>19</v>
      </c>
      <c r="N147" s="180" t="s">
        <v>42</v>
      </c>
      <c r="O147" s="63"/>
      <c r="P147" s="181">
        <f>O147*H147</f>
        <v>0</v>
      </c>
      <c r="Q147" s="181">
        <v>0</v>
      </c>
      <c r="R147" s="181">
        <f>Q147*H147</f>
        <v>0</v>
      </c>
      <c r="S147" s="181">
        <v>0</v>
      </c>
      <c r="T147" s="182">
        <f>S147*H147</f>
        <v>0</v>
      </c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R147" s="183" t="s">
        <v>125</v>
      </c>
      <c r="AT147" s="183" t="s">
        <v>120</v>
      </c>
      <c r="AU147" s="183" t="s">
        <v>82</v>
      </c>
      <c r="AY147" s="16" t="s">
        <v>118</v>
      </c>
      <c r="BE147" s="184">
        <f>IF(N147="základní",J147,0)</f>
        <v>0</v>
      </c>
      <c r="BF147" s="184">
        <f>IF(N147="snížená",J147,0)</f>
        <v>0</v>
      </c>
      <c r="BG147" s="184">
        <f>IF(N147="zákl. přenesená",J147,0)</f>
        <v>0</v>
      </c>
      <c r="BH147" s="184">
        <f>IF(N147="sníž. přenesená",J147,0)</f>
        <v>0</v>
      </c>
      <c r="BI147" s="184">
        <f>IF(N147="nulová",J147,0)</f>
        <v>0</v>
      </c>
      <c r="BJ147" s="16" t="s">
        <v>79</v>
      </c>
      <c r="BK147" s="184">
        <f>ROUND(I147*H147,2)</f>
        <v>0</v>
      </c>
      <c r="BL147" s="16" t="s">
        <v>125</v>
      </c>
      <c r="BM147" s="183" t="s">
        <v>367</v>
      </c>
    </row>
    <row r="148" spans="1:65" s="2" customFormat="1" ht="10.199999999999999">
      <c r="A148" s="33"/>
      <c r="B148" s="34"/>
      <c r="C148" s="35"/>
      <c r="D148" s="185" t="s">
        <v>127</v>
      </c>
      <c r="E148" s="35"/>
      <c r="F148" s="186" t="s">
        <v>144</v>
      </c>
      <c r="G148" s="35"/>
      <c r="H148" s="35"/>
      <c r="I148" s="187"/>
      <c r="J148" s="35"/>
      <c r="K148" s="35"/>
      <c r="L148" s="38"/>
      <c r="M148" s="188"/>
      <c r="N148" s="189"/>
      <c r="O148" s="63"/>
      <c r="P148" s="63"/>
      <c r="Q148" s="63"/>
      <c r="R148" s="63"/>
      <c r="S148" s="63"/>
      <c r="T148" s="64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T148" s="16" t="s">
        <v>127</v>
      </c>
      <c r="AU148" s="16" t="s">
        <v>82</v>
      </c>
    </row>
    <row r="149" spans="1:65" s="2" customFormat="1" ht="10.199999999999999">
      <c r="A149" s="33"/>
      <c r="B149" s="34"/>
      <c r="C149" s="35"/>
      <c r="D149" s="190" t="s">
        <v>129</v>
      </c>
      <c r="E149" s="35"/>
      <c r="F149" s="191" t="s">
        <v>145</v>
      </c>
      <c r="G149" s="35"/>
      <c r="H149" s="35"/>
      <c r="I149" s="187"/>
      <c r="J149" s="35"/>
      <c r="K149" s="35"/>
      <c r="L149" s="38"/>
      <c r="M149" s="188"/>
      <c r="N149" s="189"/>
      <c r="O149" s="63"/>
      <c r="P149" s="63"/>
      <c r="Q149" s="63"/>
      <c r="R149" s="63"/>
      <c r="S149" s="63"/>
      <c r="T149" s="64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T149" s="16" t="s">
        <v>129</v>
      </c>
      <c r="AU149" s="16" t="s">
        <v>82</v>
      </c>
    </row>
    <row r="150" spans="1:65" s="13" customFormat="1" ht="10.199999999999999">
      <c r="B150" s="192"/>
      <c r="C150" s="193"/>
      <c r="D150" s="185" t="s">
        <v>131</v>
      </c>
      <c r="E150" s="194" t="s">
        <v>19</v>
      </c>
      <c r="F150" s="195" t="s">
        <v>368</v>
      </c>
      <c r="G150" s="193"/>
      <c r="H150" s="196">
        <v>5</v>
      </c>
      <c r="I150" s="197"/>
      <c r="J150" s="193"/>
      <c r="K150" s="193"/>
      <c r="L150" s="198"/>
      <c r="M150" s="199"/>
      <c r="N150" s="200"/>
      <c r="O150" s="200"/>
      <c r="P150" s="200"/>
      <c r="Q150" s="200"/>
      <c r="R150" s="200"/>
      <c r="S150" s="200"/>
      <c r="T150" s="201"/>
      <c r="AT150" s="202" t="s">
        <v>131</v>
      </c>
      <c r="AU150" s="202" t="s">
        <v>82</v>
      </c>
      <c r="AV150" s="13" t="s">
        <v>82</v>
      </c>
      <c r="AW150" s="13" t="s">
        <v>33</v>
      </c>
      <c r="AX150" s="13" t="s">
        <v>79</v>
      </c>
      <c r="AY150" s="202" t="s">
        <v>118</v>
      </c>
    </row>
    <row r="151" spans="1:65" s="2" customFormat="1" ht="14.4" customHeight="1">
      <c r="A151" s="33"/>
      <c r="B151" s="34"/>
      <c r="C151" s="172" t="s">
        <v>8</v>
      </c>
      <c r="D151" s="172" t="s">
        <v>120</v>
      </c>
      <c r="E151" s="173" t="s">
        <v>369</v>
      </c>
      <c r="F151" s="174" t="s">
        <v>370</v>
      </c>
      <c r="G151" s="175" t="s">
        <v>123</v>
      </c>
      <c r="H151" s="176">
        <v>303.45999999999998</v>
      </c>
      <c r="I151" s="177"/>
      <c r="J151" s="178">
        <f>ROUND(I151*H151,2)</f>
        <v>0</v>
      </c>
      <c r="K151" s="174" t="s">
        <v>124</v>
      </c>
      <c r="L151" s="38"/>
      <c r="M151" s="179" t="s">
        <v>19</v>
      </c>
      <c r="N151" s="180" t="s">
        <v>42</v>
      </c>
      <c r="O151" s="63"/>
      <c r="P151" s="181">
        <f>O151*H151</f>
        <v>0</v>
      </c>
      <c r="Q151" s="181">
        <v>8.4999999999999995E-4</v>
      </c>
      <c r="R151" s="181">
        <f>Q151*H151</f>
        <v>0.25794099999999998</v>
      </c>
      <c r="S151" s="181">
        <v>0</v>
      </c>
      <c r="T151" s="182">
        <f>S151*H151</f>
        <v>0</v>
      </c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R151" s="183" t="s">
        <v>125</v>
      </c>
      <c r="AT151" s="183" t="s">
        <v>120</v>
      </c>
      <c r="AU151" s="183" t="s">
        <v>82</v>
      </c>
      <c r="AY151" s="16" t="s">
        <v>118</v>
      </c>
      <c r="BE151" s="184">
        <f>IF(N151="základní",J151,0)</f>
        <v>0</v>
      </c>
      <c r="BF151" s="184">
        <f>IF(N151="snížená",J151,0)</f>
        <v>0</v>
      </c>
      <c r="BG151" s="184">
        <f>IF(N151="zákl. přenesená",J151,0)</f>
        <v>0</v>
      </c>
      <c r="BH151" s="184">
        <f>IF(N151="sníž. přenesená",J151,0)</f>
        <v>0</v>
      </c>
      <c r="BI151" s="184">
        <f>IF(N151="nulová",J151,0)</f>
        <v>0</v>
      </c>
      <c r="BJ151" s="16" t="s">
        <v>79</v>
      </c>
      <c r="BK151" s="184">
        <f>ROUND(I151*H151,2)</f>
        <v>0</v>
      </c>
      <c r="BL151" s="16" t="s">
        <v>125</v>
      </c>
      <c r="BM151" s="183" t="s">
        <v>371</v>
      </c>
    </row>
    <row r="152" spans="1:65" s="2" customFormat="1" ht="10.199999999999999">
      <c r="A152" s="33"/>
      <c r="B152" s="34"/>
      <c r="C152" s="35"/>
      <c r="D152" s="185" t="s">
        <v>127</v>
      </c>
      <c r="E152" s="35"/>
      <c r="F152" s="186" t="s">
        <v>372</v>
      </c>
      <c r="G152" s="35"/>
      <c r="H152" s="35"/>
      <c r="I152" s="187"/>
      <c r="J152" s="35"/>
      <c r="K152" s="35"/>
      <c r="L152" s="38"/>
      <c r="M152" s="188"/>
      <c r="N152" s="189"/>
      <c r="O152" s="63"/>
      <c r="P152" s="63"/>
      <c r="Q152" s="63"/>
      <c r="R152" s="63"/>
      <c r="S152" s="63"/>
      <c r="T152" s="64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T152" s="16" t="s">
        <v>127</v>
      </c>
      <c r="AU152" s="16" t="s">
        <v>82</v>
      </c>
    </row>
    <row r="153" spans="1:65" s="2" customFormat="1" ht="10.199999999999999">
      <c r="A153" s="33"/>
      <c r="B153" s="34"/>
      <c r="C153" s="35"/>
      <c r="D153" s="190" t="s">
        <v>129</v>
      </c>
      <c r="E153" s="35"/>
      <c r="F153" s="191" t="s">
        <v>373</v>
      </c>
      <c r="G153" s="35"/>
      <c r="H153" s="35"/>
      <c r="I153" s="187"/>
      <c r="J153" s="35"/>
      <c r="K153" s="35"/>
      <c r="L153" s="38"/>
      <c r="M153" s="188"/>
      <c r="N153" s="189"/>
      <c r="O153" s="63"/>
      <c r="P153" s="63"/>
      <c r="Q153" s="63"/>
      <c r="R153" s="63"/>
      <c r="S153" s="63"/>
      <c r="T153" s="64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T153" s="16" t="s">
        <v>129</v>
      </c>
      <c r="AU153" s="16" t="s">
        <v>82</v>
      </c>
    </row>
    <row r="154" spans="1:65" s="13" customFormat="1" ht="10.199999999999999">
      <c r="B154" s="192"/>
      <c r="C154" s="193"/>
      <c r="D154" s="185" t="s">
        <v>131</v>
      </c>
      <c r="E154" s="194" t="s">
        <v>19</v>
      </c>
      <c r="F154" s="195" t="s">
        <v>374</v>
      </c>
      <c r="G154" s="193"/>
      <c r="H154" s="196">
        <v>303.45999999999998</v>
      </c>
      <c r="I154" s="197"/>
      <c r="J154" s="193"/>
      <c r="K154" s="193"/>
      <c r="L154" s="198"/>
      <c r="M154" s="199"/>
      <c r="N154" s="200"/>
      <c r="O154" s="200"/>
      <c r="P154" s="200"/>
      <c r="Q154" s="200"/>
      <c r="R154" s="200"/>
      <c r="S154" s="200"/>
      <c r="T154" s="201"/>
      <c r="AT154" s="202" t="s">
        <v>131</v>
      </c>
      <c r="AU154" s="202" t="s">
        <v>82</v>
      </c>
      <c r="AV154" s="13" t="s">
        <v>82</v>
      </c>
      <c r="AW154" s="13" t="s">
        <v>33</v>
      </c>
      <c r="AX154" s="13" t="s">
        <v>71</v>
      </c>
      <c r="AY154" s="202" t="s">
        <v>118</v>
      </c>
    </row>
    <row r="155" spans="1:65" s="2" customFormat="1" ht="14.4" customHeight="1">
      <c r="A155" s="33"/>
      <c r="B155" s="34"/>
      <c r="C155" s="172" t="s">
        <v>375</v>
      </c>
      <c r="D155" s="172" t="s">
        <v>120</v>
      </c>
      <c r="E155" s="173" t="s">
        <v>376</v>
      </c>
      <c r="F155" s="174" t="s">
        <v>377</v>
      </c>
      <c r="G155" s="175" t="s">
        <v>123</v>
      </c>
      <c r="H155" s="176">
        <v>303.45999999999998</v>
      </c>
      <c r="I155" s="177"/>
      <c r="J155" s="178">
        <f>ROUND(I155*H155,2)</f>
        <v>0</v>
      </c>
      <c r="K155" s="174" t="s">
        <v>124</v>
      </c>
      <c r="L155" s="38"/>
      <c r="M155" s="179" t="s">
        <v>19</v>
      </c>
      <c r="N155" s="180" t="s">
        <v>42</v>
      </c>
      <c r="O155" s="63"/>
      <c r="P155" s="181">
        <f>O155*H155</f>
        <v>0</v>
      </c>
      <c r="Q155" s="181">
        <v>0</v>
      </c>
      <c r="R155" s="181">
        <f>Q155*H155</f>
        <v>0</v>
      </c>
      <c r="S155" s="181">
        <v>0</v>
      </c>
      <c r="T155" s="182">
        <f>S155*H155</f>
        <v>0</v>
      </c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R155" s="183" t="s">
        <v>125</v>
      </c>
      <c r="AT155" s="183" t="s">
        <v>120</v>
      </c>
      <c r="AU155" s="183" t="s">
        <v>82</v>
      </c>
      <c r="AY155" s="16" t="s">
        <v>118</v>
      </c>
      <c r="BE155" s="184">
        <f>IF(N155="základní",J155,0)</f>
        <v>0</v>
      </c>
      <c r="BF155" s="184">
        <f>IF(N155="snížená",J155,0)</f>
        <v>0</v>
      </c>
      <c r="BG155" s="184">
        <f>IF(N155="zákl. přenesená",J155,0)</f>
        <v>0</v>
      </c>
      <c r="BH155" s="184">
        <f>IF(N155="sníž. přenesená",J155,0)</f>
        <v>0</v>
      </c>
      <c r="BI155" s="184">
        <f>IF(N155="nulová",J155,0)</f>
        <v>0</v>
      </c>
      <c r="BJ155" s="16" t="s">
        <v>79</v>
      </c>
      <c r="BK155" s="184">
        <f>ROUND(I155*H155,2)</f>
        <v>0</v>
      </c>
      <c r="BL155" s="16" t="s">
        <v>125</v>
      </c>
      <c r="BM155" s="183" t="s">
        <v>378</v>
      </c>
    </row>
    <row r="156" spans="1:65" s="2" customFormat="1" ht="19.2">
      <c r="A156" s="33"/>
      <c r="B156" s="34"/>
      <c r="C156" s="35"/>
      <c r="D156" s="185" t="s">
        <v>127</v>
      </c>
      <c r="E156" s="35"/>
      <c r="F156" s="186" t="s">
        <v>379</v>
      </c>
      <c r="G156" s="35"/>
      <c r="H156" s="35"/>
      <c r="I156" s="187"/>
      <c r="J156" s="35"/>
      <c r="K156" s="35"/>
      <c r="L156" s="38"/>
      <c r="M156" s="188"/>
      <c r="N156" s="189"/>
      <c r="O156" s="63"/>
      <c r="P156" s="63"/>
      <c r="Q156" s="63"/>
      <c r="R156" s="63"/>
      <c r="S156" s="63"/>
      <c r="T156" s="64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T156" s="16" t="s">
        <v>127</v>
      </c>
      <c r="AU156" s="16" t="s">
        <v>82</v>
      </c>
    </row>
    <row r="157" spans="1:65" s="2" customFormat="1" ht="10.199999999999999">
      <c r="A157" s="33"/>
      <c r="B157" s="34"/>
      <c r="C157" s="35"/>
      <c r="D157" s="190" t="s">
        <v>129</v>
      </c>
      <c r="E157" s="35"/>
      <c r="F157" s="191" t="s">
        <v>380</v>
      </c>
      <c r="G157" s="35"/>
      <c r="H157" s="35"/>
      <c r="I157" s="187"/>
      <c r="J157" s="35"/>
      <c r="K157" s="35"/>
      <c r="L157" s="38"/>
      <c r="M157" s="188"/>
      <c r="N157" s="189"/>
      <c r="O157" s="63"/>
      <c r="P157" s="63"/>
      <c r="Q157" s="63"/>
      <c r="R157" s="63"/>
      <c r="S157" s="63"/>
      <c r="T157" s="64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T157" s="16" t="s">
        <v>129</v>
      </c>
      <c r="AU157" s="16" t="s">
        <v>82</v>
      </c>
    </row>
    <row r="158" spans="1:65" s="2" customFormat="1" ht="14.4" customHeight="1">
      <c r="A158" s="33"/>
      <c r="B158" s="34"/>
      <c r="C158" s="172" t="s">
        <v>381</v>
      </c>
      <c r="D158" s="172" t="s">
        <v>120</v>
      </c>
      <c r="E158" s="173" t="s">
        <v>382</v>
      </c>
      <c r="F158" s="174" t="s">
        <v>383</v>
      </c>
      <c r="G158" s="175" t="s">
        <v>123</v>
      </c>
      <c r="H158" s="176">
        <v>12.32</v>
      </c>
      <c r="I158" s="177"/>
      <c r="J158" s="178">
        <f>ROUND(I158*H158,2)</f>
        <v>0</v>
      </c>
      <c r="K158" s="174" t="s">
        <v>124</v>
      </c>
      <c r="L158" s="38"/>
      <c r="M158" s="179" t="s">
        <v>19</v>
      </c>
      <c r="N158" s="180" t="s">
        <v>42</v>
      </c>
      <c r="O158" s="63"/>
      <c r="P158" s="181">
        <f>O158*H158</f>
        <v>0</v>
      </c>
      <c r="Q158" s="181">
        <v>6.9999999999999999E-4</v>
      </c>
      <c r="R158" s="181">
        <f>Q158*H158</f>
        <v>8.6239999999999997E-3</v>
      </c>
      <c r="S158" s="181">
        <v>0</v>
      </c>
      <c r="T158" s="182">
        <f>S158*H158</f>
        <v>0</v>
      </c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R158" s="183" t="s">
        <v>125</v>
      </c>
      <c r="AT158" s="183" t="s">
        <v>120</v>
      </c>
      <c r="AU158" s="183" t="s">
        <v>82</v>
      </c>
      <c r="AY158" s="16" t="s">
        <v>118</v>
      </c>
      <c r="BE158" s="184">
        <f>IF(N158="základní",J158,0)</f>
        <v>0</v>
      </c>
      <c r="BF158" s="184">
        <f>IF(N158="snížená",J158,0)</f>
        <v>0</v>
      </c>
      <c r="BG158" s="184">
        <f>IF(N158="zákl. přenesená",J158,0)</f>
        <v>0</v>
      </c>
      <c r="BH158" s="184">
        <f>IF(N158="sníž. přenesená",J158,0)</f>
        <v>0</v>
      </c>
      <c r="BI158" s="184">
        <f>IF(N158="nulová",J158,0)</f>
        <v>0</v>
      </c>
      <c r="BJ158" s="16" t="s">
        <v>79</v>
      </c>
      <c r="BK158" s="184">
        <f>ROUND(I158*H158,2)</f>
        <v>0</v>
      </c>
      <c r="BL158" s="16" t="s">
        <v>125</v>
      </c>
      <c r="BM158" s="183" t="s">
        <v>384</v>
      </c>
    </row>
    <row r="159" spans="1:65" s="2" customFormat="1" ht="10.199999999999999">
      <c r="A159" s="33"/>
      <c r="B159" s="34"/>
      <c r="C159" s="35"/>
      <c r="D159" s="185" t="s">
        <v>127</v>
      </c>
      <c r="E159" s="35"/>
      <c r="F159" s="186" t="s">
        <v>385</v>
      </c>
      <c r="G159" s="35"/>
      <c r="H159" s="35"/>
      <c r="I159" s="187"/>
      <c r="J159" s="35"/>
      <c r="K159" s="35"/>
      <c r="L159" s="38"/>
      <c r="M159" s="188"/>
      <c r="N159" s="189"/>
      <c r="O159" s="63"/>
      <c r="P159" s="63"/>
      <c r="Q159" s="63"/>
      <c r="R159" s="63"/>
      <c r="S159" s="63"/>
      <c r="T159" s="64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T159" s="16" t="s">
        <v>127</v>
      </c>
      <c r="AU159" s="16" t="s">
        <v>82</v>
      </c>
    </row>
    <row r="160" spans="1:65" s="2" customFormat="1" ht="10.199999999999999">
      <c r="A160" s="33"/>
      <c r="B160" s="34"/>
      <c r="C160" s="35"/>
      <c r="D160" s="190" t="s">
        <v>129</v>
      </c>
      <c r="E160" s="35"/>
      <c r="F160" s="191" t="s">
        <v>386</v>
      </c>
      <c r="G160" s="35"/>
      <c r="H160" s="35"/>
      <c r="I160" s="187"/>
      <c r="J160" s="35"/>
      <c r="K160" s="35"/>
      <c r="L160" s="38"/>
      <c r="M160" s="188"/>
      <c r="N160" s="189"/>
      <c r="O160" s="63"/>
      <c r="P160" s="63"/>
      <c r="Q160" s="63"/>
      <c r="R160" s="63"/>
      <c r="S160" s="63"/>
      <c r="T160" s="64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T160" s="16" t="s">
        <v>129</v>
      </c>
      <c r="AU160" s="16" t="s">
        <v>82</v>
      </c>
    </row>
    <row r="161" spans="1:65" s="13" customFormat="1" ht="10.199999999999999">
      <c r="B161" s="192"/>
      <c r="C161" s="193"/>
      <c r="D161" s="185" t="s">
        <v>131</v>
      </c>
      <c r="E161" s="194" t="s">
        <v>19</v>
      </c>
      <c r="F161" s="195" t="s">
        <v>387</v>
      </c>
      <c r="G161" s="193"/>
      <c r="H161" s="196">
        <v>12.32</v>
      </c>
      <c r="I161" s="197"/>
      <c r="J161" s="193"/>
      <c r="K161" s="193"/>
      <c r="L161" s="198"/>
      <c r="M161" s="199"/>
      <c r="N161" s="200"/>
      <c r="O161" s="200"/>
      <c r="P161" s="200"/>
      <c r="Q161" s="200"/>
      <c r="R161" s="200"/>
      <c r="S161" s="200"/>
      <c r="T161" s="201"/>
      <c r="AT161" s="202" t="s">
        <v>131</v>
      </c>
      <c r="AU161" s="202" t="s">
        <v>82</v>
      </c>
      <c r="AV161" s="13" t="s">
        <v>82</v>
      </c>
      <c r="AW161" s="13" t="s">
        <v>33</v>
      </c>
      <c r="AX161" s="13" t="s">
        <v>79</v>
      </c>
      <c r="AY161" s="202" t="s">
        <v>118</v>
      </c>
    </row>
    <row r="162" spans="1:65" s="2" customFormat="1" ht="14.4" customHeight="1">
      <c r="A162" s="33"/>
      <c r="B162" s="34"/>
      <c r="C162" s="172" t="s">
        <v>388</v>
      </c>
      <c r="D162" s="172" t="s">
        <v>120</v>
      </c>
      <c r="E162" s="173" t="s">
        <v>389</v>
      </c>
      <c r="F162" s="174" t="s">
        <v>390</v>
      </c>
      <c r="G162" s="175" t="s">
        <v>123</v>
      </c>
      <c r="H162" s="176">
        <v>12.32</v>
      </c>
      <c r="I162" s="177"/>
      <c r="J162" s="178">
        <f>ROUND(I162*H162,2)</f>
        <v>0</v>
      </c>
      <c r="K162" s="174" t="s">
        <v>124</v>
      </c>
      <c r="L162" s="38"/>
      <c r="M162" s="179" t="s">
        <v>19</v>
      </c>
      <c r="N162" s="180" t="s">
        <v>42</v>
      </c>
      <c r="O162" s="63"/>
      <c r="P162" s="181">
        <f>O162*H162</f>
        <v>0</v>
      </c>
      <c r="Q162" s="181">
        <v>0</v>
      </c>
      <c r="R162" s="181">
        <f>Q162*H162</f>
        <v>0</v>
      </c>
      <c r="S162" s="181">
        <v>0</v>
      </c>
      <c r="T162" s="182">
        <f>S162*H162</f>
        <v>0</v>
      </c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R162" s="183" t="s">
        <v>125</v>
      </c>
      <c r="AT162" s="183" t="s">
        <v>120</v>
      </c>
      <c r="AU162" s="183" t="s">
        <v>82</v>
      </c>
      <c r="AY162" s="16" t="s">
        <v>118</v>
      </c>
      <c r="BE162" s="184">
        <f>IF(N162="základní",J162,0)</f>
        <v>0</v>
      </c>
      <c r="BF162" s="184">
        <f>IF(N162="snížená",J162,0)</f>
        <v>0</v>
      </c>
      <c r="BG162" s="184">
        <f>IF(N162="zákl. přenesená",J162,0)</f>
        <v>0</v>
      </c>
      <c r="BH162" s="184">
        <f>IF(N162="sníž. přenesená",J162,0)</f>
        <v>0</v>
      </c>
      <c r="BI162" s="184">
        <f>IF(N162="nulová",J162,0)</f>
        <v>0</v>
      </c>
      <c r="BJ162" s="16" t="s">
        <v>79</v>
      </c>
      <c r="BK162" s="184">
        <f>ROUND(I162*H162,2)</f>
        <v>0</v>
      </c>
      <c r="BL162" s="16" t="s">
        <v>125</v>
      </c>
      <c r="BM162" s="183" t="s">
        <v>391</v>
      </c>
    </row>
    <row r="163" spans="1:65" s="2" customFormat="1" ht="19.2">
      <c r="A163" s="33"/>
      <c r="B163" s="34"/>
      <c r="C163" s="35"/>
      <c r="D163" s="185" t="s">
        <v>127</v>
      </c>
      <c r="E163" s="35"/>
      <c r="F163" s="186" t="s">
        <v>392</v>
      </c>
      <c r="G163" s="35"/>
      <c r="H163" s="35"/>
      <c r="I163" s="187"/>
      <c r="J163" s="35"/>
      <c r="K163" s="35"/>
      <c r="L163" s="38"/>
      <c r="M163" s="188"/>
      <c r="N163" s="189"/>
      <c r="O163" s="63"/>
      <c r="P163" s="63"/>
      <c r="Q163" s="63"/>
      <c r="R163" s="63"/>
      <c r="S163" s="63"/>
      <c r="T163" s="64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T163" s="16" t="s">
        <v>127</v>
      </c>
      <c r="AU163" s="16" t="s">
        <v>82</v>
      </c>
    </row>
    <row r="164" spans="1:65" s="2" customFormat="1" ht="10.199999999999999">
      <c r="A164" s="33"/>
      <c r="B164" s="34"/>
      <c r="C164" s="35"/>
      <c r="D164" s="190" t="s">
        <v>129</v>
      </c>
      <c r="E164" s="35"/>
      <c r="F164" s="191" t="s">
        <v>393</v>
      </c>
      <c r="G164" s="35"/>
      <c r="H164" s="35"/>
      <c r="I164" s="187"/>
      <c r="J164" s="35"/>
      <c r="K164" s="35"/>
      <c r="L164" s="38"/>
      <c r="M164" s="188"/>
      <c r="N164" s="189"/>
      <c r="O164" s="63"/>
      <c r="P164" s="63"/>
      <c r="Q164" s="63"/>
      <c r="R164" s="63"/>
      <c r="S164" s="63"/>
      <c r="T164" s="64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T164" s="16" t="s">
        <v>129</v>
      </c>
      <c r="AU164" s="16" t="s">
        <v>82</v>
      </c>
    </row>
    <row r="165" spans="1:65" s="2" customFormat="1" ht="14.4" customHeight="1">
      <c r="A165" s="33"/>
      <c r="B165" s="34"/>
      <c r="C165" s="172" t="s">
        <v>394</v>
      </c>
      <c r="D165" s="172" t="s">
        <v>120</v>
      </c>
      <c r="E165" s="173" t="s">
        <v>395</v>
      </c>
      <c r="F165" s="174" t="s">
        <v>396</v>
      </c>
      <c r="G165" s="175" t="s">
        <v>123</v>
      </c>
      <c r="H165" s="176">
        <v>12.32</v>
      </c>
      <c r="I165" s="177"/>
      <c r="J165" s="178">
        <f>ROUND(I165*H165,2)</f>
        <v>0</v>
      </c>
      <c r="K165" s="174" t="s">
        <v>124</v>
      </c>
      <c r="L165" s="38"/>
      <c r="M165" s="179" t="s">
        <v>19</v>
      </c>
      <c r="N165" s="180" t="s">
        <v>42</v>
      </c>
      <c r="O165" s="63"/>
      <c r="P165" s="181">
        <f>O165*H165</f>
        <v>0</v>
      </c>
      <c r="Q165" s="181">
        <v>7.9000000000000001E-4</v>
      </c>
      <c r="R165" s="181">
        <f>Q165*H165</f>
        <v>9.7327999999999998E-3</v>
      </c>
      <c r="S165" s="181">
        <v>0</v>
      </c>
      <c r="T165" s="182">
        <f>S165*H165</f>
        <v>0</v>
      </c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R165" s="183" t="s">
        <v>125</v>
      </c>
      <c r="AT165" s="183" t="s">
        <v>120</v>
      </c>
      <c r="AU165" s="183" t="s">
        <v>82</v>
      </c>
      <c r="AY165" s="16" t="s">
        <v>118</v>
      </c>
      <c r="BE165" s="184">
        <f>IF(N165="základní",J165,0)</f>
        <v>0</v>
      </c>
      <c r="BF165" s="184">
        <f>IF(N165="snížená",J165,0)</f>
        <v>0</v>
      </c>
      <c r="BG165" s="184">
        <f>IF(N165="zákl. přenesená",J165,0)</f>
        <v>0</v>
      </c>
      <c r="BH165" s="184">
        <f>IF(N165="sníž. přenesená",J165,0)</f>
        <v>0</v>
      </c>
      <c r="BI165" s="184">
        <f>IF(N165="nulová",J165,0)</f>
        <v>0</v>
      </c>
      <c r="BJ165" s="16" t="s">
        <v>79</v>
      </c>
      <c r="BK165" s="184">
        <f>ROUND(I165*H165,2)</f>
        <v>0</v>
      </c>
      <c r="BL165" s="16" t="s">
        <v>125</v>
      </c>
      <c r="BM165" s="183" t="s">
        <v>397</v>
      </c>
    </row>
    <row r="166" spans="1:65" s="2" customFormat="1" ht="10.199999999999999">
      <c r="A166" s="33"/>
      <c r="B166" s="34"/>
      <c r="C166" s="35"/>
      <c r="D166" s="185" t="s">
        <v>127</v>
      </c>
      <c r="E166" s="35"/>
      <c r="F166" s="186" t="s">
        <v>398</v>
      </c>
      <c r="G166" s="35"/>
      <c r="H166" s="35"/>
      <c r="I166" s="187"/>
      <c r="J166" s="35"/>
      <c r="K166" s="35"/>
      <c r="L166" s="38"/>
      <c r="M166" s="188"/>
      <c r="N166" s="189"/>
      <c r="O166" s="63"/>
      <c r="P166" s="63"/>
      <c r="Q166" s="63"/>
      <c r="R166" s="63"/>
      <c r="S166" s="63"/>
      <c r="T166" s="64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T166" s="16" t="s">
        <v>127</v>
      </c>
      <c r="AU166" s="16" t="s">
        <v>82</v>
      </c>
    </row>
    <row r="167" spans="1:65" s="2" customFormat="1" ht="10.199999999999999">
      <c r="A167" s="33"/>
      <c r="B167" s="34"/>
      <c r="C167" s="35"/>
      <c r="D167" s="190" t="s">
        <v>129</v>
      </c>
      <c r="E167" s="35"/>
      <c r="F167" s="191" t="s">
        <v>399</v>
      </c>
      <c r="G167" s="35"/>
      <c r="H167" s="35"/>
      <c r="I167" s="187"/>
      <c r="J167" s="35"/>
      <c r="K167" s="35"/>
      <c r="L167" s="38"/>
      <c r="M167" s="188"/>
      <c r="N167" s="189"/>
      <c r="O167" s="63"/>
      <c r="P167" s="63"/>
      <c r="Q167" s="63"/>
      <c r="R167" s="63"/>
      <c r="S167" s="63"/>
      <c r="T167" s="64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T167" s="16" t="s">
        <v>129</v>
      </c>
      <c r="AU167" s="16" t="s">
        <v>82</v>
      </c>
    </row>
    <row r="168" spans="1:65" s="2" customFormat="1" ht="14.4" customHeight="1">
      <c r="A168" s="33"/>
      <c r="B168" s="34"/>
      <c r="C168" s="172" t="s">
        <v>400</v>
      </c>
      <c r="D168" s="172" t="s">
        <v>120</v>
      </c>
      <c r="E168" s="173" t="s">
        <v>401</v>
      </c>
      <c r="F168" s="174" t="s">
        <v>402</v>
      </c>
      <c r="G168" s="175" t="s">
        <v>123</v>
      </c>
      <c r="H168" s="176">
        <v>12.32</v>
      </c>
      <c r="I168" s="177"/>
      <c r="J168" s="178">
        <f>ROUND(I168*H168,2)</f>
        <v>0</v>
      </c>
      <c r="K168" s="174" t="s">
        <v>124</v>
      </c>
      <c r="L168" s="38"/>
      <c r="M168" s="179" t="s">
        <v>19</v>
      </c>
      <c r="N168" s="180" t="s">
        <v>42</v>
      </c>
      <c r="O168" s="63"/>
      <c r="P168" s="181">
        <f>O168*H168</f>
        <v>0</v>
      </c>
      <c r="Q168" s="181">
        <v>0</v>
      </c>
      <c r="R168" s="181">
        <f>Q168*H168</f>
        <v>0</v>
      </c>
      <c r="S168" s="181">
        <v>0</v>
      </c>
      <c r="T168" s="182">
        <f>S168*H168</f>
        <v>0</v>
      </c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R168" s="183" t="s">
        <v>125</v>
      </c>
      <c r="AT168" s="183" t="s">
        <v>120</v>
      </c>
      <c r="AU168" s="183" t="s">
        <v>82</v>
      </c>
      <c r="AY168" s="16" t="s">
        <v>118</v>
      </c>
      <c r="BE168" s="184">
        <f>IF(N168="základní",J168,0)</f>
        <v>0</v>
      </c>
      <c r="BF168" s="184">
        <f>IF(N168="snížená",J168,0)</f>
        <v>0</v>
      </c>
      <c r="BG168" s="184">
        <f>IF(N168="zákl. přenesená",J168,0)</f>
        <v>0</v>
      </c>
      <c r="BH168" s="184">
        <f>IF(N168="sníž. přenesená",J168,0)</f>
        <v>0</v>
      </c>
      <c r="BI168" s="184">
        <f>IF(N168="nulová",J168,0)</f>
        <v>0</v>
      </c>
      <c r="BJ168" s="16" t="s">
        <v>79</v>
      </c>
      <c r="BK168" s="184">
        <f>ROUND(I168*H168,2)</f>
        <v>0</v>
      </c>
      <c r="BL168" s="16" t="s">
        <v>125</v>
      </c>
      <c r="BM168" s="183" t="s">
        <v>403</v>
      </c>
    </row>
    <row r="169" spans="1:65" s="2" customFormat="1" ht="10.199999999999999">
      <c r="A169" s="33"/>
      <c r="B169" s="34"/>
      <c r="C169" s="35"/>
      <c r="D169" s="185" t="s">
        <v>127</v>
      </c>
      <c r="E169" s="35"/>
      <c r="F169" s="186" t="s">
        <v>404</v>
      </c>
      <c r="G169" s="35"/>
      <c r="H169" s="35"/>
      <c r="I169" s="187"/>
      <c r="J169" s="35"/>
      <c r="K169" s="35"/>
      <c r="L169" s="38"/>
      <c r="M169" s="188"/>
      <c r="N169" s="189"/>
      <c r="O169" s="63"/>
      <c r="P169" s="63"/>
      <c r="Q169" s="63"/>
      <c r="R169" s="63"/>
      <c r="S169" s="63"/>
      <c r="T169" s="64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T169" s="16" t="s">
        <v>127</v>
      </c>
      <c r="AU169" s="16" t="s">
        <v>82</v>
      </c>
    </row>
    <row r="170" spans="1:65" s="2" customFormat="1" ht="10.199999999999999">
      <c r="A170" s="33"/>
      <c r="B170" s="34"/>
      <c r="C170" s="35"/>
      <c r="D170" s="190" t="s">
        <v>129</v>
      </c>
      <c r="E170" s="35"/>
      <c r="F170" s="191" t="s">
        <v>405</v>
      </c>
      <c r="G170" s="35"/>
      <c r="H170" s="35"/>
      <c r="I170" s="187"/>
      <c r="J170" s="35"/>
      <c r="K170" s="35"/>
      <c r="L170" s="38"/>
      <c r="M170" s="188"/>
      <c r="N170" s="189"/>
      <c r="O170" s="63"/>
      <c r="P170" s="63"/>
      <c r="Q170" s="63"/>
      <c r="R170" s="63"/>
      <c r="S170" s="63"/>
      <c r="T170" s="64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T170" s="16" t="s">
        <v>129</v>
      </c>
      <c r="AU170" s="16" t="s">
        <v>82</v>
      </c>
    </row>
    <row r="171" spans="1:65" s="2" customFormat="1" ht="19.8" customHeight="1">
      <c r="A171" s="33"/>
      <c r="B171" s="34"/>
      <c r="C171" s="172" t="s">
        <v>7</v>
      </c>
      <c r="D171" s="172" t="s">
        <v>120</v>
      </c>
      <c r="E171" s="173" t="s">
        <v>244</v>
      </c>
      <c r="F171" s="174" t="s">
        <v>245</v>
      </c>
      <c r="G171" s="175" t="s">
        <v>135</v>
      </c>
      <c r="H171" s="176">
        <v>143.4</v>
      </c>
      <c r="I171" s="177"/>
      <c r="J171" s="178">
        <f>ROUND(I171*H171,2)</f>
        <v>0</v>
      </c>
      <c r="K171" s="174" t="s">
        <v>124</v>
      </c>
      <c r="L171" s="38"/>
      <c r="M171" s="179" t="s">
        <v>19</v>
      </c>
      <c r="N171" s="180" t="s">
        <v>42</v>
      </c>
      <c r="O171" s="63"/>
      <c r="P171" s="181">
        <f>O171*H171</f>
        <v>0</v>
      </c>
      <c r="Q171" s="181">
        <v>0</v>
      </c>
      <c r="R171" s="181">
        <f>Q171*H171</f>
        <v>0</v>
      </c>
      <c r="S171" s="181">
        <v>0</v>
      </c>
      <c r="T171" s="182">
        <f>S171*H171</f>
        <v>0</v>
      </c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R171" s="183" t="s">
        <v>125</v>
      </c>
      <c r="AT171" s="183" t="s">
        <v>120</v>
      </c>
      <c r="AU171" s="183" t="s">
        <v>82</v>
      </c>
      <c r="AY171" s="16" t="s">
        <v>118</v>
      </c>
      <c r="BE171" s="184">
        <f>IF(N171="základní",J171,0)</f>
        <v>0</v>
      </c>
      <c r="BF171" s="184">
        <f>IF(N171="snížená",J171,0)</f>
        <v>0</v>
      </c>
      <c r="BG171" s="184">
        <f>IF(N171="zákl. přenesená",J171,0)</f>
        <v>0</v>
      </c>
      <c r="BH171" s="184">
        <f>IF(N171="sníž. přenesená",J171,0)</f>
        <v>0</v>
      </c>
      <c r="BI171" s="184">
        <f>IF(N171="nulová",J171,0)</f>
        <v>0</v>
      </c>
      <c r="BJ171" s="16" t="s">
        <v>79</v>
      </c>
      <c r="BK171" s="184">
        <f>ROUND(I171*H171,2)</f>
        <v>0</v>
      </c>
      <c r="BL171" s="16" t="s">
        <v>125</v>
      </c>
      <c r="BM171" s="183" t="s">
        <v>406</v>
      </c>
    </row>
    <row r="172" spans="1:65" s="2" customFormat="1" ht="19.2">
      <c r="A172" s="33"/>
      <c r="B172" s="34"/>
      <c r="C172" s="35"/>
      <c r="D172" s="185" t="s">
        <v>127</v>
      </c>
      <c r="E172" s="35"/>
      <c r="F172" s="186" t="s">
        <v>247</v>
      </c>
      <c r="G172" s="35"/>
      <c r="H172" s="35"/>
      <c r="I172" s="187"/>
      <c r="J172" s="35"/>
      <c r="K172" s="35"/>
      <c r="L172" s="38"/>
      <c r="M172" s="188"/>
      <c r="N172" s="189"/>
      <c r="O172" s="63"/>
      <c r="P172" s="63"/>
      <c r="Q172" s="63"/>
      <c r="R172" s="63"/>
      <c r="S172" s="63"/>
      <c r="T172" s="64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T172" s="16" t="s">
        <v>127</v>
      </c>
      <c r="AU172" s="16" t="s">
        <v>82</v>
      </c>
    </row>
    <row r="173" spans="1:65" s="2" customFormat="1" ht="10.199999999999999">
      <c r="A173" s="33"/>
      <c r="B173" s="34"/>
      <c r="C173" s="35"/>
      <c r="D173" s="190" t="s">
        <v>129</v>
      </c>
      <c r="E173" s="35"/>
      <c r="F173" s="191" t="s">
        <v>248</v>
      </c>
      <c r="G173" s="35"/>
      <c r="H173" s="35"/>
      <c r="I173" s="187"/>
      <c r="J173" s="35"/>
      <c r="K173" s="35"/>
      <c r="L173" s="38"/>
      <c r="M173" s="188"/>
      <c r="N173" s="189"/>
      <c r="O173" s="63"/>
      <c r="P173" s="63"/>
      <c r="Q173" s="63"/>
      <c r="R173" s="63"/>
      <c r="S173" s="63"/>
      <c r="T173" s="64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T173" s="16" t="s">
        <v>129</v>
      </c>
      <c r="AU173" s="16" t="s">
        <v>82</v>
      </c>
    </row>
    <row r="174" spans="1:65" s="13" customFormat="1" ht="10.199999999999999">
      <c r="B174" s="192"/>
      <c r="C174" s="193"/>
      <c r="D174" s="185" t="s">
        <v>131</v>
      </c>
      <c r="E174" s="194" t="s">
        <v>19</v>
      </c>
      <c r="F174" s="195" t="s">
        <v>407</v>
      </c>
      <c r="G174" s="193"/>
      <c r="H174" s="196">
        <v>143.4</v>
      </c>
      <c r="I174" s="197"/>
      <c r="J174" s="193"/>
      <c r="K174" s="193"/>
      <c r="L174" s="198"/>
      <c r="M174" s="199"/>
      <c r="N174" s="200"/>
      <c r="O174" s="200"/>
      <c r="P174" s="200"/>
      <c r="Q174" s="200"/>
      <c r="R174" s="200"/>
      <c r="S174" s="200"/>
      <c r="T174" s="201"/>
      <c r="AT174" s="202" t="s">
        <v>131</v>
      </c>
      <c r="AU174" s="202" t="s">
        <v>82</v>
      </c>
      <c r="AV174" s="13" t="s">
        <v>82</v>
      </c>
      <c r="AW174" s="13" t="s">
        <v>33</v>
      </c>
      <c r="AX174" s="13" t="s">
        <v>71</v>
      </c>
      <c r="AY174" s="202" t="s">
        <v>118</v>
      </c>
    </row>
    <row r="175" spans="1:65" s="2" customFormat="1" ht="14.4" customHeight="1">
      <c r="A175" s="33"/>
      <c r="B175" s="34"/>
      <c r="C175" s="172" t="s">
        <v>408</v>
      </c>
      <c r="D175" s="172" t="s">
        <v>120</v>
      </c>
      <c r="E175" s="173" t="s">
        <v>409</v>
      </c>
      <c r="F175" s="174" t="s">
        <v>410</v>
      </c>
      <c r="G175" s="175" t="s">
        <v>135</v>
      </c>
      <c r="H175" s="176">
        <v>143.4</v>
      </c>
      <c r="I175" s="177"/>
      <c r="J175" s="178">
        <f>ROUND(I175*H175,2)</f>
        <v>0</v>
      </c>
      <c r="K175" s="174" t="s">
        <v>124</v>
      </c>
      <c r="L175" s="38"/>
      <c r="M175" s="179" t="s">
        <v>19</v>
      </c>
      <c r="N175" s="180" t="s">
        <v>42</v>
      </c>
      <c r="O175" s="63"/>
      <c r="P175" s="181">
        <f>O175*H175</f>
        <v>0</v>
      </c>
      <c r="Q175" s="181">
        <v>0</v>
      </c>
      <c r="R175" s="181">
        <f>Q175*H175</f>
        <v>0</v>
      </c>
      <c r="S175" s="181">
        <v>0</v>
      </c>
      <c r="T175" s="182">
        <f>S175*H175</f>
        <v>0</v>
      </c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R175" s="183" t="s">
        <v>125</v>
      </c>
      <c r="AT175" s="183" t="s">
        <v>120</v>
      </c>
      <c r="AU175" s="183" t="s">
        <v>82</v>
      </c>
      <c r="AY175" s="16" t="s">
        <v>118</v>
      </c>
      <c r="BE175" s="184">
        <f>IF(N175="základní",J175,0)</f>
        <v>0</v>
      </c>
      <c r="BF175" s="184">
        <f>IF(N175="snížená",J175,0)</f>
        <v>0</v>
      </c>
      <c r="BG175" s="184">
        <f>IF(N175="zákl. přenesená",J175,0)</f>
        <v>0</v>
      </c>
      <c r="BH175" s="184">
        <f>IF(N175="sníž. přenesená",J175,0)</f>
        <v>0</v>
      </c>
      <c r="BI175" s="184">
        <f>IF(N175="nulová",J175,0)</f>
        <v>0</v>
      </c>
      <c r="BJ175" s="16" t="s">
        <v>79</v>
      </c>
      <c r="BK175" s="184">
        <f>ROUND(I175*H175,2)</f>
        <v>0</v>
      </c>
      <c r="BL175" s="16" t="s">
        <v>125</v>
      </c>
      <c r="BM175" s="183" t="s">
        <v>411</v>
      </c>
    </row>
    <row r="176" spans="1:65" s="2" customFormat="1" ht="19.2">
      <c r="A176" s="33"/>
      <c r="B176" s="34"/>
      <c r="C176" s="35"/>
      <c r="D176" s="185" t="s">
        <v>127</v>
      </c>
      <c r="E176" s="35"/>
      <c r="F176" s="186" t="s">
        <v>412</v>
      </c>
      <c r="G176" s="35"/>
      <c r="H176" s="35"/>
      <c r="I176" s="187"/>
      <c r="J176" s="35"/>
      <c r="K176" s="35"/>
      <c r="L176" s="38"/>
      <c r="M176" s="188"/>
      <c r="N176" s="189"/>
      <c r="O176" s="63"/>
      <c r="P176" s="63"/>
      <c r="Q176" s="63"/>
      <c r="R176" s="63"/>
      <c r="S176" s="63"/>
      <c r="T176" s="64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T176" s="16" t="s">
        <v>127</v>
      </c>
      <c r="AU176" s="16" t="s">
        <v>82</v>
      </c>
    </row>
    <row r="177" spans="1:65" s="2" customFormat="1" ht="10.199999999999999">
      <c r="A177" s="33"/>
      <c r="B177" s="34"/>
      <c r="C177" s="35"/>
      <c r="D177" s="190" t="s">
        <v>129</v>
      </c>
      <c r="E177" s="35"/>
      <c r="F177" s="191" t="s">
        <v>413</v>
      </c>
      <c r="G177" s="35"/>
      <c r="H177" s="35"/>
      <c r="I177" s="187"/>
      <c r="J177" s="35"/>
      <c r="K177" s="35"/>
      <c r="L177" s="38"/>
      <c r="M177" s="188"/>
      <c r="N177" s="189"/>
      <c r="O177" s="63"/>
      <c r="P177" s="63"/>
      <c r="Q177" s="63"/>
      <c r="R177" s="63"/>
      <c r="S177" s="63"/>
      <c r="T177" s="64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T177" s="16" t="s">
        <v>129</v>
      </c>
      <c r="AU177" s="16" t="s">
        <v>82</v>
      </c>
    </row>
    <row r="178" spans="1:65" s="13" customFormat="1" ht="10.199999999999999">
      <c r="B178" s="192"/>
      <c r="C178" s="193"/>
      <c r="D178" s="185" t="s">
        <v>131</v>
      </c>
      <c r="E178" s="194" t="s">
        <v>19</v>
      </c>
      <c r="F178" s="195" t="s">
        <v>407</v>
      </c>
      <c r="G178" s="193"/>
      <c r="H178" s="196">
        <v>143.4</v>
      </c>
      <c r="I178" s="197"/>
      <c r="J178" s="193"/>
      <c r="K178" s="193"/>
      <c r="L178" s="198"/>
      <c r="M178" s="199"/>
      <c r="N178" s="200"/>
      <c r="O178" s="200"/>
      <c r="P178" s="200"/>
      <c r="Q178" s="200"/>
      <c r="R178" s="200"/>
      <c r="S178" s="200"/>
      <c r="T178" s="201"/>
      <c r="AT178" s="202" t="s">
        <v>131</v>
      </c>
      <c r="AU178" s="202" t="s">
        <v>82</v>
      </c>
      <c r="AV178" s="13" t="s">
        <v>82</v>
      </c>
      <c r="AW178" s="13" t="s">
        <v>33</v>
      </c>
      <c r="AX178" s="13" t="s">
        <v>71</v>
      </c>
      <c r="AY178" s="202" t="s">
        <v>118</v>
      </c>
    </row>
    <row r="179" spans="1:65" s="2" customFormat="1" ht="14.4" customHeight="1">
      <c r="A179" s="33"/>
      <c r="B179" s="34"/>
      <c r="C179" s="172" t="s">
        <v>414</v>
      </c>
      <c r="D179" s="172" t="s">
        <v>120</v>
      </c>
      <c r="E179" s="173" t="s">
        <v>163</v>
      </c>
      <c r="F179" s="174" t="s">
        <v>164</v>
      </c>
      <c r="G179" s="175" t="s">
        <v>135</v>
      </c>
      <c r="H179" s="176">
        <v>143.4</v>
      </c>
      <c r="I179" s="177"/>
      <c r="J179" s="178">
        <f>ROUND(I179*H179,2)</f>
        <v>0</v>
      </c>
      <c r="K179" s="174" t="s">
        <v>124</v>
      </c>
      <c r="L179" s="38"/>
      <c r="M179" s="179" t="s">
        <v>19</v>
      </c>
      <c r="N179" s="180" t="s">
        <v>42</v>
      </c>
      <c r="O179" s="63"/>
      <c r="P179" s="181">
        <f>O179*H179</f>
        <v>0</v>
      </c>
      <c r="Q179" s="181">
        <v>0</v>
      </c>
      <c r="R179" s="181">
        <f>Q179*H179</f>
        <v>0</v>
      </c>
      <c r="S179" s="181">
        <v>0</v>
      </c>
      <c r="T179" s="182">
        <f>S179*H179</f>
        <v>0</v>
      </c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R179" s="183" t="s">
        <v>125</v>
      </c>
      <c r="AT179" s="183" t="s">
        <v>120</v>
      </c>
      <c r="AU179" s="183" t="s">
        <v>82</v>
      </c>
      <c r="AY179" s="16" t="s">
        <v>118</v>
      </c>
      <c r="BE179" s="184">
        <f>IF(N179="základní",J179,0)</f>
        <v>0</v>
      </c>
      <c r="BF179" s="184">
        <f>IF(N179="snížená",J179,0)</f>
        <v>0</v>
      </c>
      <c r="BG179" s="184">
        <f>IF(N179="zákl. přenesená",J179,0)</f>
        <v>0</v>
      </c>
      <c r="BH179" s="184">
        <f>IF(N179="sníž. přenesená",J179,0)</f>
        <v>0</v>
      </c>
      <c r="BI179" s="184">
        <f>IF(N179="nulová",J179,0)</f>
        <v>0</v>
      </c>
      <c r="BJ179" s="16" t="s">
        <v>79</v>
      </c>
      <c r="BK179" s="184">
        <f>ROUND(I179*H179,2)</f>
        <v>0</v>
      </c>
      <c r="BL179" s="16" t="s">
        <v>125</v>
      </c>
      <c r="BM179" s="183" t="s">
        <v>415</v>
      </c>
    </row>
    <row r="180" spans="1:65" s="2" customFormat="1" ht="10.199999999999999">
      <c r="A180" s="33"/>
      <c r="B180" s="34"/>
      <c r="C180" s="35"/>
      <c r="D180" s="185" t="s">
        <v>127</v>
      </c>
      <c r="E180" s="35"/>
      <c r="F180" s="186" t="s">
        <v>166</v>
      </c>
      <c r="G180" s="35"/>
      <c r="H180" s="35"/>
      <c r="I180" s="187"/>
      <c r="J180" s="35"/>
      <c r="K180" s="35"/>
      <c r="L180" s="38"/>
      <c r="M180" s="188"/>
      <c r="N180" s="189"/>
      <c r="O180" s="63"/>
      <c r="P180" s="63"/>
      <c r="Q180" s="63"/>
      <c r="R180" s="63"/>
      <c r="S180" s="63"/>
      <c r="T180" s="64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T180" s="16" t="s">
        <v>127</v>
      </c>
      <c r="AU180" s="16" t="s">
        <v>82</v>
      </c>
    </row>
    <row r="181" spans="1:65" s="2" customFormat="1" ht="10.199999999999999">
      <c r="A181" s="33"/>
      <c r="B181" s="34"/>
      <c r="C181" s="35"/>
      <c r="D181" s="190" t="s">
        <v>129</v>
      </c>
      <c r="E181" s="35"/>
      <c r="F181" s="191" t="s">
        <v>167</v>
      </c>
      <c r="G181" s="35"/>
      <c r="H181" s="35"/>
      <c r="I181" s="187"/>
      <c r="J181" s="35"/>
      <c r="K181" s="35"/>
      <c r="L181" s="38"/>
      <c r="M181" s="188"/>
      <c r="N181" s="189"/>
      <c r="O181" s="63"/>
      <c r="P181" s="63"/>
      <c r="Q181" s="63"/>
      <c r="R181" s="63"/>
      <c r="S181" s="63"/>
      <c r="T181" s="64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T181" s="16" t="s">
        <v>129</v>
      </c>
      <c r="AU181" s="16" t="s">
        <v>82</v>
      </c>
    </row>
    <row r="182" spans="1:65" s="13" customFormat="1" ht="10.199999999999999">
      <c r="B182" s="192"/>
      <c r="C182" s="193"/>
      <c r="D182" s="185" t="s">
        <v>131</v>
      </c>
      <c r="E182" s="194" t="s">
        <v>19</v>
      </c>
      <c r="F182" s="195" t="s">
        <v>416</v>
      </c>
      <c r="G182" s="193"/>
      <c r="H182" s="196">
        <v>143.4</v>
      </c>
      <c r="I182" s="197"/>
      <c r="J182" s="193"/>
      <c r="K182" s="193"/>
      <c r="L182" s="198"/>
      <c r="M182" s="199"/>
      <c r="N182" s="200"/>
      <c r="O182" s="200"/>
      <c r="P182" s="200"/>
      <c r="Q182" s="200"/>
      <c r="R182" s="200"/>
      <c r="S182" s="200"/>
      <c r="T182" s="201"/>
      <c r="AT182" s="202" t="s">
        <v>131</v>
      </c>
      <c r="AU182" s="202" t="s">
        <v>82</v>
      </c>
      <c r="AV182" s="13" t="s">
        <v>82</v>
      </c>
      <c r="AW182" s="13" t="s">
        <v>33</v>
      </c>
      <c r="AX182" s="13" t="s">
        <v>71</v>
      </c>
      <c r="AY182" s="202" t="s">
        <v>118</v>
      </c>
    </row>
    <row r="183" spans="1:65" s="2" customFormat="1" ht="14.4" customHeight="1">
      <c r="A183" s="33"/>
      <c r="B183" s="34"/>
      <c r="C183" s="172" t="s">
        <v>417</v>
      </c>
      <c r="D183" s="172" t="s">
        <v>120</v>
      </c>
      <c r="E183" s="173" t="s">
        <v>418</v>
      </c>
      <c r="F183" s="174" t="s">
        <v>419</v>
      </c>
      <c r="G183" s="175" t="s">
        <v>135</v>
      </c>
      <c r="H183" s="176">
        <v>221.197</v>
      </c>
      <c r="I183" s="177"/>
      <c r="J183" s="178">
        <f>ROUND(I183*H183,2)</f>
        <v>0</v>
      </c>
      <c r="K183" s="174" t="s">
        <v>124</v>
      </c>
      <c r="L183" s="38"/>
      <c r="M183" s="179" t="s">
        <v>19</v>
      </c>
      <c r="N183" s="180" t="s">
        <v>42</v>
      </c>
      <c r="O183" s="63"/>
      <c r="P183" s="181">
        <f>O183*H183</f>
        <v>0</v>
      </c>
      <c r="Q183" s="181">
        <v>0</v>
      </c>
      <c r="R183" s="181">
        <f>Q183*H183</f>
        <v>0</v>
      </c>
      <c r="S183" s="181">
        <v>0</v>
      </c>
      <c r="T183" s="182">
        <f>S183*H183</f>
        <v>0</v>
      </c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R183" s="183" t="s">
        <v>125</v>
      </c>
      <c r="AT183" s="183" t="s">
        <v>120</v>
      </c>
      <c r="AU183" s="183" t="s">
        <v>82</v>
      </c>
      <c r="AY183" s="16" t="s">
        <v>118</v>
      </c>
      <c r="BE183" s="184">
        <f>IF(N183="základní",J183,0)</f>
        <v>0</v>
      </c>
      <c r="BF183" s="184">
        <f>IF(N183="snížená",J183,0)</f>
        <v>0</v>
      </c>
      <c r="BG183" s="184">
        <f>IF(N183="zákl. přenesená",J183,0)</f>
        <v>0</v>
      </c>
      <c r="BH183" s="184">
        <f>IF(N183="sníž. přenesená",J183,0)</f>
        <v>0</v>
      </c>
      <c r="BI183" s="184">
        <f>IF(N183="nulová",J183,0)</f>
        <v>0</v>
      </c>
      <c r="BJ183" s="16" t="s">
        <v>79</v>
      </c>
      <c r="BK183" s="184">
        <f>ROUND(I183*H183,2)</f>
        <v>0</v>
      </c>
      <c r="BL183" s="16" t="s">
        <v>125</v>
      </c>
      <c r="BM183" s="183" t="s">
        <v>420</v>
      </c>
    </row>
    <row r="184" spans="1:65" s="2" customFormat="1" ht="19.2">
      <c r="A184" s="33"/>
      <c r="B184" s="34"/>
      <c r="C184" s="35"/>
      <c r="D184" s="185" t="s">
        <v>127</v>
      </c>
      <c r="E184" s="35"/>
      <c r="F184" s="186" t="s">
        <v>421</v>
      </c>
      <c r="G184" s="35"/>
      <c r="H184" s="35"/>
      <c r="I184" s="187"/>
      <c r="J184" s="35"/>
      <c r="K184" s="35"/>
      <c r="L184" s="38"/>
      <c r="M184" s="188"/>
      <c r="N184" s="189"/>
      <c r="O184" s="63"/>
      <c r="P184" s="63"/>
      <c r="Q184" s="63"/>
      <c r="R184" s="63"/>
      <c r="S184" s="63"/>
      <c r="T184" s="64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T184" s="16" t="s">
        <v>127</v>
      </c>
      <c r="AU184" s="16" t="s">
        <v>82</v>
      </c>
    </row>
    <row r="185" spans="1:65" s="2" customFormat="1" ht="10.199999999999999">
      <c r="A185" s="33"/>
      <c r="B185" s="34"/>
      <c r="C185" s="35"/>
      <c r="D185" s="190" t="s">
        <v>129</v>
      </c>
      <c r="E185" s="35"/>
      <c r="F185" s="191" t="s">
        <v>422</v>
      </c>
      <c r="G185" s="35"/>
      <c r="H185" s="35"/>
      <c r="I185" s="187"/>
      <c r="J185" s="35"/>
      <c r="K185" s="35"/>
      <c r="L185" s="38"/>
      <c r="M185" s="188"/>
      <c r="N185" s="189"/>
      <c r="O185" s="63"/>
      <c r="P185" s="63"/>
      <c r="Q185" s="63"/>
      <c r="R185" s="63"/>
      <c r="S185" s="63"/>
      <c r="T185" s="64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T185" s="16" t="s">
        <v>129</v>
      </c>
      <c r="AU185" s="16" t="s">
        <v>82</v>
      </c>
    </row>
    <row r="186" spans="1:65" s="2" customFormat="1" ht="19.2">
      <c r="A186" s="33"/>
      <c r="B186" s="34"/>
      <c r="C186" s="35"/>
      <c r="D186" s="185" t="s">
        <v>159</v>
      </c>
      <c r="E186" s="35"/>
      <c r="F186" s="203" t="s">
        <v>423</v>
      </c>
      <c r="G186" s="35"/>
      <c r="H186" s="35"/>
      <c r="I186" s="187"/>
      <c r="J186" s="35"/>
      <c r="K186" s="35"/>
      <c r="L186" s="38"/>
      <c r="M186" s="188"/>
      <c r="N186" s="189"/>
      <c r="O186" s="63"/>
      <c r="P186" s="63"/>
      <c r="Q186" s="63"/>
      <c r="R186" s="63"/>
      <c r="S186" s="63"/>
      <c r="T186" s="64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T186" s="16" t="s">
        <v>159</v>
      </c>
      <c r="AU186" s="16" t="s">
        <v>82</v>
      </c>
    </row>
    <row r="187" spans="1:65" s="13" customFormat="1" ht="10.199999999999999">
      <c r="B187" s="192"/>
      <c r="C187" s="193"/>
      <c r="D187" s="185" t="s">
        <v>131</v>
      </c>
      <c r="E187" s="194" t="s">
        <v>19</v>
      </c>
      <c r="F187" s="195" t="s">
        <v>424</v>
      </c>
      <c r="G187" s="193"/>
      <c r="H187" s="196">
        <v>37.110999999999997</v>
      </c>
      <c r="I187" s="197"/>
      <c r="J187" s="193"/>
      <c r="K187" s="193"/>
      <c r="L187" s="198"/>
      <c r="M187" s="199"/>
      <c r="N187" s="200"/>
      <c r="O187" s="200"/>
      <c r="P187" s="200"/>
      <c r="Q187" s="200"/>
      <c r="R187" s="200"/>
      <c r="S187" s="200"/>
      <c r="T187" s="201"/>
      <c r="AT187" s="202" t="s">
        <v>131</v>
      </c>
      <c r="AU187" s="202" t="s">
        <v>82</v>
      </c>
      <c r="AV187" s="13" t="s">
        <v>82</v>
      </c>
      <c r="AW187" s="13" t="s">
        <v>33</v>
      </c>
      <c r="AX187" s="13" t="s">
        <v>71</v>
      </c>
      <c r="AY187" s="202" t="s">
        <v>118</v>
      </c>
    </row>
    <row r="188" spans="1:65" s="13" customFormat="1" ht="10.199999999999999">
      <c r="B188" s="192"/>
      <c r="C188" s="193"/>
      <c r="D188" s="185" t="s">
        <v>131</v>
      </c>
      <c r="E188" s="194" t="s">
        <v>19</v>
      </c>
      <c r="F188" s="195" t="s">
        <v>425</v>
      </c>
      <c r="G188" s="193"/>
      <c r="H188" s="196">
        <v>5.9359999999999999</v>
      </c>
      <c r="I188" s="197"/>
      <c r="J188" s="193"/>
      <c r="K188" s="193"/>
      <c r="L188" s="198"/>
      <c r="M188" s="199"/>
      <c r="N188" s="200"/>
      <c r="O188" s="200"/>
      <c r="P188" s="200"/>
      <c r="Q188" s="200"/>
      <c r="R188" s="200"/>
      <c r="S188" s="200"/>
      <c r="T188" s="201"/>
      <c r="AT188" s="202" t="s">
        <v>131</v>
      </c>
      <c r="AU188" s="202" t="s">
        <v>82</v>
      </c>
      <c r="AV188" s="13" t="s">
        <v>82</v>
      </c>
      <c r="AW188" s="13" t="s">
        <v>33</v>
      </c>
      <c r="AX188" s="13" t="s">
        <v>71</v>
      </c>
      <c r="AY188" s="202" t="s">
        <v>118</v>
      </c>
    </row>
    <row r="189" spans="1:65" s="13" customFormat="1" ht="10.199999999999999">
      <c r="B189" s="192"/>
      <c r="C189" s="193"/>
      <c r="D189" s="185" t="s">
        <v>131</v>
      </c>
      <c r="E189" s="194" t="s">
        <v>19</v>
      </c>
      <c r="F189" s="195" t="s">
        <v>426</v>
      </c>
      <c r="G189" s="193"/>
      <c r="H189" s="196">
        <v>163</v>
      </c>
      <c r="I189" s="197"/>
      <c r="J189" s="193"/>
      <c r="K189" s="193"/>
      <c r="L189" s="198"/>
      <c r="M189" s="199"/>
      <c r="N189" s="200"/>
      <c r="O189" s="200"/>
      <c r="P189" s="200"/>
      <c r="Q189" s="200"/>
      <c r="R189" s="200"/>
      <c r="S189" s="200"/>
      <c r="T189" s="201"/>
      <c r="AT189" s="202" t="s">
        <v>131</v>
      </c>
      <c r="AU189" s="202" t="s">
        <v>82</v>
      </c>
      <c r="AV189" s="13" t="s">
        <v>82</v>
      </c>
      <c r="AW189" s="13" t="s">
        <v>33</v>
      </c>
      <c r="AX189" s="13" t="s">
        <v>71</v>
      </c>
      <c r="AY189" s="202" t="s">
        <v>118</v>
      </c>
    </row>
    <row r="190" spans="1:65" s="13" customFormat="1" ht="10.199999999999999">
      <c r="B190" s="192"/>
      <c r="C190" s="193"/>
      <c r="D190" s="185" t="s">
        <v>131</v>
      </c>
      <c r="E190" s="194" t="s">
        <v>19</v>
      </c>
      <c r="F190" s="195" t="s">
        <v>427</v>
      </c>
      <c r="G190" s="193"/>
      <c r="H190" s="196">
        <v>15.15</v>
      </c>
      <c r="I190" s="197"/>
      <c r="J190" s="193"/>
      <c r="K190" s="193"/>
      <c r="L190" s="198"/>
      <c r="M190" s="199"/>
      <c r="N190" s="200"/>
      <c r="O190" s="200"/>
      <c r="P190" s="200"/>
      <c r="Q190" s="200"/>
      <c r="R190" s="200"/>
      <c r="S190" s="200"/>
      <c r="T190" s="201"/>
      <c r="AT190" s="202" t="s">
        <v>131</v>
      </c>
      <c r="AU190" s="202" t="s">
        <v>82</v>
      </c>
      <c r="AV190" s="13" t="s">
        <v>82</v>
      </c>
      <c r="AW190" s="13" t="s">
        <v>33</v>
      </c>
      <c r="AX190" s="13" t="s">
        <v>71</v>
      </c>
      <c r="AY190" s="202" t="s">
        <v>118</v>
      </c>
    </row>
    <row r="191" spans="1:65" s="2" customFormat="1" ht="14.4" customHeight="1">
      <c r="A191" s="33"/>
      <c r="B191" s="34"/>
      <c r="C191" s="172" t="s">
        <v>428</v>
      </c>
      <c r="D191" s="172" t="s">
        <v>120</v>
      </c>
      <c r="E191" s="173" t="s">
        <v>429</v>
      </c>
      <c r="F191" s="174" t="s">
        <v>430</v>
      </c>
      <c r="G191" s="175" t="s">
        <v>135</v>
      </c>
      <c r="H191" s="176">
        <v>78.173000000000002</v>
      </c>
      <c r="I191" s="177"/>
      <c r="J191" s="178">
        <f>ROUND(I191*H191,2)</f>
        <v>0</v>
      </c>
      <c r="K191" s="174" t="s">
        <v>124</v>
      </c>
      <c r="L191" s="38"/>
      <c r="M191" s="179" t="s">
        <v>19</v>
      </c>
      <c r="N191" s="180" t="s">
        <v>42</v>
      </c>
      <c r="O191" s="63"/>
      <c r="P191" s="181">
        <f>O191*H191</f>
        <v>0</v>
      </c>
      <c r="Q191" s="181">
        <v>0</v>
      </c>
      <c r="R191" s="181">
        <f>Q191*H191</f>
        <v>0</v>
      </c>
      <c r="S191" s="181">
        <v>0</v>
      </c>
      <c r="T191" s="182">
        <f>S191*H191</f>
        <v>0</v>
      </c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R191" s="183" t="s">
        <v>125</v>
      </c>
      <c r="AT191" s="183" t="s">
        <v>120</v>
      </c>
      <c r="AU191" s="183" t="s">
        <v>82</v>
      </c>
      <c r="AY191" s="16" t="s">
        <v>118</v>
      </c>
      <c r="BE191" s="184">
        <f>IF(N191="základní",J191,0)</f>
        <v>0</v>
      </c>
      <c r="BF191" s="184">
        <f>IF(N191="snížená",J191,0)</f>
        <v>0</v>
      </c>
      <c r="BG191" s="184">
        <f>IF(N191="zákl. přenesená",J191,0)</f>
        <v>0</v>
      </c>
      <c r="BH191" s="184">
        <f>IF(N191="sníž. přenesená",J191,0)</f>
        <v>0</v>
      </c>
      <c r="BI191" s="184">
        <f>IF(N191="nulová",J191,0)</f>
        <v>0</v>
      </c>
      <c r="BJ191" s="16" t="s">
        <v>79</v>
      </c>
      <c r="BK191" s="184">
        <f>ROUND(I191*H191,2)</f>
        <v>0</v>
      </c>
      <c r="BL191" s="16" t="s">
        <v>125</v>
      </c>
      <c r="BM191" s="183" t="s">
        <v>431</v>
      </c>
    </row>
    <row r="192" spans="1:65" s="2" customFormat="1" ht="19.2">
      <c r="A192" s="33"/>
      <c r="B192" s="34"/>
      <c r="C192" s="35"/>
      <c r="D192" s="185" t="s">
        <v>127</v>
      </c>
      <c r="E192" s="35"/>
      <c r="F192" s="186" t="s">
        <v>432</v>
      </c>
      <c r="G192" s="35"/>
      <c r="H192" s="35"/>
      <c r="I192" s="187"/>
      <c r="J192" s="35"/>
      <c r="K192" s="35"/>
      <c r="L192" s="38"/>
      <c r="M192" s="188"/>
      <c r="N192" s="189"/>
      <c r="O192" s="63"/>
      <c r="P192" s="63"/>
      <c r="Q192" s="63"/>
      <c r="R192" s="63"/>
      <c r="S192" s="63"/>
      <c r="T192" s="64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T192" s="16" t="s">
        <v>127</v>
      </c>
      <c r="AU192" s="16" t="s">
        <v>82</v>
      </c>
    </row>
    <row r="193" spans="1:65" s="2" customFormat="1" ht="10.199999999999999">
      <c r="A193" s="33"/>
      <c r="B193" s="34"/>
      <c r="C193" s="35"/>
      <c r="D193" s="190" t="s">
        <v>129</v>
      </c>
      <c r="E193" s="35"/>
      <c r="F193" s="191" t="s">
        <v>433</v>
      </c>
      <c r="G193" s="35"/>
      <c r="H193" s="35"/>
      <c r="I193" s="187"/>
      <c r="J193" s="35"/>
      <c r="K193" s="35"/>
      <c r="L193" s="38"/>
      <c r="M193" s="188"/>
      <c r="N193" s="189"/>
      <c r="O193" s="63"/>
      <c r="P193" s="63"/>
      <c r="Q193" s="63"/>
      <c r="R193" s="63"/>
      <c r="S193" s="63"/>
      <c r="T193" s="64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T193" s="16" t="s">
        <v>129</v>
      </c>
      <c r="AU193" s="16" t="s">
        <v>82</v>
      </c>
    </row>
    <row r="194" spans="1:65" s="13" customFormat="1" ht="10.199999999999999">
      <c r="B194" s="192"/>
      <c r="C194" s="193"/>
      <c r="D194" s="185" t="s">
        <v>131</v>
      </c>
      <c r="E194" s="194" t="s">
        <v>19</v>
      </c>
      <c r="F194" s="195" t="s">
        <v>434</v>
      </c>
      <c r="G194" s="193"/>
      <c r="H194" s="196">
        <v>79.183999999999997</v>
      </c>
      <c r="I194" s="197"/>
      <c r="J194" s="193"/>
      <c r="K194" s="193"/>
      <c r="L194" s="198"/>
      <c r="M194" s="199"/>
      <c r="N194" s="200"/>
      <c r="O194" s="200"/>
      <c r="P194" s="200"/>
      <c r="Q194" s="200"/>
      <c r="R194" s="200"/>
      <c r="S194" s="200"/>
      <c r="T194" s="201"/>
      <c r="AT194" s="202" t="s">
        <v>131</v>
      </c>
      <c r="AU194" s="202" t="s">
        <v>82</v>
      </c>
      <c r="AV194" s="13" t="s">
        <v>82</v>
      </c>
      <c r="AW194" s="13" t="s">
        <v>33</v>
      </c>
      <c r="AX194" s="13" t="s">
        <v>71</v>
      </c>
      <c r="AY194" s="202" t="s">
        <v>118</v>
      </c>
    </row>
    <row r="195" spans="1:65" s="13" customFormat="1" ht="10.199999999999999">
      <c r="B195" s="192"/>
      <c r="C195" s="193"/>
      <c r="D195" s="185" t="s">
        <v>131</v>
      </c>
      <c r="E195" s="194" t="s">
        <v>19</v>
      </c>
      <c r="F195" s="195" t="s">
        <v>435</v>
      </c>
      <c r="G195" s="193"/>
      <c r="H195" s="196">
        <v>2</v>
      </c>
      <c r="I195" s="197"/>
      <c r="J195" s="193"/>
      <c r="K195" s="193"/>
      <c r="L195" s="198"/>
      <c r="M195" s="199"/>
      <c r="N195" s="200"/>
      <c r="O195" s="200"/>
      <c r="P195" s="200"/>
      <c r="Q195" s="200"/>
      <c r="R195" s="200"/>
      <c r="S195" s="200"/>
      <c r="T195" s="201"/>
      <c r="AT195" s="202" t="s">
        <v>131</v>
      </c>
      <c r="AU195" s="202" t="s">
        <v>82</v>
      </c>
      <c r="AV195" s="13" t="s">
        <v>82</v>
      </c>
      <c r="AW195" s="13" t="s">
        <v>33</v>
      </c>
      <c r="AX195" s="13" t="s">
        <v>71</v>
      </c>
      <c r="AY195" s="202" t="s">
        <v>118</v>
      </c>
    </row>
    <row r="196" spans="1:65" s="13" customFormat="1" ht="10.199999999999999">
      <c r="B196" s="192"/>
      <c r="C196" s="193"/>
      <c r="D196" s="185" t="s">
        <v>131</v>
      </c>
      <c r="E196" s="194" t="s">
        <v>19</v>
      </c>
      <c r="F196" s="195" t="s">
        <v>436</v>
      </c>
      <c r="G196" s="193"/>
      <c r="H196" s="196">
        <v>-3.0110000000000001</v>
      </c>
      <c r="I196" s="197"/>
      <c r="J196" s="193"/>
      <c r="K196" s="193"/>
      <c r="L196" s="198"/>
      <c r="M196" s="199"/>
      <c r="N196" s="200"/>
      <c r="O196" s="200"/>
      <c r="P196" s="200"/>
      <c r="Q196" s="200"/>
      <c r="R196" s="200"/>
      <c r="S196" s="200"/>
      <c r="T196" s="201"/>
      <c r="AT196" s="202" t="s">
        <v>131</v>
      </c>
      <c r="AU196" s="202" t="s">
        <v>82</v>
      </c>
      <c r="AV196" s="13" t="s">
        <v>82</v>
      </c>
      <c r="AW196" s="13" t="s">
        <v>33</v>
      </c>
      <c r="AX196" s="13" t="s">
        <v>71</v>
      </c>
      <c r="AY196" s="202" t="s">
        <v>118</v>
      </c>
    </row>
    <row r="197" spans="1:65" s="2" customFormat="1" ht="14.4" customHeight="1">
      <c r="A197" s="33"/>
      <c r="B197" s="34"/>
      <c r="C197" s="204" t="s">
        <v>437</v>
      </c>
      <c r="D197" s="204" t="s">
        <v>190</v>
      </c>
      <c r="E197" s="205" t="s">
        <v>438</v>
      </c>
      <c r="F197" s="206" t="s">
        <v>439</v>
      </c>
      <c r="G197" s="207" t="s">
        <v>440</v>
      </c>
      <c r="H197" s="208">
        <v>130.59399999999999</v>
      </c>
      <c r="I197" s="209"/>
      <c r="J197" s="210">
        <f>ROUND(I197*H197,2)</f>
        <v>0</v>
      </c>
      <c r="K197" s="206" t="s">
        <v>124</v>
      </c>
      <c r="L197" s="211"/>
      <c r="M197" s="212" t="s">
        <v>19</v>
      </c>
      <c r="N197" s="213" t="s">
        <v>42</v>
      </c>
      <c r="O197" s="63"/>
      <c r="P197" s="181">
        <f>O197*H197</f>
        <v>0</v>
      </c>
      <c r="Q197" s="181">
        <v>1</v>
      </c>
      <c r="R197" s="181">
        <f>Q197*H197</f>
        <v>130.59399999999999</v>
      </c>
      <c r="S197" s="181">
        <v>0</v>
      </c>
      <c r="T197" s="182">
        <f>S197*H197</f>
        <v>0</v>
      </c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R197" s="183" t="s">
        <v>176</v>
      </c>
      <c r="AT197" s="183" t="s">
        <v>190</v>
      </c>
      <c r="AU197" s="183" t="s">
        <v>82</v>
      </c>
      <c r="AY197" s="16" t="s">
        <v>118</v>
      </c>
      <c r="BE197" s="184">
        <f>IF(N197="základní",J197,0)</f>
        <v>0</v>
      </c>
      <c r="BF197" s="184">
        <f>IF(N197="snížená",J197,0)</f>
        <v>0</v>
      </c>
      <c r="BG197" s="184">
        <f>IF(N197="zákl. přenesená",J197,0)</f>
        <v>0</v>
      </c>
      <c r="BH197" s="184">
        <f>IF(N197="sníž. přenesená",J197,0)</f>
        <v>0</v>
      </c>
      <c r="BI197" s="184">
        <f>IF(N197="nulová",J197,0)</f>
        <v>0</v>
      </c>
      <c r="BJ197" s="16" t="s">
        <v>79</v>
      </c>
      <c r="BK197" s="184">
        <f>ROUND(I197*H197,2)</f>
        <v>0</v>
      </c>
      <c r="BL197" s="16" t="s">
        <v>125</v>
      </c>
      <c r="BM197" s="183" t="s">
        <v>441</v>
      </c>
    </row>
    <row r="198" spans="1:65" s="2" customFormat="1" ht="10.199999999999999">
      <c r="A198" s="33"/>
      <c r="B198" s="34"/>
      <c r="C198" s="35"/>
      <c r="D198" s="185" t="s">
        <v>127</v>
      </c>
      <c r="E198" s="35"/>
      <c r="F198" s="186" t="s">
        <v>439</v>
      </c>
      <c r="G198" s="35"/>
      <c r="H198" s="35"/>
      <c r="I198" s="187"/>
      <c r="J198" s="35"/>
      <c r="K198" s="35"/>
      <c r="L198" s="38"/>
      <c r="M198" s="188"/>
      <c r="N198" s="189"/>
      <c r="O198" s="63"/>
      <c r="P198" s="63"/>
      <c r="Q198" s="63"/>
      <c r="R198" s="63"/>
      <c r="S198" s="63"/>
      <c r="T198" s="64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T198" s="16" t="s">
        <v>127</v>
      </c>
      <c r="AU198" s="16" t="s">
        <v>82</v>
      </c>
    </row>
    <row r="199" spans="1:65" s="2" customFormat="1" ht="10.199999999999999">
      <c r="A199" s="33"/>
      <c r="B199" s="34"/>
      <c r="C199" s="35"/>
      <c r="D199" s="190" t="s">
        <v>129</v>
      </c>
      <c r="E199" s="35"/>
      <c r="F199" s="191" t="s">
        <v>442</v>
      </c>
      <c r="G199" s="35"/>
      <c r="H199" s="35"/>
      <c r="I199" s="187"/>
      <c r="J199" s="35"/>
      <c r="K199" s="35"/>
      <c r="L199" s="38"/>
      <c r="M199" s="188"/>
      <c r="N199" s="189"/>
      <c r="O199" s="63"/>
      <c r="P199" s="63"/>
      <c r="Q199" s="63"/>
      <c r="R199" s="63"/>
      <c r="S199" s="63"/>
      <c r="T199" s="64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T199" s="16" t="s">
        <v>129</v>
      </c>
      <c r="AU199" s="16" t="s">
        <v>82</v>
      </c>
    </row>
    <row r="200" spans="1:65" s="13" customFormat="1" ht="10.199999999999999">
      <c r="B200" s="192"/>
      <c r="C200" s="193"/>
      <c r="D200" s="185" t="s">
        <v>131</v>
      </c>
      <c r="E200" s="194" t="s">
        <v>19</v>
      </c>
      <c r="F200" s="195" t="s">
        <v>443</v>
      </c>
      <c r="G200" s="193"/>
      <c r="H200" s="196">
        <v>130.59399999999999</v>
      </c>
      <c r="I200" s="197"/>
      <c r="J200" s="193"/>
      <c r="K200" s="193"/>
      <c r="L200" s="198"/>
      <c r="M200" s="199"/>
      <c r="N200" s="200"/>
      <c r="O200" s="200"/>
      <c r="P200" s="200"/>
      <c r="Q200" s="200"/>
      <c r="R200" s="200"/>
      <c r="S200" s="200"/>
      <c r="T200" s="201"/>
      <c r="AT200" s="202" t="s">
        <v>131</v>
      </c>
      <c r="AU200" s="202" t="s">
        <v>82</v>
      </c>
      <c r="AV200" s="13" t="s">
        <v>82</v>
      </c>
      <c r="AW200" s="13" t="s">
        <v>33</v>
      </c>
      <c r="AX200" s="13" t="s">
        <v>79</v>
      </c>
      <c r="AY200" s="202" t="s">
        <v>118</v>
      </c>
    </row>
    <row r="201" spans="1:65" s="2" customFormat="1" ht="19.8" customHeight="1">
      <c r="A201" s="33"/>
      <c r="B201" s="34"/>
      <c r="C201" s="172" t="s">
        <v>444</v>
      </c>
      <c r="D201" s="172" t="s">
        <v>120</v>
      </c>
      <c r="E201" s="173" t="s">
        <v>445</v>
      </c>
      <c r="F201" s="174" t="s">
        <v>446</v>
      </c>
      <c r="G201" s="175" t="s">
        <v>123</v>
      </c>
      <c r="H201" s="176">
        <v>93</v>
      </c>
      <c r="I201" s="177"/>
      <c r="J201" s="178">
        <f>ROUND(I201*H201,2)</f>
        <v>0</v>
      </c>
      <c r="K201" s="174" t="s">
        <v>124</v>
      </c>
      <c r="L201" s="38"/>
      <c r="M201" s="179" t="s">
        <v>19</v>
      </c>
      <c r="N201" s="180" t="s">
        <v>42</v>
      </c>
      <c r="O201" s="63"/>
      <c r="P201" s="181">
        <f>O201*H201</f>
        <v>0</v>
      </c>
      <c r="Q201" s="181">
        <v>0</v>
      </c>
      <c r="R201" s="181">
        <f>Q201*H201</f>
        <v>0</v>
      </c>
      <c r="S201" s="181">
        <v>0</v>
      </c>
      <c r="T201" s="182">
        <f>S201*H201</f>
        <v>0</v>
      </c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R201" s="183" t="s">
        <v>125</v>
      </c>
      <c r="AT201" s="183" t="s">
        <v>120</v>
      </c>
      <c r="AU201" s="183" t="s">
        <v>82</v>
      </c>
      <c r="AY201" s="16" t="s">
        <v>118</v>
      </c>
      <c r="BE201" s="184">
        <f>IF(N201="základní",J201,0)</f>
        <v>0</v>
      </c>
      <c r="BF201" s="184">
        <f>IF(N201="snížená",J201,0)</f>
        <v>0</v>
      </c>
      <c r="BG201" s="184">
        <f>IF(N201="zákl. přenesená",J201,0)</f>
        <v>0</v>
      </c>
      <c r="BH201" s="184">
        <f>IF(N201="sníž. přenesená",J201,0)</f>
        <v>0</v>
      </c>
      <c r="BI201" s="184">
        <f>IF(N201="nulová",J201,0)</f>
        <v>0</v>
      </c>
      <c r="BJ201" s="16" t="s">
        <v>79</v>
      </c>
      <c r="BK201" s="184">
        <f>ROUND(I201*H201,2)</f>
        <v>0</v>
      </c>
      <c r="BL201" s="16" t="s">
        <v>125</v>
      </c>
      <c r="BM201" s="183" t="s">
        <v>447</v>
      </c>
    </row>
    <row r="202" spans="1:65" s="2" customFormat="1" ht="19.2">
      <c r="A202" s="33"/>
      <c r="B202" s="34"/>
      <c r="C202" s="35"/>
      <c r="D202" s="185" t="s">
        <v>127</v>
      </c>
      <c r="E202" s="35"/>
      <c r="F202" s="186" t="s">
        <v>448</v>
      </c>
      <c r="G202" s="35"/>
      <c r="H202" s="35"/>
      <c r="I202" s="187"/>
      <c r="J202" s="35"/>
      <c r="K202" s="35"/>
      <c r="L202" s="38"/>
      <c r="M202" s="188"/>
      <c r="N202" s="189"/>
      <c r="O202" s="63"/>
      <c r="P202" s="63"/>
      <c r="Q202" s="63"/>
      <c r="R202" s="63"/>
      <c r="S202" s="63"/>
      <c r="T202" s="64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T202" s="16" t="s">
        <v>127</v>
      </c>
      <c r="AU202" s="16" t="s">
        <v>82</v>
      </c>
    </row>
    <row r="203" spans="1:65" s="2" customFormat="1" ht="10.199999999999999">
      <c r="A203" s="33"/>
      <c r="B203" s="34"/>
      <c r="C203" s="35"/>
      <c r="D203" s="190" t="s">
        <v>129</v>
      </c>
      <c r="E203" s="35"/>
      <c r="F203" s="191" t="s">
        <v>449</v>
      </c>
      <c r="G203" s="35"/>
      <c r="H203" s="35"/>
      <c r="I203" s="187"/>
      <c r="J203" s="35"/>
      <c r="K203" s="35"/>
      <c r="L203" s="38"/>
      <c r="M203" s="188"/>
      <c r="N203" s="189"/>
      <c r="O203" s="63"/>
      <c r="P203" s="63"/>
      <c r="Q203" s="63"/>
      <c r="R203" s="63"/>
      <c r="S203" s="63"/>
      <c r="T203" s="64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T203" s="16" t="s">
        <v>129</v>
      </c>
      <c r="AU203" s="16" t="s">
        <v>82</v>
      </c>
    </row>
    <row r="204" spans="1:65" s="13" customFormat="1" ht="10.199999999999999">
      <c r="B204" s="192"/>
      <c r="C204" s="193"/>
      <c r="D204" s="185" t="s">
        <v>131</v>
      </c>
      <c r="E204" s="194" t="s">
        <v>19</v>
      </c>
      <c r="F204" s="195" t="s">
        <v>450</v>
      </c>
      <c r="G204" s="193"/>
      <c r="H204" s="196">
        <v>93</v>
      </c>
      <c r="I204" s="197"/>
      <c r="J204" s="193"/>
      <c r="K204" s="193"/>
      <c r="L204" s="198"/>
      <c r="M204" s="199"/>
      <c r="N204" s="200"/>
      <c r="O204" s="200"/>
      <c r="P204" s="200"/>
      <c r="Q204" s="200"/>
      <c r="R204" s="200"/>
      <c r="S204" s="200"/>
      <c r="T204" s="201"/>
      <c r="AT204" s="202" t="s">
        <v>131</v>
      </c>
      <c r="AU204" s="202" t="s">
        <v>82</v>
      </c>
      <c r="AV204" s="13" t="s">
        <v>82</v>
      </c>
      <c r="AW204" s="13" t="s">
        <v>33</v>
      </c>
      <c r="AX204" s="13" t="s">
        <v>79</v>
      </c>
      <c r="AY204" s="202" t="s">
        <v>118</v>
      </c>
    </row>
    <row r="205" spans="1:65" s="2" customFormat="1" ht="14.4" customHeight="1">
      <c r="A205" s="33"/>
      <c r="B205" s="34"/>
      <c r="C205" s="172" t="s">
        <v>451</v>
      </c>
      <c r="D205" s="172" t="s">
        <v>120</v>
      </c>
      <c r="E205" s="173" t="s">
        <v>177</v>
      </c>
      <c r="F205" s="174" t="s">
        <v>178</v>
      </c>
      <c r="G205" s="175" t="s">
        <v>123</v>
      </c>
      <c r="H205" s="176">
        <v>93</v>
      </c>
      <c r="I205" s="177"/>
      <c r="J205" s="178">
        <f>ROUND(I205*H205,2)</f>
        <v>0</v>
      </c>
      <c r="K205" s="174" t="s">
        <v>124</v>
      </c>
      <c r="L205" s="38"/>
      <c r="M205" s="179" t="s">
        <v>19</v>
      </c>
      <c r="N205" s="180" t="s">
        <v>42</v>
      </c>
      <c r="O205" s="63"/>
      <c r="P205" s="181">
        <f>O205*H205</f>
        <v>0</v>
      </c>
      <c r="Q205" s="181">
        <v>0</v>
      </c>
      <c r="R205" s="181">
        <f>Q205*H205</f>
        <v>0</v>
      </c>
      <c r="S205" s="181">
        <v>0</v>
      </c>
      <c r="T205" s="182">
        <f>S205*H205</f>
        <v>0</v>
      </c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R205" s="183" t="s">
        <v>125</v>
      </c>
      <c r="AT205" s="183" t="s">
        <v>120</v>
      </c>
      <c r="AU205" s="183" t="s">
        <v>82</v>
      </c>
      <c r="AY205" s="16" t="s">
        <v>118</v>
      </c>
      <c r="BE205" s="184">
        <f>IF(N205="základní",J205,0)</f>
        <v>0</v>
      </c>
      <c r="BF205" s="184">
        <f>IF(N205="snížená",J205,0)</f>
        <v>0</v>
      </c>
      <c r="BG205" s="184">
        <f>IF(N205="zákl. přenesená",J205,0)</f>
        <v>0</v>
      </c>
      <c r="BH205" s="184">
        <f>IF(N205="sníž. přenesená",J205,0)</f>
        <v>0</v>
      </c>
      <c r="BI205" s="184">
        <f>IF(N205="nulová",J205,0)</f>
        <v>0</v>
      </c>
      <c r="BJ205" s="16" t="s">
        <v>79</v>
      </c>
      <c r="BK205" s="184">
        <f>ROUND(I205*H205,2)</f>
        <v>0</v>
      </c>
      <c r="BL205" s="16" t="s">
        <v>125</v>
      </c>
      <c r="BM205" s="183" t="s">
        <v>452</v>
      </c>
    </row>
    <row r="206" spans="1:65" s="2" customFormat="1" ht="10.199999999999999">
      <c r="A206" s="33"/>
      <c r="B206" s="34"/>
      <c r="C206" s="35"/>
      <c r="D206" s="185" t="s">
        <v>127</v>
      </c>
      <c r="E206" s="35"/>
      <c r="F206" s="186" t="s">
        <v>180</v>
      </c>
      <c r="G206" s="35"/>
      <c r="H206" s="35"/>
      <c r="I206" s="187"/>
      <c r="J206" s="35"/>
      <c r="K206" s="35"/>
      <c r="L206" s="38"/>
      <c r="M206" s="188"/>
      <c r="N206" s="189"/>
      <c r="O206" s="63"/>
      <c r="P206" s="63"/>
      <c r="Q206" s="63"/>
      <c r="R206" s="63"/>
      <c r="S206" s="63"/>
      <c r="T206" s="64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T206" s="16" t="s">
        <v>127</v>
      </c>
      <c r="AU206" s="16" t="s">
        <v>82</v>
      </c>
    </row>
    <row r="207" spans="1:65" s="2" customFormat="1" ht="10.199999999999999">
      <c r="A207" s="33"/>
      <c r="B207" s="34"/>
      <c r="C207" s="35"/>
      <c r="D207" s="190" t="s">
        <v>129</v>
      </c>
      <c r="E207" s="35"/>
      <c r="F207" s="191" t="s">
        <v>181</v>
      </c>
      <c r="G207" s="35"/>
      <c r="H207" s="35"/>
      <c r="I207" s="187"/>
      <c r="J207" s="35"/>
      <c r="K207" s="35"/>
      <c r="L207" s="38"/>
      <c r="M207" s="188"/>
      <c r="N207" s="189"/>
      <c r="O207" s="63"/>
      <c r="P207" s="63"/>
      <c r="Q207" s="63"/>
      <c r="R207" s="63"/>
      <c r="S207" s="63"/>
      <c r="T207" s="64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T207" s="16" t="s">
        <v>129</v>
      </c>
      <c r="AU207" s="16" t="s">
        <v>82</v>
      </c>
    </row>
    <row r="208" spans="1:65" s="13" customFormat="1" ht="10.199999999999999">
      <c r="B208" s="192"/>
      <c r="C208" s="193"/>
      <c r="D208" s="185" t="s">
        <v>131</v>
      </c>
      <c r="E208" s="194" t="s">
        <v>19</v>
      </c>
      <c r="F208" s="195" t="s">
        <v>450</v>
      </c>
      <c r="G208" s="193"/>
      <c r="H208" s="196">
        <v>93</v>
      </c>
      <c r="I208" s="197"/>
      <c r="J208" s="193"/>
      <c r="K208" s="193"/>
      <c r="L208" s="198"/>
      <c r="M208" s="199"/>
      <c r="N208" s="200"/>
      <c r="O208" s="200"/>
      <c r="P208" s="200"/>
      <c r="Q208" s="200"/>
      <c r="R208" s="200"/>
      <c r="S208" s="200"/>
      <c r="T208" s="201"/>
      <c r="AT208" s="202" t="s">
        <v>131</v>
      </c>
      <c r="AU208" s="202" t="s">
        <v>82</v>
      </c>
      <c r="AV208" s="13" t="s">
        <v>82</v>
      </c>
      <c r="AW208" s="13" t="s">
        <v>33</v>
      </c>
      <c r="AX208" s="13" t="s">
        <v>79</v>
      </c>
      <c r="AY208" s="202" t="s">
        <v>118</v>
      </c>
    </row>
    <row r="209" spans="1:65" s="2" customFormat="1" ht="14.4" customHeight="1">
      <c r="A209" s="33"/>
      <c r="B209" s="34"/>
      <c r="C209" s="204" t="s">
        <v>453</v>
      </c>
      <c r="D209" s="204" t="s">
        <v>190</v>
      </c>
      <c r="E209" s="205" t="s">
        <v>191</v>
      </c>
      <c r="F209" s="206" t="s">
        <v>192</v>
      </c>
      <c r="G209" s="207" t="s">
        <v>193</v>
      </c>
      <c r="H209" s="208">
        <v>1.9159999999999999</v>
      </c>
      <c r="I209" s="209"/>
      <c r="J209" s="210">
        <f>ROUND(I209*H209,2)</f>
        <v>0</v>
      </c>
      <c r="K209" s="206" t="s">
        <v>124</v>
      </c>
      <c r="L209" s="211"/>
      <c r="M209" s="212" t="s">
        <v>19</v>
      </c>
      <c r="N209" s="213" t="s">
        <v>42</v>
      </c>
      <c r="O209" s="63"/>
      <c r="P209" s="181">
        <f>O209*H209</f>
        <v>0</v>
      </c>
      <c r="Q209" s="181">
        <v>1E-3</v>
      </c>
      <c r="R209" s="181">
        <f>Q209*H209</f>
        <v>1.916E-3</v>
      </c>
      <c r="S209" s="181">
        <v>0</v>
      </c>
      <c r="T209" s="182">
        <f>S209*H209</f>
        <v>0</v>
      </c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R209" s="183" t="s">
        <v>176</v>
      </c>
      <c r="AT209" s="183" t="s">
        <v>190</v>
      </c>
      <c r="AU209" s="183" t="s">
        <v>82</v>
      </c>
      <c r="AY209" s="16" t="s">
        <v>118</v>
      </c>
      <c r="BE209" s="184">
        <f>IF(N209="základní",J209,0)</f>
        <v>0</v>
      </c>
      <c r="BF209" s="184">
        <f>IF(N209="snížená",J209,0)</f>
        <v>0</v>
      </c>
      <c r="BG209" s="184">
        <f>IF(N209="zákl. přenesená",J209,0)</f>
        <v>0</v>
      </c>
      <c r="BH209" s="184">
        <f>IF(N209="sníž. přenesená",J209,0)</f>
        <v>0</v>
      </c>
      <c r="BI209" s="184">
        <f>IF(N209="nulová",J209,0)</f>
        <v>0</v>
      </c>
      <c r="BJ209" s="16" t="s">
        <v>79</v>
      </c>
      <c r="BK209" s="184">
        <f>ROUND(I209*H209,2)</f>
        <v>0</v>
      </c>
      <c r="BL209" s="16" t="s">
        <v>125</v>
      </c>
      <c r="BM209" s="183" t="s">
        <v>454</v>
      </c>
    </row>
    <row r="210" spans="1:65" s="2" customFormat="1" ht="10.199999999999999">
      <c r="A210" s="33"/>
      <c r="B210" s="34"/>
      <c r="C210" s="35"/>
      <c r="D210" s="185" t="s">
        <v>127</v>
      </c>
      <c r="E210" s="35"/>
      <c r="F210" s="186" t="s">
        <v>192</v>
      </c>
      <c r="G210" s="35"/>
      <c r="H210" s="35"/>
      <c r="I210" s="187"/>
      <c r="J210" s="35"/>
      <c r="K210" s="35"/>
      <c r="L210" s="38"/>
      <c r="M210" s="188"/>
      <c r="N210" s="189"/>
      <c r="O210" s="63"/>
      <c r="P210" s="63"/>
      <c r="Q210" s="63"/>
      <c r="R210" s="63"/>
      <c r="S210" s="63"/>
      <c r="T210" s="64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T210" s="16" t="s">
        <v>127</v>
      </c>
      <c r="AU210" s="16" t="s">
        <v>82</v>
      </c>
    </row>
    <row r="211" spans="1:65" s="2" customFormat="1" ht="10.199999999999999">
      <c r="A211" s="33"/>
      <c r="B211" s="34"/>
      <c r="C211" s="35"/>
      <c r="D211" s="190" t="s">
        <v>129</v>
      </c>
      <c r="E211" s="35"/>
      <c r="F211" s="191" t="s">
        <v>195</v>
      </c>
      <c r="G211" s="35"/>
      <c r="H211" s="35"/>
      <c r="I211" s="187"/>
      <c r="J211" s="35"/>
      <c r="K211" s="35"/>
      <c r="L211" s="38"/>
      <c r="M211" s="188"/>
      <c r="N211" s="189"/>
      <c r="O211" s="63"/>
      <c r="P211" s="63"/>
      <c r="Q211" s="63"/>
      <c r="R211" s="63"/>
      <c r="S211" s="63"/>
      <c r="T211" s="64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T211" s="16" t="s">
        <v>129</v>
      </c>
      <c r="AU211" s="16" t="s">
        <v>82</v>
      </c>
    </row>
    <row r="212" spans="1:65" s="2" customFormat="1" ht="19.2">
      <c r="A212" s="33"/>
      <c r="B212" s="34"/>
      <c r="C212" s="35"/>
      <c r="D212" s="185" t="s">
        <v>159</v>
      </c>
      <c r="E212" s="35"/>
      <c r="F212" s="203" t="s">
        <v>196</v>
      </c>
      <c r="G212" s="35"/>
      <c r="H212" s="35"/>
      <c r="I212" s="187"/>
      <c r="J212" s="35"/>
      <c r="K212" s="35"/>
      <c r="L212" s="38"/>
      <c r="M212" s="188"/>
      <c r="N212" s="189"/>
      <c r="O212" s="63"/>
      <c r="P212" s="63"/>
      <c r="Q212" s="63"/>
      <c r="R212" s="63"/>
      <c r="S212" s="63"/>
      <c r="T212" s="64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T212" s="16" t="s">
        <v>159</v>
      </c>
      <c r="AU212" s="16" t="s">
        <v>82</v>
      </c>
    </row>
    <row r="213" spans="1:65" s="13" customFormat="1" ht="10.199999999999999">
      <c r="B213" s="192"/>
      <c r="C213" s="193"/>
      <c r="D213" s="185" t="s">
        <v>131</v>
      </c>
      <c r="E213" s="194" t="s">
        <v>19</v>
      </c>
      <c r="F213" s="195" t="s">
        <v>455</v>
      </c>
      <c r="G213" s="193"/>
      <c r="H213" s="196">
        <v>1.9159999999999999</v>
      </c>
      <c r="I213" s="197"/>
      <c r="J213" s="193"/>
      <c r="K213" s="193"/>
      <c r="L213" s="198"/>
      <c r="M213" s="199"/>
      <c r="N213" s="200"/>
      <c r="O213" s="200"/>
      <c r="P213" s="200"/>
      <c r="Q213" s="200"/>
      <c r="R213" s="200"/>
      <c r="S213" s="200"/>
      <c r="T213" s="201"/>
      <c r="AT213" s="202" t="s">
        <v>131</v>
      </c>
      <c r="AU213" s="202" t="s">
        <v>82</v>
      </c>
      <c r="AV213" s="13" t="s">
        <v>82</v>
      </c>
      <c r="AW213" s="13" t="s">
        <v>33</v>
      </c>
      <c r="AX213" s="13" t="s">
        <v>79</v>
      </c>
      <c r="AY213" s="202" t="s">
        <v>118</v>
      </c>
    </row>
    <row r="214" spans="1:65" s="12" customFormat="1" ht="22.8" customHeight="1">
      <c r="B214" s="156"/>
      <c r="C214" s="157"/>
      <c r="D214" s="158" t="s">
        <v>70</v>
      </c>
      <c r="E214" s="170" t="s">
        <v>125</v>
      </c>
      <c r="F214" s="170" t="s">
        <v>456</v>
      </c>
      <c r="G214" s="157"/>
      <c r="H214" s="157"/>
      <c r="I214" s="160"/>
      <c r="J214" s="171">
        <f>BK214</f>
        <v>0</v>
      </c>
      <c r="K214" s="157"/>
      <c r="L214" s="162"/>
      <c r="M214" s="163"/>
      <c r="N214" s="164"/>
      <c r="O214" s="164"/>
      <c r="P214" s="165">
        <f>SUM(P215:P246)</f>
        <v>0</v>
      </c>
      <c r="Q214" s="164"/>
      <c r="R214" s="165">
        <f>SUM(R215:R246)</f>
        <v>63.694215100000001</v>
      </c>
      <c r="S214" s="164"/>
      <c r="T214" s="166">
        <f>SUM(T215:T246)</f>
        <v>0</v>
      </c>
      <c r="AR214" s="167" t="s">
        <v>79</v>
      </c>
      <c r="AT214" s="168" t="s">
        <v>70</v>
      </c>
      <c r="AU214" s="168" t="s">
        <v>79</v>
      </c>
      <c r="AY214" s="167" t="s">
        <v>118</v>
      </c>
      <c r="BK214" s="169">
        <f>SUM(BK215:BK246)</f>
        <v>0</v>
      </c>
    </row>
    <row r="215" spans="1:65" s="2" customFormat="1" ht="14.4" customHeight="1">
      <c r="A215" s="33"/>
      <c r="B215" s="34"/>
      <c r="C215" s="172" t="s">
        <v>457</v>
      </c>
      <c r="D215" s="172" t="s">
        <v>120</v>
      </c>
      <c r="E215" s="173" t="s">
        <v>458</v>
      </c>
      <c r="F215" s="174" t="s">
        <v>459</v>
      </c>
      <c r="G215" s="175" t="s">
        <v>135</v>
      </c>
      <c r="H215" s="176">
        <v>11.35</v>
      </c>
      <c r="I215" s="177"/>
      <c r="J215" s="178">
        <f>ROUND(I215*H215,2)</f>
        <v>0</v>
      </c>
      <c r="K215" s="174" t="s">
        <v>124</v>
      </c>
      <c r="L215" s="38"/>
      <c r="M215" s="179" t="s">
        <v>19</v>
      </c>
      <c r="N215" s="180" t="s">
        <v>42</v>
      </c>
      <c r="O215" s="63"/>
      <c r="P215" s="181">
        <f>O215*H215</f>
        <v>0</v>
      </c>
      <c r="Q215" s="181">
        <v>1.8907700000000001</v>
      </c>
      <c r="R215" s="181">
        <f>Q215*H215</f>
        <v>21.4602395</v>
      </c>
      <c r="S215" s="181">
        <v>0</v>
      </c>
      <c r="T215" s="182">
        <f>S215*H215</f>
        <v>0</v>
      </c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R215" s="183" t="s">
        <v>125</v>
      </c>
      <c r="AT215" s="183" t="s">
        <v>120</v>
      </c>
      <c r="AU215" s="183" t="s">
        <v>82</v>
      </c>
      <c r="AY215" s="16" t="s">
        <v>118</v>
      </c>
      <c r="BE215" s="184">
        <f>IF(N215="základní",J215,0)</f>
        <v>0</v>
      </c>
      <c r="BF215" s="184">
        <f>IF(N215="snížená",J215,0)</f>
        <v>0</v>
      </c>
      <c r="BG215" s="184">
        <f>IF(N215="zákl. přenesená",J215,0)</f>
        <v>0</v>
      </c>
      <c r="BH215" s="184">
        <f>IF(N215="sníž. přenesená",J215,0)</f>
        <v>0</v>
      </c>
      <c r="BI215" s="184">
        <f>IF(N215="nulová",J215,0)</f>
        <v>0</v>
      </c>
      <c r="BJ215" s="16" t="s">
        <v>79</v>
      </c>
      <c r="BK215" s="184">
        <f>ROUND(I215*H215,2)</f>
        <v>0</v>
      </c>
      <c r="BL215" s="16" t="s">
        <v>125</v>
      </c>
      <c r="BM215" s="183" t="s">
        <v>460</v>
      </c>
    </row>
    <row r="216" spans="1:65" s="2" customFormat="1" ht="10.199999999999999">
      <c r="A216" s="33"/>
      <c r="B216" s="34"/>
      <c r="C216" s="35"/>
      <c r="D216" s="185" t="s">
        <v>127</v>
      </c>
      <c r="E216" s="35"/>
      <c r="F216" s="186" t="s">
        <v>461</v>
      </c>
      <c r="G216" s="35"/>
      <c r="H216" s="35"/>
      <c r="I216" s="187"/>
      <c r="J216" s="35"/>
      <c r="K216" s="35"/>
      <c r="L216" s="38"/>
      <c r="M216" s="188"/>
      <c r="N216" s="189"/>
      <c r="O216" s="63"/>
      <c r="P216" s="63"/>
      <c r="Q216" s="63"/>
      <c r="R216" s="63"/>
      <c r="S216" s="63"/>
      <c r="T216" s="64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T216" s="16" t="s">
        <v>127</v>
      </c>
      <c r="AU216" s="16" t="s">
        <v>82</v>
      </c>
    </row>
    <row r="217" spans="1:65" s="2" customFormat="1" ht="10.199999999999999">
      <c r="A217" s="33"/>
      <c r="B217" s="34"/>
      <c r="C217" s="35"/>
      <c r="D217" s="190" t="s">
        <v>129</v>
      </c>
      <c r="E217" s="35"/>
      <c r="F217" s="191" t="s">
        <v>462</v>
      </c>
      <c r="G217" s="35"/>
      <c r="H217" s="35"/>
      <c r="I217" s="187"/>
      <c r="J217" s="35"/>
      <c r="K217" s="35"/>
      <c r="L217" s="38"/>
      <c r="M217" s="188"/>
      <c r="N217" s="189"/>
      <c r="O217" s="63"/>
      <c r="P217" s="63"/>
      <c r="Q217" s="63"/>
      <c r="R217" s="63"/>
      <c r="S217" s="63"/>
      <c r="T217" s="64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T217" s="16" t="s">
        <v>129</v>
      </c>
      <c r="AU217" s="16" t="s">
        <v>82</v>
      </c>
    </row>
    <row r="218" spans="1:65" s="13" customFormat="1" ht="10.199999999999999">
      <c r="B218" s="192"/>
      <c r="C218" s="193"/>
      <c r="D218" s="185" t="s">
        <v>131</v>
      </c>
      <c r="E218" s="194" t="s">
        <v>19</v>
      </c>
      <c r="F218" s="195" t="s">
        <v>463</v>
      </c>
      <c r="G218" s="193"/>
      <c r="H218" s="196">
        <v>11.1</v>
      </c>
      <c r="I218" s="197"/>
      <c r="J218" s="193"/>
      <c r="K218" s="193"/>
      <c r="L218" s="198"/>
      <c r="M218" s="199"/>
      <c r="N218" s="200"/>
      <c r="O218" s="200"/>
      <c r="P218" s="200"/>
      <c r="Q218" s="200"/>
      <c r="R218" s="200"/>
      <c r="S218" s="200"/>
      <c r="T218" s="201"/>
      <c r="AT218" s="202" t="s">
        <v>131</v>
      </c>
      <c r="AU218" s="202" t="s">
        <v>82</v>
      </c>
      <c r="AV218" s="13" t="s">
        <v>82</v>
      </c>
      <c r="AW218" s="13" t="s">
        <v>33</v>
      </c>
      <c r="AX218" s="13" t="s">
        <v>71</v>
      </c>
      <c r="AY218" s="202" t="s">
        <v>118</v>
      </c>
    </row>
    <row r="219" spans="1:65" s="13" customFormat="1" ht="10.199999999999999">
      <c r="B219" s="192"/>
      <c r="C219" s="193"/>
      <c r="D219" s="185" t="s">
        <v>131</v>
      </c>
      <c r="E219" s="194" t="s">
        <v>19</v>
      </c>
      <c r="F219" s="195" t="s">
        <v>464</v>
      </c>
      <c r="G219" s="193"/>
      <c r="H219" s="196">
        <v>0.25</v>
      </c>
      <c r="I219" s="197"/>
      <c r="J219" s="193"/>
      <c r="K219" s="193"/>
      <c r="L219" s="198"/>
      <c r="M219" s="199"/>
      <c r="N219" s="200"/>
      <c r="O219" s="200"/>
      <c r="P219" s="200"/>
      <c r="Q219" s="200"/>
      <c r="R219" s="200"/>
      <c r="S219" s="200"/>
      <c r="T219" s="201"/>
      <c r="AT219" s="202" t="s">
        <v>131</v>
      </c>
      <c r="AU219" s="202" t="s">
        <v>82</v>
      </c>
      <c r="AV219" s="13" t="s">
        <v>82</v>
      </c>
      <c r="AW219" s="13" t="s">
        <v>33</v>
      </c>
      <c r="AX219" s="13" t="s">
        <v>71</v>
      </c>
      <c r="AY219" s="202" t="s">
        <v>118</v>
      </c>
    </row>
    <row r="220" spans="1:65" s="2" customFormat="1" ht="14.4" customHeight="1">
      <c r="A220" s="33"/>
      <c r="B220" s="34"/>
      <c r="C220" s="172" t="s">
        <v>465</v>
      </c>
      <c r="D220" s="172" t="s">
        <v>120</v>
      </c>
      <c r="E220" s="173" t="s">
        <v>466</v>
      </c>
      <c r="F220" s="174" t="s">
        <v>467</v>
      </c>
      <c r="G220" s="175" t="s">
        <v>135</v>
      </c>
      <c r="H220" s="176">
        <v>3.9060000000000001</v>
      </c>
      <c r="I220" s="177"/>
      <c r="J220" s="178">
        <f>ROUND(I220*H220,2)</f>
        <v>0</v>
      </c>
      <c r="K220" s="174" t="s">
        <v>124</v>
      </c>
      <c r="L220" s="38"/>
      <c r="M220" s="179" t="s">
        <v>19</v>
      </c>
      <c r="N220" s="180" t="s">
        <v>42</v>
      </c>
      <c r="O220" s="63"/>
      <c r="P220" s="181">
        <f>O220*H220</f>
        <v>0</v>
      </c>
      <c r="Q220" s="181">
        <v>2.234</v>
      </c>
      <c r="R220" s="181">
        <f>Q220*H220</f>
        <v>8.7260039999999996</v>
      </c>
      <c r="S220" s="181">
        <v>0</v>
      </c>
      <c r="T220" s="182">
        <f>S220*H220</f>
        <v>0</v>
      </c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R220" s="183" t="s">
        <v>125</v>
      </c>
      <c r="AT220" s="183" t="s">
        <v>120</v>
      </c>
      <c r="AU220" s="183" t="s">
        <v>82</v>
      </c>
      <c r="AY220" s="16" t="s">
        <v>118</v>
      </c>
      <c r="BE220" s="184">
        <f>IF(N220="základní",J220,0)</f>
        <v>0</v>
      </c>
      <c r="BF220" s="184">
        <f>IF(N220="snížená",J220,0)</f>
        <v>0</v>
      </c>
      <c r="BG220" s="184">
        <f>IF(N220="zákl. přenesená",J220,0)</f>
        <v>0</v>
      </c>
      <c r="BH220" s="184">
        <f>IF(N220="sníž. přenesená",J220,0)</f>
        <v>0</v>
      </c>
      <c r="BI220" s="184">
        <f>IF(N220="nulová",J220,0)</f>
        <v>0</v>
      </c>
      <c r="BJ220" s="16" t="s">
        <v>79</v>
      </c>
      <c r="BK220" s="184">
        <f>ROUND(I220*H220,2)</f>
        <v>0</v>
      </c>
      <c r="BL220" s="16" t="s">
        <v>125</v>
      </c>
      <c r="BM220" s="183" t="s">
        <v>468</v>
      </c>
    </row>
    <row r="221" spans="1:65" s="2" customFormat="1" ht="19.2">
      <c r="A221" s="33"/>
      <c r="B221" s="34"/>
      <c r="C221" s="35"/>
      <c r="D221" s="185" t="s">
        <v>127</v>
      </c>
      <c r="E221" s="35"/>
      <c r="F221" s="186" t="s">
        <v>469</v>
      </c>
      <c r="G221" s="35"/>
      <c r="H221" s="35"/>
      <c r="I221" s="187"/>
      <c r="J221" s="35"/>
      <c r="K221" s="35"/>
      <c r="L221" s="38"/>
      <c r="M221" s="188"/>
      <c r="N221" s="189"/>
      <c r="O221" s="63"/>
      <c r="P221" s="63"/>
      <c r="Q221" s="63"/>
      <c r="R221" s="63"/>
      <c r="S221" s="63"/>
      <c r="T221" s="64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T221" s="16" t="s">
        <v>127</v>
      </c>
      <c r="AU221" s="16" t="s">
        <v>82</v>
      </c>
    </row>
    <row r="222" spans="1:65" s="2" customFormat="1" ht="10.199999999999999">
      <c r="A222" s="33"/>
      <c r="B222" s="34"/>
      <c r="C222" s="35"/>
      <c r="D222" s="190" t="s">
        <v>129</v>
      </c>
      <c r="E222" s="35"/>
      <c r="F222" s="191" t="s">
        <v>470</v>
      </c>
      <c r="G222" s="35"/>
      <c r="H222" s="35"/>
      <c r="I222" s="187"/>
      <c r="J222" s="35"/>
      <c r="K222" s="35"/>
      <c r="L222" s="38"/>
      <c r="M222" s="188"/>
      <c r="N222" s="189"/>
      <c r="O222" s="63"/>
      <c r="P222" s="63"/>
      <c r="Q222" s="63"/>
      <c r="R222" s="63"/>
      <c r="S222" s="63"/>
      <c r="T222" s="64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T222" s="16" t="s">
        <v>129</v>
      </c>
      <c r="AU222" s="16" t="s">
        <v>82</v>
      </c>
    </row>
    <row r="223" spans="1:65" s="2" customFormat="1" ht="19.2">
      <c r="A223" s="33"/>
      <c r="B223" s="34"/>
      <c r="C223" s="35"/>
      <c r="D223" s="185" t="s">
        <v>159</v>
      </c>
      <c r="E223" s="35"/>
      <c r="F223" s="203" t="s">
        <v>471</v>
      </c>
      <c r="G223" s="35"/>
      <c r="H223" s="35"/>
      <c r="I223" s="187"/>
      <c r="J223" s="35"/>
      <c r="K223" s="35"/>
      <c r="L223" s="38"/>
      <c r="M223" s="188"/>
      <c r="N223" s="189"/>
      <c r="O223" s="63"/>
      <c r="P223" s="63"/>
      <c r="Q223" s="63"/>
      <c r="R223" s="63"/>
      <c r="S223" s="63"/>
      <c r="T223" s="64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T223" s="16" t="s">
        <v>159</v>
      </c>
      <c r="AU223" s="16" t="s">
        <v>82</v>
      </c>
    </row>
    <row r="224" spans="1:65" s="13" customFormat="1" ht="10.199999999999999">
      <c r="B224" s="192"/>
      <c r="C224" s="193"/>
      <c r="D224" s="185" t="s">
        <v>131</v>
      </c>
      <c r="E224" s="194" t="s">
        <v>19</v>
      </c>
      <c r="F224" s="195" t="s">
        <v>472</v>
      </c>
      <c r="G224" s="193"/>
      <c r="H224" s="196">
        <v>3.9060000000000001</v>
      </c>
      <c r="I224" s="197"/>
      <c r="J224" s="193"/>
      <c r="K224" s="193"/>
      <c r="L224" s="198"/>
      <c r="M224" s="199"/>
      <c r="N224" s="200"/>
      <c r="O224" s="200"/>
      <c r="P224" s="200"/>
      <c r="Q224" s="200"/>
      <c r="R224" s="200"/>
      <c r="S224" s="200"/>
      <c r="T224" s="201"/>
      <c r="AT224" s="202" t="s">
        <v>131</v>
      </c>
      <c r="AU224" s="202" t="s">
        <v>82</v>
      </c>
      <c r="AV224" s="13" t="s">
        <v>82</v>
      </c>
      <c r="AW224" s="13" t="s">
        <v>33</v>
      </c>
      <c r="AX224" s="13" t="s">
        <v>79</v>
      </c>
      <c r="AY224" s="202" t="s">
        <v>118</v>
      </c>
    </row>
    <row r="225" spans="1:65" s="2" customFormat="1" ht="14.4" customHeight="1">
      <c r="A225" s="33"/>
      <c r="B225" s="34"/>
      <c r="C225" s="172" t="s">
        <v>473</v>
      </c>
      <c r="D225" s="172" t="s">
        <v>120</v>
      </c>
      <c r="E225" s="173" t="s">
        <v>474</v>
      </c>
      <c r="F225" s="174" t="s">
        <v>475</v>
      </c>
      <c r="G225" s="175" t="s">
        <v>135</v>
      </c>
      <c r="H225" s="176">
        <v>3.33</v>
      </c>
      <c r="I225" s="177"/>
      <c r="J225" s="178">
        <f>ROUND(I225*H225,2)</f>
        <v>0</v>
      </c>
      <c r="K225" s="174" t="s">
        <v>124</v>
      </c>
      <c r="L225" s="38"/>
      <c r="M225" s="179" t="s">
        <v>19</v>
      </c>
      <c r="N225" s="180" t="s">
        <v>42</v>
      </c>
      <c r="O225" s="63"/>
      <c r="P225" s="181">
        <f>O225*H225</f>
        <v>0</v>
      </c>
      <c r="Q225" s="181">
        <v>2.4289999999999998</v>
      </c>
      <c r="R225" s="181">
        <f>Q225*H225</f>
        <v>8.0885699999999989</v>
      </c>
      <c r="S225" s="181">
        <v>0</v>
      </c>
      <c r="T225" s="182">
        <f>S225*H225</f>
        <v>0</v>
      </c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R225" s="183" t="s">
        <v>125</v>
      </c>
      <c r="AT225" s="183" t="s">
        <v>120</v>
      </c>
      <c r="AU225" s="183" t="s">
        <v>82</v>
      </c>
      <c r="AY225" s="16" t="s">
        <v>118</v>
      </c>
      <c r="BE225" s="184">
        <f>IF(N225="základní",J225,0)</f>
        <v>0</v>
      </c>
      <c r="BF225" s="184">
        <f>IF(N225="snížená",J225,0)</f>
        <v>0</v>
      </c>
      <c r="BG225" s="184">
        <f>IF(N225="zákl. přenesená",J225,0)</f>
        <v>0</v>
      </c>
      <c r="BH225" s="184">
        <f>IF(N225="sníž. přenesená",J225,0)</f>
        <v>0</v>
      </c>
      <c r="BI225" s="184">
        <f>IF(N225="nulová",J225,0)</f>
        <v>0</v>
      </c>
      <c r="BJ225" s="16" t="s">
        <v>79</v>
      </c>
      <c r="BK225" s="184">
        <f>ROUND(I225*H225,2)</f>
        <v>0</v>
      </c>
      <c r="BL225" s="16" t="s">
        <v>125</v>
      </c>
      <c r="BM225" s="183" t="s">
        <v>476</v>
      </c>
    </row>
    <row r="226" spans="1:65" s="2" customFormat="1" ht="19.2">
      <c r="A226" s="33"/>
      <c r="B226" s="34"/>
      <c r="C226" s="35"/>
      <c r="D226" s="185" t="s">
        <v>127</v>
      </c>
      <c r="E226" s="35"/>
      <c r="F226" s="186" t="s">
        <v>477</v>
      </c>
      <c r="G226" s="35"/>
      <c r="H226" s="35"/>
      <c r="I226" s="187"/>
      <c r="J226" s="35"/>
      <c r="K226" s="35"/>
      <c r="L226" s="38"/>
      <c r="M226" s="188"/>
      <c r="N226" s="189"/>
      <c r="O226" s="63"/>
      <c r="P226" s="63"/>
      <c r="Q226" s="63"/>
      <c r="R226" s="63"/>
      <c r="S226" s="63"/>
      <c r="T226" s="64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T226" s="16" t="s">
        <v>127</v>
      </c>
      <c r="AU226" s="16" t="s">
        <v>82</v>
      </c>
    </row>
    <row r="227" spans="1:65" s="2" customFormat="1" ht="10.199999999999999">
      <c r="A227" s="33"/>
      <c r="B227" s="34"/>
      <c r="C227" s="35"/>
      <c r="D227" s="190" t="s">
        <v>129</v>
      </c>
      <c r="E227" s="35"/>
      <c r="F227" s="191" t="s">
        <v>478</v>
      </c>
      <c r="G227" s="35"/>
      <c r="H227" s="35"/>
      <c r="I227" s="187"/>
      <c r="J227" s="35"/>
      <c r="K227" s="35"/>
      <c r="L227" s="38"/>
      <c r="M227" s="188"/>
      <c r="N227" s="189"/>
      <c r="O227" s="63"/>
      <c r="P227" s="63"/>
      <c r="Q227" s="63"/>
      <c r="R227" s="63"/>
      <c r="S227" s="63"/>
      <c r="T227" s="64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T227" s="16" t="s">
        <v>129</v>
      </c>
      <c r="AU227" s="16" t="s">
        <v>82</v>
      </c>
    </row>
    <row r="228" spans="1:65" s="2" customFormat="1" ht="19.2">
      <c r="A228" s="33"/>
      <c r="B228" s="34"/>
      <c r="C228" s="35"/>
      <c r="D228" s="185" t="s">
        <v>159</v>
      </c>
      <c r="E228" s="35"/>
      <c r="F228" s="203" t="s">
        <v>479</v>
      </c>
      <c r="G228" s="35"/>
      <c r="H228" s="35"/>
      <c r="I228" s="187"/>
      <c r="J228" s="35"/>
      <c r="K228" s="35"/>
      <c r="L228" s="38"/>
      <c r="M228" s="188"/>
      <c r="N228" s="189"/>
      <c r="O228" s="63"/>
      <c r="P228" s="63"/>
      <c r="Q228" s="63"/>
      <c r="R228" s="63"/>
      <c r="S228" s="63"/>
      <c r="T228" s="64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T228" s="16" t="s">
        <v>159</v>
      </c>
      <c r="AU228" s="16" t="s">
        <v>82</v>
      </c>
    </row>
    <row r="229" spans="1:65" s="13" customFormat="1" ht="10.199999999999999">
      <c r="B229" s="192"/>
      <c r="C229" s="193"/>
      <c r="D229" s="185" t="s">
        <v>131</v>
      </c>
      <c r="E229" s="194" t="s">
        <v>19</v>
      </c>
      <c r="F229" s="195" t="s">
        <v>480</v>
      </c>
      <c r="G229" s="193"/>
      <c r="H229" s="196">
        <v>3.33</v>
      </c>
      <c r="I229" s="197"/>
      <c r="J229" s="193"/>
      <c r="K229" s="193"/>
      <c r="L229" s="198"/>
      <c r="M229" s="199"/>
      <c r="N229" s="200"/>
      <c r="O229" s="200"/>
      <c r="P229" s="200"/>
      <c r="Q229" s="200"/>
      <c r="R229" s="200"/>
      <c r="S229" s="200"/>
      <c r="T229" s="201"/>
      <c r="AT229" s="202" t="s">
        <v>131</v>
      </c>
      <c r="AU229" s="202" t="s">
        <v>82</v>
      </c>
      <c r="AV229" s="13" t="s">
        <v>82</v>
      </c>
      <c r="AW229" s="13" t="s">
        <v>33</v>
      </c>
      <c r="AX229" s="13" t="s">
        <v>79</v>
      </c>
      <c r="AY229" s="202" t="s">
        <v>118</v>
      </c>
    </row>
    <row r="230" spans="1:65" s="2" customFormat="1" ht="14.4" customHeight="1">
      <c r="A230" s="33"/>
      <c r="B230" s="34"/>
      <c r="C230" s="172" t="s">
        <v>481</v>
      </c>
      <c r="D230" s="172" t="s">
        <v>120</v>
      </c>
      <c r="E230" s="173" t="s">
        <v>482</v>
      </c>
      <c r="F230" s="174" t="s">
        <v>483</v>
      </c>
      <c r="G230" s="175" t="s">
        <v>123</v>
      </c>
      <c r="H230" s="176">
        <v>9.52</v>
      </c>
      <c r="I230" s="177"/>
      <c r="J230" s="178">
        <f>ROUND(I230*H230,2)</f>
        <v>0</v>
      </c>
      <c r="K230" s="174" t="s">
        <v>124</v>
      </c>
      <c r="L230" s="38"/>
      <c r="M230" s="179" t="s">
        <v>19</v>
      </c>
      <c r="N230" s="180" t="s">
        <v>42</v>
      </c>
      <c r="O230" s="63"/>
      <c r="P230" s="181">
        <f>O230*H230</f>
        <v>0</v>
      </c>
      <c r="Q230" s="181">
        <v>6.3200000000000001E-3</v>
      </c>
      <c r="R230" s="181">
        <f>Q230*H230</f>
        <v>6.0166399999999995E-2</v>
      </c>
      <c r="S230" s="181">
        <v>0</v>
      </c>
      <c r="T230" s="182">
        <f>S230*H230</f>
        <v>0</v>
      </c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R230" s="183" t="s">
        <v>125</v>
      </c>
      <c r="AT230" s="183" t="s">
        <v>120</v>
      </c>
      <c r="AU230" s="183" t="s">
        <v>82</v>
      </c>
      <c r="AY230" s="16" t="s">
        <v>118</v>
      </c>
      <c r="BE230" s="184">
        <f>IF(N230="základní",J230,0)</f>
        <v>0</v>
      </c>
      <c r="BF230" s="184">
        <f>IF(N230="snížená",J230,0)</f>
        <v>0</v>
      </c>
      <c r="BG230" s="184">
        <f>IF(N230="zákl. přenesená",J230,0)</f>
        <v>0</v>
      </c>
      <c r="BH230" s="184">
        <f>IF(N230="sníž. přenesená",J230,0)</f>
        <v>0</v>
      </c>
      <c r="BI230" s="184">
        <f>IF(N230="nulová",J230,0)</f>
        <v>0</v>
      </c>
      <c r="BJ230" s="16" t="s">
        <v>79</v>
      </c>
      <c r="BK230" s="184">
        <f>ROUND(I230*H230,2)</f>
        <v>0</v>
      </c>
      <c r="BL230" s="16" t="s">
        <v>125</v>
      </c>
      <c r="BM230" s="183" t="s">
        <v>484</v>
      </c>
    </row>
    <row r="231" spans="1:65" s="2" customFormat="1" ht="10.199999999999999">
      <c r="A231" s="33"/>
      <c r="B231" s="34"/>
      <c r="C231" s="35"/>
      <c r="D231" s="185" t="s">
        <v>127</v>
      </c>
      <c r="E231" s="35"/>
      <c r="F231" s="186" t="s">
        <v>485</v>
      </c>
      <c r="G231" s="35"/>
      <c r="H231" s="35"/>
      <c r="I231" s="187"/>
      <c r="J231" s="35"/>
      <c r="K231" s="35"/>
      <c r="L231" s="38"/>
      <c r="M231" s="188"/>
      <c r="N231" s="189"/>
      <c r="O231" s="63"/>
      <c r="P231" s="63"/>
      <c r="Q231" s="63"/>
      <c r="R231" s="63"/>
      <c r="S231" s="63"/>
      <c r="T231" s="64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T231" s="16" t="s">
        <v>127</v>
      </c>
      <c r="AU231" s="16" t="s">
        <v>82</v>
      </c>
    </row>
    <row r="232" spans="1:65" s="2" customFormat="1" ht="10.199999999999999">
      <c r="A232" s="33"/>
      <c r="B232" s="34"/>
      <c r="C232" s="35"/>
      <c r="D232" s="190" t="s">
        <v>129</v>
      </c>
      <c r="E232" s="35"/>
      <c r="F232" s="191" t="s">
        <v>486</v>
      </c>
      <c r="G232" s="35"/>
      <c r="H232" s="35"/>
      <c r="I232" s="187"/>
      <c r="J232" s="35"/>
      <c r="K232" s="35"/>
      <c r="L232" s="38"/>
      <c r="M232" s="188"/>
      <c r="N232" s="189"/>
      <c r="O232" s="63"/>
      <c r="P232" s="63"/>
      <c r="Q232" s="63"/>
      <c r="R232" s="63"/>
      <c r="S232" s="63"/>
      <c r="T232" s="64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T232" s="16" t="s">
        <v>129</v>
      </c>
      <c r="AU232" s="16" t="s">
        <v>82</v>
      </c>
    </row>
    <row r="233" spans="1:65" s="13" customFormat="1" ht="10.199999999999999">
      <c r="B233" s="192"/>
      <c r="C233" s="193"/>
      <c r="D233" s="185" t="s">
        <v>131</v>
      </c>
      <c r="E233" s="194" t="s">
        <v>19</v>
      </c>
      <c r="F233" s="195" t="s">
        <v>487</v>
      </c>
      <c r="G233" s="193"/>
      <c r="H233" s="196">
        <v>9.52</v>
      </c>
      <c r="I233" s="197"/>
      <c r="J233" s="193"/>
      <c r="K233" s="193"/>
      <c r="L233" s="198"/>
      <c r="M233" s="199"/>
      <c r="N233" s="200"/>
      <c r="O233" s="200"/>
      <c r="P233" s="200"/>
      <c r="Q233" s="200"/>
      <c r="R233" s="200"/>
      <c r="S233" s="200"/>
      <c r="T233" s="201"/>
      <c r="AT233" s="202" t="s">
        <v>131</v>
      </c>
      <c r="AU233" s="202" t="s">
        <v>82</v>
      </c>
      <c r="AV233" s="13" t="s">
        <v>82</v>
      </c>
      <c r="AW233" s="13" t="s">
        <v>33</v>
      </c>
      <c r="AX233" s="13" t="s">
        <v>79</v>
      </c>
      <c r="AY233" s="202" t="s">
        <v>118</v>
      </c>
    </row>
    <row r="234" spans="1:65" s="2" customFormat="1" ht="14.4" customHeight="1">
      <c r="A234" s="33"/>
      <c r="B234" s="34"/>
      <c r="C234" s="172" t="s">
        <v>488</v>
      </c>
      <c r="D234" s="172" t="s">
        <v>120</v>
      </c>
      <c r="E234" s="173" t="s">
        <v>489</v>
      </c>
      <c r="F234" s="174" t="s">
        <v>490</v>
      </c>
      <c r="G234" s="175" t="s">
        <v>440</v>
      </c>
      <c r="H234" s="176">
        <v>6.0000000000000001E-3</v>
      </c>
      <c r="I234" s="177"/>
      <c r="J234" s="178">
        <f>ROUND(I234*H234,2)</f>
        <v>0</v>
      </c>
      <c r="K234" s="174" t="s">
        <v>124</v>
      </c>
      <c r="L234" s="38"/>
      <c r="M234" s="179" t="s">
        <v>19</v>
      </c>
      <c r="N234" s="180" t="s">
        <v>42</v>
      </c>
      <c r="O234" s="63"/>
      <c r="P234" s="181">
        <f>O234*H234</f>
        <v>0</v>
      </c>
      <c r="Q234" s="181">
        <v>1.0608</v>
      </c>
      <c r="R234" s="181">
        <f>Q234*H234</f>
        <v>6.3648000000000003E-3</v>
      </c>
      <c r="S234" s="181">
        <v>0</v>
      </c>
      <c r="T234" s="182">
        <f>S234*H234</f>
        <v>0</v>
      </c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R234" s="183" t="s">
        <v>125</v>
      </c>
      <c r="AT234" s="183" t="s">
        <v>120</v>
      </c>
      <c r="AU234" s="183" t="s">
        <v>82</v>
      </c>
      <c r="AY234" s="16" t="s">
        <v>118</v>
      </c>
      <c r="BE234" s="184">
        <f>IF(N234="základní",J234,0)</f>
        <v>0</v>
      </c>
      <c r="BF234" s="184">
        <f>IF(N234="snížená",J234,0)</f>
        <v>0</v>
      </c>
      <c r="BG234" s="184">
        <f>IF(N234="zákl. přenesená",J234,0)</f>
        <v>0</v>
      </c>
      <c r="BH234" s="184">
        <f>IF(N234="sníž. přenesená",J234,0)</f>
        <v>0</v>
      </c>
      <c r="BI234" s="184">
        <f>IF(N234="nulová",J234,0)</f>
        <v>0</v>
      </c>
      <c r="BJ234" s="16" t="s">
        <v>79</v>
      </c>
      <c r="BK234" s="184">
        <f>ROUND(I234*H234,2)</f>
        <v>0</v>
      </c>
      <c r="BL234" s="16" t="s">
        <v>125</v>
      </c>
      <c r="BM234" s="183" t="s">
        <v>491</v>
      </c>
    </row>
    <row r="235" spans="1:65" s="2" customFormat="1" ht="10.199999999999999">
      <c r="A235" s="33"/>
      <c r="B235" s="34"/>
      <c r="C235" s="35"/>
      <c r="D235" s="185" t="s">
        <v>127</v>
      </c>
      <c r="E235" s="35"/>
      <c r="F235" s="186" t="s">
        <v>492</v>
      </c>
      <c r="G235" s="35"/>
      <c r="H235" s="35"/>
      <c r="I235" s="187"/>
      <c r="J235" s="35"/>
      <c r="K235" s="35"/>
      <c r="L235" s="38"/>
      <c r="M235" s="188"/>
      <c r="N235" s="189"/>
      <c r="O235" s="63"/>
      <c r="P235" s="63"/>
      <c r="Q235" s="63"/>
      <c r="R235" s="63"/>
      <c r="S235" s="63"/>
      <c r="T235" s="64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T235" s="16" t="s">
        <v>127</v>
      </c>
      <c r="AU235" s="16" t="s">
        <v>82</v>
      </c>
    </row>
    <row r="236" spans="1:65" s="2" customFormat="1" ht="10.199999999999999">
      <c r="A236" s="33"/>
      <c r="B236" s="34"/>
      <c r="C236" s="35"/>
      <c r="D236" s="190" t="s">
        <v>129</v>
      </c>
      <c r="E236" s="35"/>
      <c r="F236" s="191" t="s">
        <v>493</v>
      </c>
      <c r="G236" s="35"/>
      <c r="H236" s="35"/>
      <c r="I236" s="187"/>
      <c r="J236" s="35"/>
      <c r="K236" s="35"/>
      <c r="L236" s="38"/>
      <c r="M236" s="188"/>
      <c r="N236" s="189"/>
      <c r="O236" s="63"/>
      <c r="P236" s="63"/>
      <c r="Q236" s="63"/>
      <c r="R236" s="63"/>
      <c r="S236" s="63"/>
      <c r="T236" s="64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T236" s="16" t="s">
        <v>129</v>
      </c>
      <c r="AU236" s="16" t="s">
        <v>82</v>
      </c>
    </row>
    <row r="237" spans="1:65" s="13" customFormat="1" ht="10.199999999999999">
      <c r="B237" s="192"/>
      <c r="C237" s="193"/>
      <c r="D237" s="185" t="s">
        <v>131</v>
      </c>
      <c r="E237" s="194" t="s">
        <v>19</v>
      </c>
      <c r="F237" s="195" t="s">
        <v>494</v>
      </c>
      <c r="G237" s="193"/>
      <c r="H237" s="196">
        <v>6.0000000000000001E-3</v>
      </c>
      <c r="I237" s="197"/>
      <c r="J237" s="193"/>
      <c r="K237" s="193"/>
      <c r="L237" s="198"/>
      <c r="M237" s="199"/>
      <c r="N237" s="200"/>
      <c r="O237" s="200"/>
      <c r="P237" s="200"/>
      <c r="Q237" s="200"/>
      <c r="R237" s="200"/>
      <c r="S237" s="200"/>
      <c r="T237" s="201"/>
      <c r="AT237" s="202" t="s">
        <v>131</v>
      </c>
      <c r="AU237" s="202" t="s">
        <v>82</v>
      </c>
      <c r="AV237" s="13" t="s">
        <v>82</v>
      </c>
      <c r="AW237" s="13" t="s">
        <v>33</v>
      </c>
      <c r="AX237" s="13" t="s">
        <v>79</v>
      </c>
      <c r="AY237" s="202" t="s">
        <v>118</v>
      </c>
    </row>
    <row r="238" spans="1:65" s="2" customFormat="1" ht="14.4" customHeight="1">
      <c r="A238" s="33"/>
      <c r="B238" s="34"/>
      <c r="C238" s="172" t="s">
        <v>495</v>
      </c>
      <c r="D238" s="172" t="s">
        <v>120</v>
      </c>
      <c r="E238" s="173" t="s">
        <v>496</v>
      </c>
      <c r="F238" s="174" t="s">
        <v>497</v>
      </c>
      <c r="G238" s="175" t="s">
        <v>135</v>
      </c>
      <c r="H238" s="176">
        <v>11.88</v>
      </c>
      <c r="I238" s="177"/>
      <c r="J238" s="178">
        <f>ROUND(I238*H238,2)</f>
        <v>0</v>
      </c>
      <c r="K238" s="174" t="s">
        <v>124</v>
      </c>
      <c r="L238" s="38"/>
      <c r="M238" s="179" t="s">
        <v>19</v>
      </c>
      <c r="N238" s="180" t="s">
        <v>42</v>
      </c>
      <c r="O238" s="63"/>
      <c r="P238" s="181">
        <f>O238*H238</f>
        <v>0</v>
      </c>
      <c r="Q238" s="181">
        <v>2.13408</v>
      </c>
      <c r="R238" s="181">
        <f>Q238*H238</f>
        <v>25.3528704</v>
      </c>
      <c r="S238" s="181">
        <v>0</v>
      </c>
      <c r="T238" s="182">
        <f>S238*H238</f>
        <v>0</v>
      </c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R238" s="183" t="s">
        <v>125</v>
      </c>
      <c r="AT238" s="183" t="s">
        <v>120</v>
      </c>
      <c r="AU238" s="183" t="s">
        <v>82</v>
      </c>
      <c r="AY238" s="16" t="s">
        <v>118</v>
      </c>
      <c r="BE238" s="184">
        <f>IF(N238="základní",J238,0)</f>
        <v>0</v>
      </c>
      <c r="BF238" s="184">
        <f>IF(N238="snížená",J238,0)</f>
        <v>0</v>
      </c>
      <c r="BG238" s="184">
        <f>IF(N238="zákl. přenesená",J238,0)</f>
        <v>0</v>
      </c>
      <c r="BH238" s="184">
        <f>IF(N238="sníž. přenesená",J238,0)</f>
        <v>0</v>
      </c>
      <c r="BI238" s="184">
        <f>IF(N238="nulová",J238,0)</f>
        <v>0</v>
      </c>
      <c r="BJ238" s="16" t="s">
        <v>79</v>
      </c>
      <c r="BK238" s="184">
        <f>ROUND(I238*H238,2)</f>
        <v>0</v>
      </c>
      <c r="BL238" s="16" t="s">
        <v>125</v>
      </c>
      <c r="BM238" s="183" t="s">
        <v>498</v>
      </c>
    </row>
    <row r="239" spans="1:65" s="2" customFormat="1" ht="10.199999999999999">
      <c r="A239" s="33"/>
      <c r="B239" s="34"/>
      <c r="C239" s="35"/>
      <c r="D239" s="185" t="s">
        <v>127</v>
      </c>
      <c r="E239" s="35"/>
      <c r="F239" s="186" t="s">
        <v>499</v>
      </c>
      <c r="G239" s="35"/>
      <c r="H239" s="35"/>
      <c r="I239" s="187"/>
      <c r="J239" s="35"/>
      <c r="K239" s="35"/>
      <c r="L239" s="38"/>
      <c r="M239" s="188"/>
      <c r="N239" s="189"/>
      <c r="O239" s="63"/>
      <c r="P239" s="63"/>
      <c r="Q239" s="63"/>
      <c r="R239" s="63"/>
      <c r="S239" s="63"/>
      <c r="T239" s="64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T239" s="16" t="s">
        <v>127</v>
      </c>
      <c r="AU239" s="16" t="s">
        <v>82</v>
      </c>
    </row>
    <row r="240" spans="1:65" s="2" customFormat="1" ht="10.199999999999999">
      <c r="A240" s="33"/>
      <c r="B240" s="34"/>
      <c r="C240" s="35"/>
      <c r="D240" s="190" t="s">
        <v>129</v>
      </c>
      <c r="E240" s="35"/>
      <c r="F240" s="191" t="s">
        <v>500</v>
      </c>
      <c r="G240" s="35"/>
      <c r="H240" s="35"/>
      <c r="I240" s="187"/>
      <c r="J240" s="35"/>
      <c r="K240" s="35"/>
      <c r="L240" s="38"/>
      <c r="M240" s="188"/>
      <c r="N240" s="189"/>
      <c r="O240" s="63"/>
      <c r="P240" s="63"/>
      <c r="Q240" s="63"/>
      <c r="R240" s="63"/>
      <c r="S240" s="63"/>
      <c r="T240" s="64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T240" s="16" t="s">
        <v>129</v>
      </c>
      <c r="AU240" s="16" t="s">
        <v>82</v>
      </c>
    </row>
    <row r="241" spans="1:65" s="2" customFormat="1" ht="19.2">
      <c r="A241" s="33"/>
      <c r="B241" s="34"/>
      <c r="C241" s="35"/>
      <c r="D241" s="185" t="s">
        <v>159</v>
      </c>
      <c r="E241" s="35"/>
      <c r="F241" s="203" t="s">
        <v>501</v>
      </c>
      <c r="G241" s="35"/>
      <c r="H241" s="35"/>
      <c r="I241" s="187"/>
      <c r="J241" s="35"/>
      <c r="K241" s="35"/>
      <c r="L241" s="38"/>
      <c r="M241" s="188"/>
      <c r="N241" s="189"/>
      <c r="O241" s="63"/>
      <c r="P241" s="63"/>
      <c r="Q241" s="63"/>
      <c r="R241" s="63"/>
      <c r="S241" s="63"/>
      <c r="T241" s="64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T241" s="16" t="s">
        <v>159</v>
      </c>
      <c r="AU241" s="16" t="s">
        <v>82</v>
      </c>
    </row>
    <row r="242" spans="1:65" s="13" customFormat="1" ht="10.199999999999999">
      <c r="B242" s="192"/>
      <c r="C242" s="193"/>
      <c r="D242" s="185" t="s">
        <v>131</v>
      </c>
      <c r="E242" s="194" t="s">
        <v>19</v>
      </c>
      <c r="F242" s="195" t="s">
        <v>502</v>
      </c>
      <c r="G242" s="193"/>
      <c r="H242" s="196">
        <v>11.88</v>
      </c>
      <c r="I242" s="197"/>
      <c r="J242" s="193"/>
      <c r="K242" s="193"/>
      <c r="L242" s="198"/>
      <c r="M242" s="199"/>
      <c r="N242" s="200"/>
      <c r="O242" s="200"/>
      <c r="P242" s="200"/>
      <c r="Q242" s="200"/>
      <c r="R242" s="200"/>
      <c r="S242" s="200"/>
      <c r="T242" s="201"/>
      <c r="AT242" s="202" t="s">
        <v>131</v>
      </c>
      <c r="AU242" s="202" t="s">
        <v>82</v>
      </c>
      <c r="AV242" s="13" t="s">
        <v>82</v>
      </c>
      <c r="AW242" s="13" t="s">
        <v>33</v>
      </c>
      <c r="AX242" s="13" t="s">
        <v>79</v>
      </c>
      <c r="AY242" s="202" t="s">
        <v>118</v>
      </c>
    </row>
    <row r="243" spans="1:65" s="2" customFormat="1" ht="14.4" customHeight="1">
      <c r="A243" s="33"/>
      <c r="B243" s="34"/>
      <c r="C243" s="172" t="s">
        <v>503</v>
      </c>
      <c r="D243" s="172" t="s">
        <v>120</v>
      </c>
      <c r="E243" s="173" t="s">
        <v>504</v>
      </c>
      <c r="F243" s="174" t="s">
        <v>505</v>
      </c>
      <c r="G243" s="175" t="s">
        <v>123</v>
      </c>
      <c r="H243" s="176">
        <v>12.6</v>
      </c>
      <c r="I243" s="177"/>
      <c r="J243" s="178">
        <f>ROUND(I243*H243,2)</f>
        <v>0</v>
      </c>
      <c r="K243" s="174" t="s">
        <v>124</v>
      </c>
      <c r="L243" s="38"/>
      <c r="M243" s="179" t="s">
        <v>19</v>
      </c>
      <c r="N243" s="180" t="s">
        <v>42</v>
      </c>
      <c r="O243" s="63"/>
      <c r="P243" s="181">
        <f>O243*H243</f>
        <v>0</v>
      </c>
      <c r="Q243" s="181">
        <v>0</v>
      </c>
      <c r="R243" s="181">
        <f>Q243*H243</f>
        <v>0</v>
      </c>
      <c r="S243" s="181">
        <v>0</v>
      </c>
      <c r="T243" s="182">
        <f>S243*H243</f>
        <v>0</v>
      </c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R243" s="183" t="s">
        <v>125</v>
      </c>
      <c r="AT243" s="183" t="s">
        <v>120</v>
      </c>
      <c r="AU243" s="183" t="s">
        <v>82</v>
      </c>
      <c r="AY243" s="16" t="s">
        <v>118</v>
      </c>
      <c r="BE243" s="184">
        <f>IF(N243="základní",J243,0)</f>
        <v>0</v>
      </c>
      <c r="BF243" s="184">
        <f>IF(N243="snížená",J243,0)</f>
        <v>0</v>
      </c>
      <c r="BG243" s="184">
        <f>IF(N243="zákl. přenesená",J243,0)</f>
        <v>0</v>
      </c>
      <c r="BH243" s="184">
        <f>IF(N243="sníž. přenesená",J243,0)</f>
        <v>0</v>
      </c>
      <c r="BI243" s="184">
        <f>IF(N243="nulová",J243,0)</f>
        <v>0</v>
      </c>
      <c r="BJ243" s="16" t="s">
        <v>79</v>
      </c>
      <c r="BK243" s="184">
        <f>ROUND(I243*H243,2)</f>
        <v>0</v>
      </c>
      <c r="BL243" s="16" t="s">
        <v>125</v>
      </c>
      <c r="BM243" s="183" t="s">
        <v>506</v>
      </c>
    </row>
    <row r="244" spans="1:65" s="2" customFormat="1" ht="19.2">
      <c r="A244" s="33"/>
      <c r="B244" s="34"/>
      <c r="C244" s="35"/>
      <c r="D244" s="185" t="s">
        <v>127</v>
      </c>
      <c r="E244" s="35"/>
      <c r="F244" s="186" t="s">
        <v>507</v>
      </c>
      <c r="G244" s="35"/>
      <c r="H244" s="35"/>
      <c r="I244" s="187"/>
      <c r="J244" s="35"/>
      <c r="K244" s="35"/>
      <c r="L244" s="38"/>
      <c r="M244" s="188"/>
      <c r="N244" s="189"/>
      <c r="O244" s="63"/>
      <c r="P244" s="63"/>
      <c r="Q244" s="63"/>
      <c r="R244" s="63"/>
      <c r="S244" s="63"/>
      <c r="T244" s="64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T244" s="16" t="s">
        <v>127</v>
      </c>
      <c r="AU244" s="16" t="s">
        <v>82</v>
      </c>
    </row>
    <row r="245" spans="1:65" s="2" customFormat="1" ht="10.199999999999999">
      <c r="A245" s="33"/>
      <c r="B245" s="34"/>
      <c r="C245" s="35"/>
      <c r="D245" s="190" t="s">
        <v>129</v>
      </c>
      <c r="E245" s="35"/>
      <c r="F245" s="191" t="s">
        <v>508</v>
      </c>
      <c r="G245" s="35"/>
      <c r="H245" s="35"/>
      <c r="I245" s="187"/>
      <c r="J245" s="35"/>
      <c r="K245" s="35"/>
      <c r="L245" s="38"/>
      <c r="M245" s="188"/>
      <c r="N245" s="189"/>
      <c r="O245" s="63"/>
      <c r="P245" s="63"/>
      <c r="Q245" s="63"/>
      <c r="R245" s="63"/>
      <c r="S245" s="63"/>
      <c r="T245" s="64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T245" s="16" t="s">
        <v>129</v>
      </c>
      <c r="AU245" s="16" t="s">
        <v>82</v>
      </c>
    </row>
    <row r="246" spans="1:65" s="13" customFormat="1" ht="10.199999999999999">
      <c r="B246" s="192"/>
      <c r="C246" s="193"/>
      <c r="D246" s="185" t="s">
        <v>131</v>
      </c>
      <c r="E246" s="194" t="s">
        <v>19</v>
      </c>
      <c r="F246" s="195" t="s">
        <v>509</v>
      </c>
      <c r="G246" s="193"/>
      <c r="H246" s="196">
        <v>12.6</v>
      </c>
      <c r="I246" s="197"/>
      <c r="J246" s="193"/>
      <c r="K246" s="193"/>
      <c r="L246" s="198"/>
      <c r="M246" s="199"/>
      <c r="N246" s="200"/>
      <c r="O246" s="200"/>
      <c r="P246" s="200"/>
      <c r="Q246" s="200"/>
      <c r="R246" s="200"/>
      <c r="S246" s="200"/>
      <c r="T246" s="201"/>
      <c r="AT246" s="202" t="s">
        <v>131</v>
      </c>
      <c r="AU246" s="202" t="s">
        <v>82</v>
      </c>
      <c r="AV246" s="13" t="s">
        <v>82</v>
      </c>
      <c r="AW246" s="13" t="s">
        <v>33</v>
      </c>
      <c r="AX246" s="13" t="s">
        <v>79</v>
      </c>
      <c r="AY246" s="202" t="s">
        <v>118</v>
      </c>
    </row>
    <row r="247" spans="1:65" s="12" customFormat="1" ht="22.8" customHeight="1">
      <c r="B247" s="156"/>
      <c r="C247" s="157"/>
      <c r="D247" s="158" t="s">
        <v>70</v>
      </c>
      <c r="E247" s="170" t="s">
        <v>153</v>
      </c>
      <c r="F247" s="170" t="s">
        <v>510</v>
      </c>
      <c r="G247" s="157"/>
      <c r="H247" s="157"/>
      <c r="I247" s="160"/>
      <c r="J247" s="171">
        <f>BK247</f>
        <v>0</v>
      </c>
      <c r="K247" s="157"/>
      <c r="L247" s="162"/>
      <c r="M247" s="163"/>
      <c r="N247" s="164"/>
      <c r="O247" s="164"/>
      <c r="P247" s="165">
        <f>SUM(P248:P266)</f>
        <v>0</v>
      </c>
      <c r="Q247" s="164"/>
      <c r="R247" s="165">
        <f>SUM(R248:R266)</f>
        <v>21.338980000000003</v>
      </c>
      <c r="S247" s="164"/>
      <c r="T247" s="166">
        <f>SUM(T248:T266)</f>
        <v>0</v>
      </c>
      <c r="AR247" s="167" t="s">
        <v>79</v>
      </c>
      <c r="AT247" s="168" t="s">
        <v>70</v>
      </c>
      <c r="AU247" s="168" t="s">
        <v>79</v>
      </c>
      <c r="AY247" s="167" t="s">
        <v>118</v>
      </c>
      <c r="BK247" s="169">
        <f>SUM(BK248:BK266)</f>
        <v>0</v>
      </c>
    </row>
    <row r="248" spans="1:65" s="2" customFormat="1" ht="14.4" customHeight="1">
      <c r="A248" s="33"/>
      <c r="B248" s="34"/>
      <c r="C248" s="172" t="s">
        <v>511</v>
      </c>
      <c r="D248" s="172" t="s">
        <v>120</v>
      </c>
      <c r="E248" s="173" t="s">
        <v>512</v>
      </c>
      <c r="F248" s="174" t="s">
        <v>513</v>
      </c>
      <c r="G248" s="175" t="s">
        <v>123</v>
      </c>
      <c r="H248" s="176">
        <v>36</v>
      </c>
      <c r="I248" s="177"/>
      <c r="J248" s="178">
        <f>ROUND(I248*H248,2)</f>
        <v>0</v>
      </c>
      <c r="K248" s="174" t="s">
        <v>124</v>
      </c>
      <c r="L248" s="38"/>
      <c r="M248" s="179" t="s">
        <v>19</v>
      </c>
      <c r="N248" s="180" t="s">
        <v>42</v>
      </c>
      <c r="O248" s="63"/>
      <c r="P248" s="181">
        <f>O248*H248</f>
        <v>0</v>
      </c>
      <c r="Q248" s="181">
        <v>0.46</v>
      </c>
      <c r="R248" s="181">
        <f>Q248*H248</f>
        <v>16.560000000000002</v>
      </c>
      <c r="S248" s="181">
        <v>0</v>
      </c>
      <c r="T248" s="182">
        <f>S248*H248</f>
        <v>0</v>
      </c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R248" s="183" t="s">
        <v>125</v>
      </c>
      <c r="AT248" s="183" t="s">
        <v>120</v>
      </c>
      <c r="AU248" s="183" t="s">
        <v>82</v>
      </c>
      <c r="AY248" s="16" t="s">
        <v>118</v>
      </c>
      <c r="BE248" s="184">
        <f>IF(N248="základní",J248,0)</f>
        <v>0</v>
      </c>
      <c r="BF248" s="184">
        <f>IF(N248="snížená",J248,0)</f>
        <v>0</v>
      </c>
      <c r="BG248" s="184">
        <f>IF(N248="zákl. přenesená",J248,0)</f>
        <v>0</v>
      </c>
      <c r="BH248" s="184">
        <f>IF(N248="sníž. přenesená",J248,0)</f>
        <v>0</v>
      </c>
      <c r="BI248" s="184">
        <f>IF(N248="nulová",J248,0)</f>
        <v>0</v>
      </c>
      <c r="BJ248" s="16" t="s">
        <v>79</v>
      </c>
      <c r="BK248" s="184">
        <f>ROUND(I248*H248,2)</f>
        <v>0</v>
      </c>
      <c r="BL248" s="16" t="s">
        <v>125</v>
      </c>
      <c r="BM248" s="183" t="s">
        <v>514</v>
      </c>
    </row>
    <row r="249" spans="1:65" s="2" customFormat="1" ht="10.199999999999999">
      <c r="A249" s="33"/>
      <c r="B249" s="34"/>
      <c r="C249" s="35"/>
      <c r="D249" s="185" t="s">
        <v>127</v>
      </c>
      <c r="E249" s="35"/>
      <c r="F249" s="186" t="s">
        <v>515</v>
      </c>
      <c r="G249" s="35"/>
      <c r="H249" s="35"/>
      <c r="I249" s="187"/>
      <c r="J249" s="35"/>
      <c r="K249" s="35"/>
      <c r="L249" s="38"/>
      <c r="M249" s="188"/>
      <c r="N249" s="189"/>
      <c r="O249" s="63"/>
      <c r="P249" s="63"/>
      <c r="Q249" s="63"/>
      <c r="R249" s="63"/>
      <c r="S249" s="63"/>
      <c r="T249" s="64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T249" s="16" t="s">
        <v>127</v>
      </c>
      <c r="AU249" s="16" t="s">
        <v>82</v>
      </c>
    </row>
    <row r="250" spans="1:65" s="2" customFormat="1" ht="10.199999999999999">
      <c r="A250" s="33"/>
      <c r="B250" s="34"/>
      <c r="C250" s="35"/>
      <c r="D250" s="190" t="s">
        <v>129</v>
      </c>
      <c r="E250" s="35"/>
      <c r="F250" s="191" t="s">
        <v>516</v>
      </c>
      <c r="G250" s="35"/>
      <c r="H250" s="35"/>
      <c r="I250" s="187"/>
      <c r="J250" s="35"/>
      <c r="K250" s="35"/>
      <c r="L250" s="38"/>
      <c r="M250" s="188"/>
      <c r="N250" s="189"/>
      <c r="O250" s="63"/>
      <c r="P250" s="63"/>
      <c r="Q250" s="63"/>
      <c r="R250" s="63"/>
      <c r="S250" s="63"/>
      <c r="T250" s="64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T250" s="16" t="s">
        <v>129</v>
      </c>
      <c r="AU250" s="16" t="s">
        <v>82</v>
      </c>
    </row>
    <row r="251" spans="1:65" s="13" customFormat="1" ht="10.199999999999999">
      <c r="B251" s="192"/>
      <c r="C251" s="193"/>
      <c r="D251" s="185" t="s">
        <v>131</v>
      </c>
      <c r="E251" s="194" t="s">
        <v>19</v>
      </c>
      <c r="F251" s="195" t="s">
        <v>517</v>
      </c>
      <c r="G251" s="193"/>
      <c r="H251" s="196">
        <v>36</v>
      </c>
      <c r="I251" s="197"/>
      <c r="J251" s="193"/>
      <c r="K251" s="193"/>
      <c r="L251" s="198"/>
      <c r="M251" s="199"/>
      <c r="N251" s="200"/>
      <c r="O251" s="200"/>
      <c r="P251" s="200"/>
      <c r="Q251" s="200"/>
      <c r="R251" s="200"/>
      <c r="S251" s="200"/>
      <c r="T251" s="201"/>
      <c r="AT251" s="202" t="s">
        <v>131</v>
      </c>
      <c r="AU251" s="202" t="s">
        <v>82</v>
      </c>
      <c r="AV251" s="13" t="s">
        <v>82</v>
      </c>
      <c r="AW251" s="13" t="s">
        <v>33</v>
      </c>
      <c r="AX251" s="13" t="s">
        <v>79</v>
      </c>
      <c r="AY251" s="202" t="s">
        <v>118</v>
      </c>
    </row>
    <row r="252" spans="1:65" s="2" customFormat="1" ht="14.4" customHeight="1">
      <c r="A252" s="33"/>
      <c r="B252" s="34"/>
      <c r="C252" s="172" t="s">
        <v>518</v>
      </c>
      <c r="D252" s="172" t="s">
        <v>120</v>
      </c>
      <c r="E252" s="173" t="s">
        <v>519</v>
      </c>
      <c r="F252" s="174" t="s">
        <v>520</v>
      </c>
      <c r="G252" s="175" t="s">
        <v>123</v>
      </c>
      <c r="H252" s="176">
        <v>18</v>
      </c>
      <c r="I252" s="177"/>
      <c r="J252" s="178">
        <f>ROUND(I252*H252,2)</f>
        <v>0</v>
      </c>
      <c r="K252" s="174" t="s">
        <v>124</v>
      </c>
      <c r="L252" s="38"/>
      <c r="M252" s="179" t="s">
        <v>19</v>
      </c>
      <c r="N252" s="180" t="s">
        <v>42</v>
      </c>
      <c r="O252" s="63"/>
      <c r="P252" s="181">
        <f>O252*H252</f>
        <v>0</v>
      </c>
      <c r="Q252" s="181">
        <v>0.15826000000000001</v>
      </c>
      <c r="R252" s="181">
        <f>Q252*H252</f>
        <v>2.8486800000000003</v>
      </c>
      <c r="S252" s="181">
        <v>0</v>
      </c>
      <c r="T252" s="182">
        <f>S252*H252</f>
        <v>0</v>
      </c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R252" s="183" t="s">
        <v>125</v>
      </c>
      <c r="AT252" s="183" t="s">
        <v>120</v>
      </c>
      <c r="AU252" s="183" t="s">
        <v>82</v>
      </c>
      <c r="AY252" s="16" t="s">
        <v>118</v>
      </c>
      <c r="BE252" s="184">
        <f>IF(N252="základní",J252,0)</f>
        <v>0</v>
      </c>
      <c r="BF252" s="184">
        <f>IF(N252="snížená",J252,0)</f>
        <v>0</v>
      </c>
      <c r="BG252" s="184">
        <f>IF(N252="zákl. přenesená",J252,0)</f>
        <v>0</v>
      </c>
      <c r="BH252" s="184">
        <f>IF(N252="sníž. přenesená",J252,0)</f>
        <v>0</v>
      </c>
      <c r="BI252" s="184">
        <f>IF(N252="nulová",J252,0)</f>
        <v>0</v>
      </c>
      <c r="BJ252" s="16" t="s">
        <v>79</v>
      </c>
      <c r="BK252" s="184">
        <f>ROUND(I252*H252,2)</f>
        <v>0</v>
      </c>
      <c r="BL252" s="16" t="s">
        <v>125</v>
      </c>
      <c r="BM252" s="183" t="s">
        <v>521</v>
      </c>
    </row>
    <row r="253" spans="1:65" s="2" customFormat="1" ht="19.2">
      <c r="A253" s="33"/>
      <c r="B253" s="34"/>
      <c r="C253" s="35"/>
      <c r="D253" s="185" t="s">
        <v>127</v>
      </c>
      <c r="E253" s="35"/>
      <c r="F253" s="186" t="s">
        <v>522</v>
      </c>
      <c r="G253" s="35"/>
      <c r="H253" s="35"/>
      <c r="I253" s="187"/>
      <c r="J253" s="35"/>
      <c r="K253" s="35"/>
      <c r="L253" s="38"/>
      <c r="M253" s="188"/>
      <c r="N253" s="189"/>
      <c r="O253" s="63"/>
      <c r="P253" s="63"/>
      <c r="Q253" s="63"/>
      <c r="R253" s="63"/>
      <c r="S253" s="63"/>
      <c r="T253" s="64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T253" s="16" t="s">
        <v>127</v>
      </c>
      <c r="AU253" s="16" t="s">
        <v>82</v>
      </c>
    </row>
    <row r="254" spans="1:65" s="2" customFormat="1" ht="10.199999999999999">
      <c r="A254" s="33"/>
      <c r="B254" s="34"/>
      <c r="C254" s="35"/>
      <c r="D254" s="190" t="s">
        <v>129</v>
      </c>
      <c r="E254" s="35"/>
      <c r="F254" s="191" t="s">
        <v>523</v>
      </c>
      <c r="G254" s="35"/>
      <c r="H254" s="35"/>
      <c r="I254" s="187"/>
      <c r="J254" s="35"/>
      <c r="K254" s="35"/>
      <c r="L254" s="38"/>
      <c r="M254" s="188"/>
      <c r="N254" s="189"/>
      <c r="O254" s="63"/>
      <c r="P254" s="63"/>
      <c r="Q254" s="63"/>
      <c r="R254" s="63"/>
      <c r="S254" s="63"/>
      <c r="T254" s="64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T254" s="16" t="s">
        <v>129</v>
      </c>
      <c r="AU254" s="16" t="s">
        <v>82</v>
      </c>
    </row>
    <row r="255" spans="1:65" s="2" customFormat="1" ht="14.4" customHeight="1">
      <c r="A255" s="33"/>
      <c r="B255" s="34"/>
      <c r="C255" s="172" t="s">
        <v>524</v>
      </c>
      <c r="D255" s="172" t="s">
        <v>120</v>
      </c>
      <c r="E255" s="173" t="s">
        <v>525</v>
      </c>
      <c r="F255" s="174" t="s">
        <v>526</v>
      </c>
      <c r="G255" s="175" t="s">
        <v>123</v>
      </c>
      <c r="H255" s="176">
        <v>36</v>
      </c>
      <c r="I255" s="177"/>
      <c r="J255" s="178">
        <f>ROUND(I255*H255,2)</f>
        <v>0</v>
      </c>
      <c r="K255" s="174" t="s">
        <v>124</v>
      </c>
      <c r="L255" s="38"/>
      <c r="M255" s="179" t="s">
        <v>19</v>
      </c>
      <c r="N255" s="180" t="s">
        <v>42</v>
      </c>
      <c r="O255" s="63"/>
      <c r="P255" s="181">
        <f>O255*H255</f>
        <v>0</v>
      </c>
      <c r="Q255" s="181">
        <v>5.1000000000000004E-4</v>
      </c>
      <c r="R255" s="181">
        <f>Q255*H255</f>
        <v>1.8360000000000001E-2</v>
      </c>
      <c r="S255" s="181">
        <v>0</v>
      </c>
      <c r="T255" s="182">
        <f>S255*H255</f>
        <v>0</v>
      </c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R255" s="183" t="s">
        <v>125</v>
      </c>
      <c r="AT255" s="183" t="s">
        <v>120</v>
      </c>
      <c r="AU255" s="183" t="s">
        <v>82</v>
      </c>
      <c r="AY255" s="16" t="s">
        <v>118</v>
      </c>
      <c r="BE255" s="184">
        <f>IF(N255="základní",J255,0)</f>
        <v>0</v>
      </c>
      <c r="BF255" s="184">
        <f>IF(N255="snížená",J255,0)</f>
        <v>0</v>
      </c>
      <c r="BG255" s="184">
        <f>IF(N255="zákl. přenesená",J255,0)</f>
        <v>0</v>
      </c>
      <c r="BH255" s="184">
        <f>IF(N255="sníž. přenesená",J255,0)</f>
        <v>0</v>
      </c>
      <c r="BI255" s="184">
        <f>IF(N255="nulová",J255,0)</f>
        <v>0</v>
      </c>
      <c r="BJ255" s="16" t="s">
        <v>79</v>
      </c>
      <c r="BK255" s="184">
        <f>ROUND(I255*H255,2)</f>
        <v>0</v>
      </c>
      <c r="BL255" s="16" t="s">
        <v>125</v>
      </c>
      <c r="BM255" s="183" t="s">
        <v>527</v>
      </c>
    </row>
    <row r="256" spans="1:65" s="2" customFormat="1" ht="10.199999999999999">
      <c r="A256" s="33"/>
      <c r="B256" s="34"/>
      <c r="C256" s="35"/>
      <c r="D256" s="185" t="s">
        <v>127</v>
      </c>
      <c r="E256" s="35"/>
      <c r="F256" s="186" t="s">
        <v>528</v>
      </c>
      <c r="G256" s="35"/>
      <c r="H256" s="35"/>
      <c r="I256" s="187"/>
      <c r="J256" s="35"/>
      <c r="K256" s="35"/>
      <c r="L256" s="38"/>
      <c r="M256" s="188"/>
      <c r="N256" s="189"/>
      <c r="O256" s="63"/>
      <c r="P256" s="63"/>
      <c r="Q256" s="63"/>
      <c r="R256" s="63"/>
      <c r="S256" s="63"/>
      <c r="T256" s="64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T256" s="16" t="s">
        <v>127</v>
      </c>
      <c r="AU256" s="16" t="s">
        <v>82</v>
      </c>
    </row>
    <row r="257" spans="1:65" s="2" customFormat="1" ht="10.199999999999999">
      <c r="A257" s="33"/>
      <c r="B257" s="34"/>
      <c r="C257" s="35"/>
      <c r="D257" s="190" t="s">
        <v>129</v>
      </c>
      <c r="E257" s="35"/>
      <c r="F257" s="191" t="s">
        <v>529</v>
      </c>
      <c r="G257" s="35"/>
      <c r="H257" s="35"/>
      <c r="I257" s="187"/>
      <c r="J257" s="35"/>
      <c r="K257" s="35"/>
      <c r="L257" s="38"/>
      <c r="M257" s="188"/>
      <c r="N257" s="189"/>
      <c r="O257" s="63"/>
      <c r="P257" s="63"/>
      <c r="Q257" s="63"/>
      <c r="R257" s="63"/>
      <c r="S257" s="63"/>
      <c r="T257" s="64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T257" s="16" t="s">
        <v>129</v>
      </c>
      <c r="AU257" s="16" t="s">
        <v>82</v>
      </c>
    </row>
    <row r="258" spans="1:65" s="13" customFormat="1" ht="10.199999999999999">
      <c r="B258" s="192"/>
      <c r="C258" s="193"/>
      <c r="D258" s="185" t="s">
        <v>131</v>
      </c>
      <c r="E258" s="194" t="s">
        <v>19</v>
      </c>
      <c r="F258" s="195" t="s">
        <v>530</v>
      </c>
      <c r="G258" s="193"/>
      <c r="H258" s="196">
        <v>36</v>
      </c>
      <c r="I258" s="197"/>
      <c r="J258" s="193"/>
      <c r="K258" s="193"/>
      <c r="L258" s="198"/>
      <c r="M258" s="199"/>
      <c r="N258" s="200"/>
      <c r="O258" s="200"/>
      <c r="P258" s="200"/>
      <c r="Q258" s="200"/>
      <c r="R258" s="200"/>
      <c r="S258" s="200"/>
      <c r="T258" s="201"/>
      <c r="AT258" s="202" t="s">
        <v>131</v>
      </c>
      <c r="AU258" s="202" t="s">
        <v>82</v>
      </c>
      <c r="AV258" s="13" t="s">
        <v>82</v>
      </c>
      <c r="AW258" s="13" t="s">
        <v>33</v>
      </c>
      <c r="AX258" s="13" t="s">
        <v>79</v>
      </c>
      <c r="AY258" s="202" t="s">
        <v>118</v>
      </c>
    </row>
    <row r="259" spans="1:65" s="2" customFormat="1" ht="19.8" customHeight="1">
      <c r="A259" s="33"/>
      <c r="B259" s="34"/>
      <c r="C259" s="172" t="s">
        <v>531</v>
      </c>
      <c r="D259" s="172" t="s">
        <v>120</v>
      </c>
      <c r="E259" s="173" t="s">
        <v>532</v>
      </c>
      <c r="F259" s="174" t="s">
        <v>533</v>
      </c>
      <c r="G259" s="175" t="s">
        <v>123</v>
      </c>
      <c r="H259" s="176">
        <v>18</v>
      </c>
      <c r="I259" s="177"/>
      <c r="J259" s="178">
        <f>ROUND(I259*H259,2)</f>
        <v>0</v>
      </c>
      <c r="K259" s="174" t="s">
        <v>124</v>
      </c>
      <c r="L259" s="38"/>
      <c r="M259" s="179" t="s">
        <v>19</v>
      </c>
      <c r="N259" s="180" t="s">
        <v>42</v>
      </c>
      <c r="O259" s="63"/>
      <c r="P259" s="181">
        <f>O259*H259</f>
        <v>0</v>
      </c>
      <c r="Q259" s="181">
        <v>0.10373</v>
      </c>
      <c r="R259" s="181">
        <f>Q259*H259</f>
        <v>1.86714</v>
      </c>
      <c r="S259" s="181">
        <v>0</v>
      </c>
      <c r="T259" s="182">
        <f>S259*H259</f>
        <v>0</v>
      </c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R259" s="183" t="s">
        <v>125</v>
      </c>
      <c r="AT259" s="183" t="s">
        <v>120</v>
      </c>
      <c r="AU259" s="183" t="s">
        <v>82</v>
      </c>
      <c r="AY259" s="16" t="s">
        <v>118</v>
      </c>
      <c r="BE259" s="184">
        <f>IF(N259="základní",J259,0)</f>
        <v>0</v>
      </c>
      <c r="BF259" s="184">
        <f>IF(N259="snížená",J259,0)</f>
        <v>0</v>
      </c>
      <c r="BG259" s="184">
        <f>IF(N259="zákl. přenesená",J259,0)</f>
        <v>0</v>
      </c>
      <c r="BH259" s="184">
        <f>IF(N259="sníž. přenesená",J259,0)</f>
        <v>0</v>
      </c>
      <c r="BI259" s="184">
        <f>IF(N259="nulová",J259,0)</f>
        <v>0</v>
      </c>
      <c r="BJ259" s="16" t="s">
        <v>79</v>
      </c>
      <c r="BK259" s="184">
        <f>ROUND(I259*H259,2)</f>
        <v>0</v>
      </c>
      <c r="BL259" s="16" t="s">
        <v>125</v>
      </c>
      <c r="BM259" s="183" t="s">
        <v>534</v>
      </c>
    </row>
    <row r="260" spans="1:65" s="2" customFormat="1" ht="19.2">
      <c r="A260" s="33"/>
      <c r="B260" s="34"/>
      <c r="C260" s="35"/>
      <c r="D260" s="185" t="s">
        <v>127</v>
      </c>
      <c r="E260" s="35"/>
      <c r="F260" s="186" t="s">
        <v>535</v>
      </c>
      <c r="G260" s="35"/>
      <c r="H260" s="35"/>
      <c r="I260" s="187"/>
      <c r="J260" s="35"/>
      <c r="K260" s="35"/>
      <c r="L260" s="38"/>
      <c r="M260" s="188"/>
      <c r="N260" s="189"/>
      <c r="O260" s="63"/>
      <c r="P260" s="63"/>
      <c r="Q260" s="63"/>
      <c r="R260" s="63"/>
      <c r="S260" s="63"/>
      <c r="T260" s="64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T260" s="16" t="s">
        <v>127</v>
      </c>
      <c r="AU260" s="16" t="s">
        <v>82</v>
      </c>
    </row>
    <row r="261" spans="1:65" s="2" customFormat="1" ht="10.199999999999999">
      <c r="A261" s="33"/>
      <c r="B261" s="34"/>
      <c r="C261" s="35"/>
      <c r="D261" s="190" t="s">
        <v>129</v>
      </c>
      <c r="E261" s="35"/>
      <c r="F261" s="191" t="s">
        <v>536</v>
      </c>
      <c r="G261" s="35"/>
      <c r="H261" s="35"/>
      <c r="I261" s="187"/>
      <c r="J261" s="35"/>
      <c r="K261" s="35"/>
      <c r="L261" s="38"/>
      <c r="M261" s="188"/>
      <c r="N261" s="189"/>
      <c r="O261" s="63"/>
      <c r="P261" s="63"/>
      <c r="Q261" s="63"/>
      <c r="R261" s="63"/>
      <c r="S261" s="63"/>
      <c r="T261" s="64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T261" s="16" t="s">
        <v>129</v>
      </c>
      <c r="AU261" s="16" t="s">
        <v>82</v>
      </c>
    </row>
    <row r="262" spans="1:65" s="13" customFormat="1" ht="10.199999999999999">
      <c r="B262" s="192"/>
      <c r="C262" s="193"/>
      <c r="D262" s="185" t="s">
        <v>131</v>
      </c>
      <c r="E262" s="194" t="s">
        <v>19</v>
      </c>
      <c r="F262" s="195" t="s">
        <v>305</v>
      </c>
      <c r="G262" s="193"/>
      <c r="H262" s="196">
        <v>18</v>
      </c>
      <c r="I262" s="197"/>
      <c r="J262" s="193"/>
      <c r="K262" s="193"/>
      <c r="L262" s="198"/>
      <c r="M262" s="199"/>
      <c r="N262" s="200"/>
      <c r="O262" s="200"/>
      <c r="P262" s="200"/>
      <c r="Q262" s="200"/>
      <c r="R262" s="200"/>
      <c r="S262" s="200"/>
      <c r="T262" s="201"/>
      <c r="AT262" s="202" t="s">
        <v>131</v>
      </c>
      <c r="AU262" s="202" t="s">
        <v>82</v>
      </c>
      <c r="AV262" s="13" t="s">
        <v>82</v>
      </c>
      <c r="AW262" s="13" t="s">
        <v>33</v>
      </c>
      <c r="AX262" s="13" t="s">
        <v>79</v>
      </c>
      <c r="AY262" s="202" t="s">
        <v>118</v>
      </c>
    </row>
    <row r="263" spans="1:65" s="2" customFormat="1" ht="19.8" customHeight="1">
      <c r="A263" s="33"/>
      <c r="B263" s="34"/>
      <c r="C263" s="172" t="s">
        <v>537</v>
      </c>
      <c r="D263" s="172" t="s">
        <v>120</v>
      </c>
      <c r="E263" s="173" t="s">
        <v>538</v>
      </c>
      <c r="F263" s="174" t="s">
        <v>539</v>
      </c>
      <c r="G263" s="175" t="s">
        <v>308</v>
      </c>
      <c r="H263" s="176">
        <v>20</v>
      </c>
      <c r="I263" s="177"/>
      <c r="J263" s="178">
        <f>ROUND(I263*H263,2)</f>
        <v>0</v>
      </c>
      <c r="K263" s="174" t="s">
        <v>124</v>
      </c>
      <c r="L263" s="38"/>
      <c r="M263" s="179" t="s">
        <v>19</v>
      </c>
      <c r="N263" s="180" t="s">
        <v>42</v>
      </c>
      <c r="O263" s="63"/>
      <c r="P263" s="181">
        <f>O263*H263</f>
        <v>0</v>
      </c>
      <c r="Q263" s="181">
        <v>2.2399999999999998E-3</v>
      </c>
      <c r="R263" s="181">
        <f>Q263*H263</f>
        <v>4.4799999999999993E-2</v>
      </c>
      <c r="S263" s="181">
        <v>0</v>
      </c>
      <c r="T263" s="182">
        <f>S263*H263</f>
        <v>0</v>
      </c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R263" s="183" t="s">
        <v>125</v>
      </c>
      <c r="AT263" s="183" t="s">
        <v>120</v>
      </c>
      <c r="AU263" s="183" t="s">
        <v>82</v>
      </c>
      <c r="AY263" s="16" t="s">
        <v>118</v>
      </c>
      <c r="BE263" s="184">
        <f>IF(N263="základní",J263,0)</f>
        <v>0</v>
      </c>
      <c r="BF263" s="184">
        <f>IF(N263="snížená",J263,0)</f>
        <v>0</v>
      </c>
      <c r="BG263" s="184">
        <f>IF(N263="zákl. přenesená",J263,0)</f>
        <v>0</v>
      </c>
      <c r="BH263" s="184">
        <f>IF(N263="sníž. přenesená",J263,0)</f>
        <v>0</v>
      </c>
      <c r="BI263" s="184">
        <f>IF(N263="nulová",J263,0)</f>
        <v>0</v>
      </c>
      <c r="BJ263" s="16" t="s">
        <v>79</v>
      </c>
      <c r="BK263" s="184">
        <f>ROUND(I263*H263,2)</f>
        <v>0</v>
      </c>
      <c r="BL263" s="16" t="s">
        <v>125</v>
      </c>
      <c r="BM263" s="183" t="s">
        <v>540</v>
      </c>
    </row>
    <row r="264" spans="1:65" s="2" customFormat="1" ht="10.199999999999999">
      <c r="A264" s="33"/>
      <c r="B264" s="34"/>
      <c r="C264" s="35"/>
      <c r="D264" s="185" t="s">
        <v>127</v>
      </c>
      <c r="E264" s="35"/>
      <c r="F264" s="186" t="s">
        <v>541</v>
      </c>
      <c r="G264" s="35"/>
      <c r="H264" s="35"/>
      <c r="I264" s="187"/>
      <c r="J264" s="35"/>
      <c r="K264" s="35"/>
      <c r="L264" s="38"/>
      <c r="M264" s="188"/>
      <c r="N264" s="189"/>
      <c r="O264" s="63"/>
      <c r="P264" s="63"/>
      <c r="Q264" s="63"/>
      <c r="R264" s="63"/>
      <c r="S264" s="63"/>
      <c r="T264" s="64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T264" s="16" t="s">
        <v>127</v>
      </c>
      <c r="AU264" s="16" t="s">
        <v>82</v>
      </c>
    </row>
    <row r="265" spans="1:65" s="2" customFormat="1" ht="10.199999999999999">
      <c r="A265" s="33"/>
      <c r="B265" s="34"/>
      <c r="C265" s="35"/>
      <c r="D265" s="190" t="s">
        <v>129</v>
      </c>
      <c r="E265" s="35"/>
      <c r="F265" s="191" t="s">
        <v>542</v>
      </c>
      <c r="G265" s="35"/>
      <c r="H265" s="35"/>
      <c r="I265" s="187"/>
      <c r="J265" s="35"/>
      <c r="K265" s="35"/>
      <c r="L265" s="38"/>
      <c r="M265" s="188"/>
      <c r="N265" s="189"/>
      <c r="O265" s="63"/>
      <c r="P265" s="63"/>
      <c r="Q265" s="63"/>
      <c r="R265" s="63"/>
      <c r="S265" s="63"/>
      <c r="T265" s="64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T265" s="16" t="s">
        <v>129</v>
      </c>
      <c r="AU265" s="16" t="s">
        <v>82</v>
      </c>
    </row>
    <row r="266" spans="1:65" s="13" customFormat="1" ht="10.199999999999999">
      <c r="B266" s="192"/>
      <c r="C266" s="193"/>
      <c r="D266" s="185" t="s">
        <v>131</v>
      </c>
      <c r="E266" s="194" t="s">
        <v>19</v>
      </c>
      <c r="F266" s="195" t="s">
        <v>543</v>
      </c>
      <c r="G266" s="193"/>
      <c r="H266" s="196">
        <v>20</v>
      </c>
      <c r="I266" s="197"/>
      <c r="J266" s="193"/>
      <c r="K266" s="193"/>
      <c r="L266" s="198"/>
      <c r="M266" s="199"/>
      <c r="N266" s="200"/>
      <c r="O266" s="200"/>
      <c r="P266" s="200"/>
      <c r="Q266" s="200"/>
      <c r="R266" s="200"/>
      <c r="S266" s="200"/>
      <c r="T266" s="201"/>
      <c r="AT266" s="202" t="s">
        <v>131</v>
      </c>
      <c r="AU266" s="202" t="s">
        <v>82</v>
      </c>
      <c r="AV266" s="13" t="s">
        <v>82</v>
      </c>
      <c r="AW266" s="13" t="s">
        <v>33</v>
      </c>
      <c r="AX266" s="13" t="s">
        <v>79</v>
      </c>
      <c r="AY266" s="202" t="s">
        <v>118</v>
      </c>
    </row>
    <row r="267" spans="1:65" s="12" customFormat="1" ht="22.8" customHeight="1">
      <c r="B267" s="156"/>
      <c r="C267" s="157"/>
      <c r="D267" s="158" t="s">
        <v>70</v>
      </c>
      <c r="E267" s="170" t="s">
        <v>162</v>
      </c>
      <c r="F267" s="170" t="s">
        <v>544</v>
      </c>
      <c r="G267" s="157"/>
      <c r="H267" s="157"/>
      <c r="I267" s="160"/>
      <c r="J267" s="171">
        <f>BK267</f>
        <v>0</v>
      </c>
      <c r="K267" s="157"/>
      <c r="L267" s="162"/>
      <c r="M267" s="163"/>
      <c r="N267" s="164"/>
      <c r="O267" s="164"/>
      <c r="P267" s="165">
        <f>SUM(P268:P270)</f>
        <v>0</v>
      </c>
      <c r="Q267" s="164"/>
      <c r="R267" s="165">
        <f>SUM(R268:R270)</f>
        <v>0</v>
      </c>
      <c r="S267" s="164"/>
      <c r="T267" s="166">
        <f>SUM(T268:T270)</f>
        <v>0</v>
      </c>
      <c r="AR267" s="167" t="s">
        <v>79</v>
      </c>
      <c r="AT267" s="168" t="s">
        <v>70</v>
      </c>
      <c r="AU267" s="168" t="s">
        <v>79</v>
      </c>
      <c r="AY267" s="167" t="s">
        <v>118</v>
      </c>
      <c r="BK267" s="169">
        <f>SUM(BK268:BK270)</f>
        <v>0</v>
      </c>
    </row>
    <row r="268" spans="1:65" s="2" customFormat="1" ht="14.4" customHeight="1">
      <c r="A268" s="33"/>
      <c r="B268" s="34"/>
      <c r="C268" s="172" t="s">
        <v>545</v>
      </c>
      <c r="D268" s="172" t="s">
        <v>120</v>
      </c>
      <c r="E268" s="173" t="s">
        <v>546</v>
      </c>
      <c r="F268" s="174" t="s">
        <v>547</v>
      </c>
      <c r="G268" s="175" t="s">
        <v>123</v>
      </c>
      <c r="H268" s="176">
        <v>17.8</v>
      </c>
      <c r="I268" s="177"/>
      <c r="J268" s="178">
        <f>ROUND(I268*H268,2)</f>
        <v>0</v>
      </c>
      <c r="K268" s="174" t="s">
        <v>19</v>
      </c>
      <c r="L268" s="38"/>
      <c r="M268" s="179" t="s">
        <v>19</v>
      </c>
      <c r="N268" s="180" t="s">
        <v>42</v>
      </c>
      <c r="O268" s="63"/>
      <c r="P268" s="181">
        <f>O268*H268</f>
        <v>0</v>
      </c>
      <c r="Q268" s="181">
        <v>0</v>
      </c>
      <c r="R268" s="181">
        <f>Q268*H268</f>
        <v>0</v>
      </c>
      <c r="S268" s="181">
        <v>0</v>
      </c>
      <c r="T268" s="182">
        <f>S268*H268</f>
        <v>0</v>
      </c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R268" s="183" t="s">
        <v>125</v>
      </c>
      <c r="AT268" s="183" t="s">
        <v>120</v>
      </c>
      <c r="AU268" s="183" t="s">
        <v>82</v>
      </c>
      <c r="AY268" s="16" t="s">
        <v>118</v>
      </c>
      <c r="BE268" s="184">
        <f>IF(N268="základní",J268,0)</f>
        <v>0</v>
      </c>
      <c r="BF268" s="184">
        <f>IF(N268="snížená",J268,0)</f>
        <v>0</v>
      </c>
      <c r="BG268" s="184">
        <f>IF(N268="zákl. přenesená",J268,0)</f>
        <v>0</v>
      </c>
      <c r="BH268" s="184">
        <f>IF(N268="sníž. přenesená",J268,0)</f>
        <v>0</v>
      </c>
      <c r="BI268" s="184">
        <f>IF(N268="nulová",J268,0)</f>
        <v>0</v>
      </c>
      <c r="BJ268" s="16" t="s">
        <v>79</v>
      </c>
      <c r="BK268" s="184">
        <f>ROUND(I268*H268,2)</f>
        <v>0</v>
      </c>
      <c r="BL268" s="16" t="s">
        <v>125</v>
      </c>
      <c r="BM268" s="183" t="s">
        <v>548</v>
      </c>
    </row>
    <row r="269" spans="1:65" s="2" customFormat="1" ht="10.199999999999999">
      <c r="A269" s="33"/>
      <c r="B269" s="34"/>
      <c r="C269" s="35"/>
      <c r="D269" s="185" t="s">
        <v>127</v>
      </c>
      <c r="E269" s="35"/>
      <c r="F269" s="186" t="s">
        <v>547</v>
      </c>
      <c r="G269" s="35"/>
      <c r="H269" s="35"/>
      <c r="I269" s="187"/>
      <c r="J269" s="35"/>
      <c r="K269" s="35"/>
      <c r="L269" s="38"/>
      <c r="M269" s="188"/>
      <c r="N269" s="189"/>
      <c r="O269" s="63"/>
      <c r="P269" s="63"/>
      <c r="Q269" s="63"/>
      <c r="R269" s="63"/>
      <c r="S269" s="63"/>
      <c r="T269" s="64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T269" s="16" t="s">
        <v>127</v>
      </c>
      <c r="AU269" s="16" t="s">
        <v>82</v>
      </c>
    </row>
    <row r="270" spans="1:65" s="13" customFormat="1" ht="10.199999999999999">
      <c r="B270" s="192"/>
      <c r="C270" s="193"/>
      <c r="D270" s="185" t="s">
        <v>131</v>
      </c>
      <c r="E270" s="194" t="s">
        <v>19</v>
      </c>
      <c r="F270" s="195" t="s">
        <v>549</v>
      </c>
      <c r="G270" s="193"/>
      <c r="H270" s="196">
        <v>17.8</v>
      </c>
      <c r="I270" s="197"/>
      <c r="J270" s="193"/>
      <c r="K270" s="193"/>
      <c r="L270" s="198"/>
      <c r="M270" s="199"/>
      <c r="N270" s="200"/>
      <c r="O270" s="200"/>
      <c r="P270" s="200"/>
      <c r="Q270" s="200"/>
      <c r="R270" s="200"/>
      <c r="S270" s="200"/>
      <c r="T270" s="201"/>
      <c r="AT270" s="202" t="s">
        <v>131</v>
      </c>
      <c r="AU270" s="202" t="s">
        <v>82</v>
      </c>
      <c r="AV270" s="13" t="s">
        <v>82</v>
      </c>
      <c r="AW270" s="13" t="s">
        <v>33</v>
      </c>
      <c r="AX270" s="13" t="s">
        <v>79</v>
      </c>
      <c r="AY270" s="202" t="s">
        <v>118</v>
      </c>
    </row>
    <row r="271" spans="1:65" s="12" customFormat="1" ht="22.8" customHeight="1">
      <c r="B271" s="156"/>
      <c r="C271" s="157"/>
      <c r="D271" s="158" t="s">
        <v>70</v>
      </c>
      <c r="E271" s="170" t="s">
        <v>176</v>
      </c>
      <c r="F271" s="170" t="s">
        <v>550</v>
      </c>
      <c r="G271" s="157"/>
      <c r="H271" s="157"/>
      <c r="I271" s="160"/>
      <c r="J271" s="171">
        <f>BK271</f>
        <v>0</v>
      </c>
      <c r="K271" s="157"/>
      <c r="L271" s="162"/>
      <c r="M271" s="163"/>
      <c r="N271" s="164"/>
      <c r="O271" s="164"/>
      <c r="P271" s="165">
        <f>SUM(P272:P383)</f>
        <v>0</v>
      </c>
      <c r="Q271" s="164"/>
      <c r="R271" s="165">
        <f>SUM(R272:R383)</f>
        <v>65.539836380000011</v>
      </c>
      <c r="S271" s="164"/>
      <c r="T271" s="166">
        <f>SUM(T272:T383)</f>
        <v>0</v>
      </c>
      <c r="AR271" s="167" t="s">
        <v>79</v>
      </c>
      <c r="AT271" s="168" t="s">
        <v>70</v>
      </c>
      <c r="AU271" s="168" t="s">
        <v>79</v>
      </c>
      <c r="AY271" s="167" t="s">
        <v>118</v>
      </c>
      <c r="BK271" s="169">
        <f>SUM(BK272:BK383)</f>
        <v>0</v>
      </c>
    </row>
    <row r="272" spans="1:65" s="2" customFormat="1" ht="14.4" customHeight="1">
      <c r="A272" s="33"/>
      <c r="B272" s="34"/>
      <c r="C272" s="172" t="s">
        <v>551</v>
      </c>
      <c r="D272" s="172" t="s">
        <v>120</v>
      </c>
      <c r="E272" s="173" t="s">
        <v>552</v>
      </c>
      <c r="F272" s="174" t="s">
        <v>553</v>
      </c>
      <c r="G272" s="175" t="s">
        <v>308</v>
      </c>
      <c r="H272" s="176">
        <v>5</v>
      </c>
      <c r="I272" s="177"/>
      <c r="J272" s="178">
        <f>ROUND(I272*H272,2)</f>
        <v>0</v>
      </c>
      <c r="K272" s="174" t="s">
        <v>124</v>
      </c>
      <c r="L272" s="38"/>
      <c r="M272" s="179" t="s">
        <v>19</v>
      </c>
      <c r="N272" s="180" t="s">
        <v>42</v>
      </c>
      <c r="O272" s="63"/>
      <c r="P272" s="181">
        <f>O272*H272</f>
        <v>0</v>
      </c>
      <c r="Q272" s="181">
        <v>2.0000000000000002E-5</v>
      </c>
      <c r="R272" s="181">
        <f>Q272*H272</f>
        <v>1E-4</v>
      </c>
      <c r="S272" s="181">
        <v>0</v>
      </c>
      <c r="T272" s="182">
        <f>S272*H272</f>
        <v>0</v>
      </c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R272" s="183" t="s">
        <v>125</v>
      </c>
      <c r="AT272" s="183" t="s">
        <v>120</v>
      </c>
      <c r="AU272" s="183" t="s">
        <v>82</v>
      </c>
      <c r="AY272" s="16" t="s">
        <v>118</v>
      </c>
      <c r="BE272" s="184">
        <f>IF(N272="základní",J272,0)</f>
        <v>0</v>
      </c>
      <c r="BF272" s="184">
        <f>IF(N272="snížená",J272,0)</f>
        <v>0</v>
      </c>
      <c r="BG272" s="184">
        <f>IF(N272="zákl. přenesená",J272,0)</f>
        <v>0</v>
      </c>
      <c r="BH272" s="184">
        <f>IF(N272="sníž. přenesená",J272,0)</f>
        <v>0</v>
      </c>
      <c r="BI272" s="184">
        <f>IF(N272="nulová",J272,0)</f>
        <v>0</v>
      </c>
      <c r="BJ272" s="16" t="s">
        <v>79</v>
      </c>
      <c r="BK272" s="184">
        <f>ROUND(I272*H272,2)</f>
        <v>0</v>
      </c>
      <c r="BL272" s="16" t="s">
        <v>125</v>
      </c>
      <c r="BM272" s="183" t="s">
        <v>554</v>
      </c>
    </row>
    <row r="273" spans="1:65" s="2" customFormat="1" ht="10.199999999999999">
      <c r="A273" s="33"/>
      <c r="B273" s="34"/>
      <c r="C273" s="35"/>
      <c r="D273" s="185" t="s">
        <v>127</v>
      </c>
      <c r="E273" s="35"/>
      <c r="F273" s="186" t="s">
        <v>555</v>
      </c>
      <c r="G273" s="35"/>
      <c r="H273" s="35"/>
      <c r="I273" s="187"/>
      <c r="J273" s="35"/>
      <c r="K273" s="35"/>
      <c r="L273" s="38"/>
      <c r="M273" s="188"/>
      <c r="N273" s="189"/>
      <c r="O273" s="63"/>
      <c r="P273" s="63"/>
      <c r="Q273" s="63"/>
      <c r="R273" s="63"/>
      <c r="S273" s="63"/>
      <c r="T273" s="64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T273" s="16" t="s">
        <v>127</v>
      </c>
      <c r="AU273" s="16" t="s">
        <v>82</v>
      </c>
    </row>
    <row r="274" spans="1:65" s="2" customFormat="1" ht="10.199999999999999">
      <c r="A274" s="33"/>
      <c r="B274" s="34"/>
      <c r="C274" s="35"/>
      <c r="D274" s="190" t="s">
        <v>129</v>
      </c>
      <c r="E274" s="35"/>
      <c r="F274" s="191" t="s">
        <v>556</v>
      </c>
      <c r="G274" s="35"/>
      <c r="H274" s="35"/>
      <c r="I274" s="187"/>
      <c r="J274" s="35"/>
      <c r="K274" s="35"/>
      <c r="L274" s="38"/>
      <c r="M274" s="188"/>
      <c r="N274" s="189"/>
      <c r="O274" s="63"/>
      <c r="P274" s="63"/>
      <c r="Q274" s="63"/>
      <c r="R274" s="63"/>
      <c r="S274" s="63"/>
      <c r="T274" s="64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T274" s="16" t="s">
        <v>129</v>
      </c>
      <c r="AU274" s="16" t="s">
        <v>82</v>
      </c>
    </row>
    <row r="275" spans="1:65" s="13" customFormat="1" ht="10.199999999999999">
      <c r="B275" s="192"/>
      <c r="C275" s="193"/>
      <c r="D275" s="185" t="s">
        <v>131</v>
      </c>
      <c r="E275" s="194" t="s">
        <v>19</v>
      </c>
      <c r="F275" s="195" t="s">
        <v>557</v>
      </c>
      <c r="G275" s="193"/>
      <c r="H275" s="196">
        <v>5</v>
      </c>
      <c r="I275" s="197"/>
      <c r="J275" s="193"/>
      <c r="K275" s="193"/>
      <c r="L275" s="198"/>
      <c r="M275" s="199"/>
      <c r="N275" s="200"/>
      <c r="O275" s="200"/>
      <c r="P275" s="200"/>
      <c r="Q275" s="200"/>
      <c r="R275" s="200"/>
      <c r="S275" s="200"/>
      <c r="T275" s="201"/>
      <c r="AT275" s="202" t="s">
        <v>131</v>
      </c>
      <c r="AU275" s="202" t="s">
        <v>82</v>
      </c>
      <c r="AV275" s="13" t="s">
        <v>82</v>
      </c>
      <c r="AW275" s="13" t="s">
        <v>33</v>
      </c>
      <c r="AX275" s="13" t="s">
        <v>79</v>
      </c>
      <c r="AY275" s="202" t="s">
        <v>118</v>
      </c>
    </row>
    <row r="276" spans="1:65" s="2" customFormat="1" ht="14.4" customHeight="1">
      <c r="A276" s="33"/>
      <c r="B276" s="34"/>
      <c r="C276" s="204" t="s">
        <v>558</v>
      </c>
      <c r="D276" s="204" t="s">
        <v>190</v>
      </c>
      <c r="E276" s="205" t="s">
        <v>559</v>
      </c>
      <c r="F276" s="206" t="s">
        <v>560</v>
      </c>
      <c r="G276" s="207" t="s">
        <v>308</v>
      </c>
      <c r="H276" s="208">
        <v>5.0750000000000002</v>
      </c>
      <c r="I276" s="209"/>
      <c r="J276" s="210">
        <f>ROUND(I276*H276,2)</f>
        <v>0</v>
      </c>
      <c r="K276" s="206" t="s">
        <v>19</v>
      </c>
      <c r="L276" s="211"/>
      <c r="M276" s="212" t="s">
        <v>19</v>
      </c>
      <c r="N276" s="213" t="s">
        <v>42</v>
      </c>
      <c r="O276" s="63"/>
      <c r="P276" s="181">
        <f>O276*H276</f>
        <v>0</v>
      </c>
      <c r="Q276" s="181">
        <v>3.8700000000000002E-3</v>
      </c>
      <c r="R276" s="181">
        <f>Q276*H276</f>
        <v>1.9640250000000001E-2</v>
      </c>
      <c r="S276" s="181">
        <v>0</v>
      </c>
      <c r="T276" s="182">
        <f>S276*H276</f>
        <v>0</v>
      </c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R276" s="183" t="s">
        <v>176</v>
      </c>
      <c r="AT276" s="183" t="s">
        <v>190</v>
      </c>
      <c r="AU276" s="183" t="s">
        <v>82</v>
      </c>
      <c r="AY276" s="16" t="s">
        <v>118</v>
      </c>
      <c r="BE276" s="184">
        <f>IF(N276="základní",J276,0)</f>
        <v>0</v>
      </c>
      <c r="BF276" s="184">
        <f>IF(N276="snížená",J276,0)</f>
        <v>0</v>
      </c>
      <c r="BG276" s="184">
        <f>IF(N276="zákl. přenesená",J276,0)</f>
        <v>0</v>
      </c>
      <c r="BH276" s="184">
        <f>IF(N276="sníž. přenesená",J276,0)</f>
        <v>0</v>
      </c>
      <c r="BI276" s="184">
        <f>IF(N276="nulová",J276,0)</f>
        <v>0</v>
      </c>
      <c r="BJ276" s="16" t="s">
        <v>79</v>
      </c>
      <c r="BK276" s="184">
        <f>ROUND(I276*H276,2)</f>
        <v>0</v>
      </c>
      <c r="BL276" s="16" t="s">
        <v>125</v>
      </c>
      <c r="BM276" s="183" t="s">
        <v>561</v>
      </c>
    </row>
    <row r="277" spans="1:65" s="2" customFormat="1" ht="10.199999999999999">
      <c r="A277" s="33"/>
      <c r="B277" s="34"/>
      <c r="C277" s="35"/>
      <c r="D277" s="185" t="s">
        <v>127</v>
      </c>
      <c r="E277" s="35"/>
      <c r="F277" s="186" t="s">
        <v>560</v>
      </c>
      <c r="G277" s="35"/>
      <c r="H277" s="35"/>
      <c r="I277" s="187"/>
      <c r="J277" s="35"/>
      <c r="K277" s="35"/>
      <c r="L277" s="38"/>
      <c r="M277" s="188"/>
      <c r="N277" s="189"/>
      <c r="O277" s="63"/>
      <c r="P277" s="63"/>
      <c r="Q277" s="63"/>
      <c r="R277" s="63"/>
      <c r="S277" s="63"/>
      <c r="T277" s="64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T277" s="16" t="s">
        <v>127</v>
      </c>
      <c r="AU277" s="16" t="s">
        <v>82</v>
      </c>
    </row>
    <row r="278" spans="1:65" s="2" customFormat="1" ht="19.2">
      <c r="A278" s="33"/>
      <c r="B278" s="34"/>
      <c r="C278" s="35"/>
      <c r="D278" s="185" t="s">
        <v>159</v>
      </c>
      <c r="E278" s="35"/>
      <c r="F278" s="203" t="s">
        <v>562</v>
      </c>
      <c r="G278" s="35"/>
      <c r="H278" s="35"/>
      <c r="I278" s="187"/>
      <c r="J278" s="35"/>
      <c r="K278" s="35"/>
      <c r="L278" s="38"/>
      <c r="M278" s="188"/>
      <c r="N278" s="189"/>
      <c r="O278" s="63"/>
      <c r="P278" s="63"/>
      <c r="Q278" s="63"/>
      <c r="R278" s="63"/>
      <c r="S278" s="63"/>
      <c r="T278" s="64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T278" s="16" t="s">
        <v>159</v>
      </c>
      <c r="AU278" s="16" t="s">
        <v>82</v>
      </c>
    </row>
    <row r="279" spans="1:65" s="13" customFormat="1" ht="10.199999999999999">
      <c r="B279" s="192"/>
      <c r="C279" s="193"/>
      <c r="D279" s="185" t="s">
        <v>131</v>
      </c>
      <c r="E279" s="194" t="s">
        <v>19</v>
      </c>
      <c r="F279" s="195" t="s">
        <v>563</v>
      </c>
      <c r="G279" s="193"/>
      <c r="H279" s="196">
        <v>5.0750000000000002</v>
      </c>
      <c r="I279" s="197"/>
      <c r="J279" s="193"/>
      <c r="K279" s="193"/>
      <c r="L279" s="198"/>
      <c r="M279" s="199"/>
      <c r="N279" s="200"/>
      <c r="O279" s="200"/>
      <c r="P279" s="200"/>
      <c r="Q279" s="200"/>
      <c r="R279" s="200"/>
      <c r="S279" s="200"/>
      <c r="T279" s="201"/>
      <c r="AT279" s="202" t="s">
        <v>131</v>
      </c>
      <c r="AU279" s="202" t="s">
        <v>82</v>
      </c>
      <c r="AV279" s="13" t="s">
        <v>82</v>
      </c>
      <c r="AW279" s="13" t="s">
        <v>33</v>
      </c>
      <c r="AX279" s="13" t="s">
        <v>79</v>
      </c>
      <c r="AY279" s="202" t="s">
        <v>118</v>
      </c>
    </row>
    <row r="280" spans="1:65" s="2" customFormat="1" ht="14.4" customHeight="1">
      <c r="A280" s="33"/>
      <c r="B280" s="34"/>
      <c r="C280" s="172" t="s">
        <v>564</v>
      </c>
      <c r="D280" s="172" t="s">
        <v>120</v>
      </c>
      <c r="E280" s="173" t="s">
        <v>565</v>
      </c>
      <c r="F280" s="174" t="s">
        <v>566</v>
      </c>
      <c r="G280" s="175" t="s">
        <v>308</v>
      </c>
      <c r="H280" s="176">
        <v>50.5</v>
      </c>
      <c r="I280" s="177"/>
      <c r="J280" s="178">
        <f>ROUND(I280*H280,2)</f>
        <v>0</v>
      </c>
      <c r="K280" s="174" t="s">
        <v>124</v>
      </c>
      <c r="L280" s="38"/>
      <c r="M280" s="179" t="s">
        <v>19</v>
      </c>
      <c r="N280" s="180" t="s">
        <v>42</v>
      </c>
      <c r="O280" s="63"/>
      <c r="P280" s="181">
        <f>O280*H280</f>
        <v>0</v>
      </c>
      <c r="Q280" s="181">
        <v>3.0000000000000001E-5</v>
      </c>
      <c r="R280" s="181">
        <f>Q280*H280</f>
        <v>1.5150000000000001E-3</v>
      </c>
      <c r="S280" s="181">
        <v>0</v>
      </c>
      <c r="T280" s="182">
        <f>S280*H280</f>
        <v>0</v>
      </c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  <c r="AR280" s="183" t="s">
        <v>125</v>
      </c>
      <c r="AT280" s="183" t="s">
        <v>120</v>
      </c>
      <c r="AU280" s="183" t="s">
        <v>82</v>
      </c>
      <c r="AY280" s="16" t="s">
        <v>118</v>
      </c>
      <c r="BE280" s="184">
        <f>IF(N280="základní",J280,0)</f>
        <v>0</v>
      </c>
      <c r="BF280" s="184">
        <f>IF(N280="snížená",J280,0)</f>
        <v>0</v>
      </c>
      <c r="BG280" s="184">
        <f>IF(N280="zákl. přenesená",J280,0)</f>
        <v>0</v>
      </c>
      <c r="BH280" s="184">
        <f>IF(N280="sníž. přenesená",J280,0)</f>
        <v>0</v>
      </c>
      <c r="BI280" s="184">
        <f>IF(N280="nulová",J280,0)</f>
        <v>0</v>
      </c>
      <c r="BJ280" s="16" t="s">
        <v>79</v>
      </c>
      <c r="BK280" s="184">
        <f>ROUND(I280*H280,2)</f>
        <v>0</v>
      </c>
      <c r="BL280" s="16" t="s">
        <v>125</v>
      </c>
      <c r="BM280" s="183" t="s">
        <v>567</v>
      </c>
    </row>
    <row r="281" spans="1:65" s="2" customFormat="1" ht="10.199999999999999">
      <c r="A281" s="33"/>
      <c r="B281" s="34"/>
      <c r="C281" s="35"/>
      <c r="D281" s="185" t="s">
        <v>127</v>
      </c>
      <c r="E281" s="35"/>
      <c r="F281" s="186" t="s">
        <v>568</v>
      </c>
      <c r="G281" s="35"/>
      <c r="H281" s="35"/>
      <c r="I281" s="187"/>
      <c r="J281" s="35"/>
      <c r="K281" s="35"/>
      <c r="L281" s="38"/>
      <c r="M281" s="188"/>
      <c r="N281" s="189"/>
      <c r="O281" s="63"/>
      <c r="P281" s="63"/>
      <c r="Q281" s="63"/>
      <c r="R281" s="63"/>
      <c r="S281" s="63"/>
      <c r="T281" s="64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T281" s="16" t="s">
        <v>127</v>
      </c>
      <c r="AU281" s="16" t="s">
        <v>82</v>
      </c>
    </row>
    <row r="282" spans="1:65" s="2" customFormat="1" ht="10.199999999999999">
      <c r="A282" s="33"/>
      <c r="B282" s="34"/>
      <c r="C282" s="35"/>
      <c r="D282" s="190" t="s">
        <v>129</v>
      </c>
      <c r="E282" s="35"/>
      <c r="F282" s="191" t="s">
        <v>569</v>
      </c>
      <c r="G282" s="35"/>
      <c r="H282" s="35"/>
      <c r="I282" s="187"/>
      <c r="J282" s="35"/>
      <c r="K282" s="35"/>
      <c r="L282" s="38"/>
      <c r="M282" s="188"/>
      <c r="N282" s="189"/>
      <c r="O282" s="63"/>
      <c r="P282" s="63"/>
      <c r="Q282" s="63"/>
      <c r="R282" s="63"/>
      <c r="S282" s="63"/>
      <c r="T282" s="64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T282" s="16" t="s">
        <v>129</v>
      </c>
      <c r="AU282" s="16" t="s">
        <v>82</v>
      </c>
    </row>
    <row r="283" spans="1:65" s="13" customFormat="1" ht="10.199999999999999">
      <c r="B283" s="192"/>
      <c r="C283" s="193"/>
      <c r="D283" s="185" t="s">
        <v>131</v>
      </c>
      <c r="E283" s="194" t="s">
        <v>19</v>
      </c>
      <c r="F283" s="195" t="s">
        <v>570</v>
      </c>
      <c r="G283" s="193"/>
      <c r="H283" s="196">
        <v>50.5</v>
      </c>
      <c r="I283" s="197"/>
      <c r="J283" s="193"/>
      <c r="K283" s="193"/>
      <c r="L283" s="198"/>
      <c r="M283" s="199"/>
      <c r="N283" s="200"/>
      <c r="O283" s="200"/>
      <c r="P283" s="200"/>
      <c r="Q283" s="200"/>
      <c r="R283" s="200"/>
      <c r="S283" s="200"/>
      <c r="T283" s="201"/>
      <c r="AT283" s="202" t="s">
        <v>131</v>
      </c>
      <c r="AU283" s="202" t="s">
        <v>82</v>
      </c>
      <c r="AV283" s="13" t="s">
        <v>82</v>
      </c>
      <c r="AW283" s="13" t="s">
        <v>33</v>
      </c>
      <c r="AX283" s="13" t="s">
        <v>79</v>
      </c>
      <c r="AY283" s="202" t="s">
        <v>118</v>
      </c>
    </row>
    <row r="284" spans="1:65" s="2" customFormat="1" ht="14.4" customHeight="1">
      <c r="A284" s="33"/>
      <c r="B284" s="34"/>
      <c r="C284" s="204" t="s">
        <v>571</v>
      </c>
      <c r="D284" s="204" t="s">
        <v>190</v>
      </c>
      <c r="E284" s="205" t="s">
        <v>572</v>
      </c>
      <c r="F284" s="206" t="s">
        <v>573</v>
      </c>
      <c r="G284" s="207" t="s">
        <v>308</v>
      </c>
      <c r="H284" s="208">
        <v>53.997999999999998</v>
      </c>
      <c r="I284" s="209"/>
      <c r="J284" s="210">
        <f>ROUND(I284*H284,2)</f>
        <v>0</v>
      </c>
      <c r="K284" s="206" t="s">
        <v>19</v>
      </c>
      <c r="L284" s="211"/>
      <c r="M284" s="212" t="s">
        <v>19</v>
      </c>
      <c r="N284" s="213" t="s">
        <v>42</v>
      </c>
      <c r="O284" s="63"/>
      <c r="P284" s="181">
        <f>O284*H284</f>
        <v>0</v>
      </c>
      <c r="Q284" s="181">
        <v>1.4250000000000001E-2</v>
      </c>
      <c r="R284" s="181">
        <f>Q284*H284</f>
        <v>0.76947149999999997</v>
      </c>
      <c r="S284" s="181">
        <v>0</v>
      </c>
      <c r="T284" s="182">
        <f>S284*H284</f>
        <v>0</v>
      </c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R284" s="183" t="s">
        <v>176</v>
      </c>
      <c r="AT284" s="183" t="s">
        <v>190</v>
      </c>
      <c r="AU284" s="183" t="s">
        <v>82</v>
      </c>
      <c r="AY284" s="16" t="s">
        <v>118</v>
      </c>
      <c r="BE284" s="184">
        <f>IF(N284="základní",J284,0)</f>
        <v>0</v>
      </c>
      <c r="BF284" s="184">
        <f>IF(N284="snížená",J284,0)</f>
        <v>0</v>
      </c>
      <c r="BG284" s="184">
        <f>IF(N284="zákl. přenesená",J284,0)</f>
        <v>0</v>
      </c>
      <c r="BH284" s="184">
        <f>IF(N284="sníž. přenesená",J284,0)</f>
        <v>0</v>
      </c>
      <c r="BI284" s="184">
        <f>IF(N284="nulová",J284,0)</f>
        <v>0</v>
      </c>
      <c r="BJ284" s="16" t="s">
        <v>79</v>
      </c>
      <c r="BK284" s="184">
        <f>ROUND(I284*H284,2)</f>
        <v>0</v>
      </c>
      <c r="BL284" s="16" t="s">
        <v>125</v>
      </c>
      <c r="BM284" s="183" t="s">
        <v>574</v>
      </c>
    </row>
    <row r="285" spans="1:65" s="2" customFormat="1" ht="10.199999999999999">
      <c r="A285" s="33"/>
      <c r="B285" s="34"/>
      <c r="C285" s="35"/>
      <c r="D285" s="185" t="s">
        <v>127</v>
      </c>
      <c r="E285" s="35"/>
      <c r="F285" s="186" t="s">
        <v>573</v>
      </c>
      <c r="G285" s="35"/>
      <c r="H285" s="35"/>
      <c r="I285" s="187"/>
      <c r="J285" s="35"/>
      <c r="K285" s="35"/>
      <c r="L285" s="38"/>
      <c r="M285" s="188"/>
      <c r="N285" s="189"/>
      <c r="O285" s="63"/>
      <c r="P285" s="63"/>
      <c r="Q285" s="63"/>
      <c r="R285" s="63"/>
      <c r="S285" s="63"/>
      <c r="T285" s="64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T285" s="16" t="s">
        <v>127</v>
      </c>
      <c r="AU285" s="16" t="s">
        <v>82</v>
      </c>
    </row>
    <row r="286" spans="1:65" s="2" customFormat="1" ht="19.2">
      <c r="A286" s="33"/>
      <c r="B286" s="34"/>
      <c r="C286" s="35"/>
      <c r="D286" s="185" t="s">
        <v>159</v>
      </c>
      <c r="E286" s="35"/>
      <c r="F286" s="203" t="s">
        <v>562</v>
      </c>
      <c r="G286" s="35"/>
      <c r="H286" s="35"/>
      <c r="I286" s="187"/>
      <c r="J286" s="35"/>
      <c r="K286" s="35"/>
      <c r="L286" s="38"/>
      <c r="M286" s="188"/>
      <c r="N286" s="189"/>
      <c r="O286" s="63"/>
      <c r="P286" s="63"/>
      <c r="Q286" s="63"/>
      <c r="R286" s="63"/>
      <c r="S286" s="63"/>
      <c r="T286" s="64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T286" s="16" t="s">
        <v>159</v>
      </c>
      <c r="AU286" s="16" t="s">
        <v>82</v>
      </c>
    </row>
    <row r="287" spans="1:65" s="13" customFormat="1" ht="10.199999999999999">
      <c r="B287" s="192"/>
      <c r="C287" s="193"/>
      <c r="D287" s="185" t="s">
        <v>131</v>
      </c>
      <c r="E287" s="194" t="s">
        <v>19</v>
      </c>
      <c r="F287" s="195" t="s">
        <v>575</v>
      </c>
      <c r="G287" s="193"/>
      <c r="H287" s="196">
        <v>53.997999999999998</v>
      </c>
      <c r="I287" s="197"/>
      <c r="J287" s="193"/>
      <c r="K287" s="193"/>
      <c r="L287" s="198"/>
      <c r="M287" s="199"/>
      <c r="N287" s="200"/>
      <c r="O287" s="200"/>
      <c r="P287" s="200"/>
      <c r="Q287" s="200"/>
      <c r="R287" s="200"/>
      <c r="S287" s="200"/>
      <c r="T287" s="201"/>
      <c r="AT287" s="202" t="s">
        <v>131</v>
      </c>
      <c r="AU287" s="202" t="s">
        <v>82</v>
      </c>
      <c r="AV287" s="13" t="s">
        <v>82</v>
      </c>
      <c r="AW287" s="13" t="s">
        <v>33</v>
      </c>
      <c r="AX287" s="13" t="s">
        <v>79</v>
      </c>
      <c r="AY287" s="202" t="s">
        <v>118</v>
      </c>
    </row>
    <row r="288" spans="1:65" s="2" customFormat="1" ht="14.4" customHeight="1">
      <c r="A288" s="33"/>
      <c r="B288" s="34"/>
      <c r="C288" s="172" t="s">
        <v>576</v>
      </c>
      <c r="D288" s="172" t="s">
        <v>120</v>
      </c>
      <c r="E288" s="173" t="s">
        <v>577</v>
      </c>
      <c r="F288" s="174" t="s">
        <v>578</v>
      </c>
      <c r="G288" s="175" t="s">
        <v>579</v>
      </c>
      <c r="H288" s="176">
        <v>1</v>
      </c>
      <c r="I288" s="177"/>
      <c r="J288" s="178">
        <f>ROUND(I288*H288,2)</f>
        <v>0</v>
      </c>
      <c r="K288" s="174" t="s">
        <v>124</v>
      </c>
      <c r="L288" s="38"/>
      <c r="M288" s="179" t="s">
        <v>19</v>
      </c>
      <c r="N288" s="180" t="s">
        <v>42</v>
      </c>
      <c r="O288" s="63"/>
      <c r="P288" s="181">
        <f>O288*H288</f>
        <v>0</v>
      </c>
      <c r="Q288" s="181">
        <v>2.8900000000000002E-3</v>
      </c>
      <c r="R288" s="181">
        <f>Q288*H288</f>
        <v>2.8900000000000002E-3</v>
      </c>
      <c r="S288" s="181">
        <v>0</v>
      </c>
      <c r="T288" s="182">
        <f>S288*H288</f>
        <v>0</v>
      </c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R288" s="183" t="s">
        <v>125</v>
      </c>
      <c r="AT288" s="183" t="s">
        <v>120</v>
      </c>
      <c r="AU288" s="183" t="s">
        <v>82</v>
      </c>
      <c r="AY288" s="16" t="s">
        <v>118</v>
      </c>
      <c r="BE288" s="184">
        <f>IF(N288="základní",J288,0)</f>
        <v>0</v>
      </c>
      <c r="BF288" s="184">
        <f>IF(N288="snížená",J288,0)</f>
        <v>0</v>
      </c>
      <c r="BG288" s="184">
        <f>IF(N288="zákl. přenesená",J288,0)</f>
        <v>0</v>
      </c>
      <c r="BH288" s="184">
        <f>IF(N288="sníž. přenesená",J288,0)</f>
        <v>0</v>
      </c>
      <c r="BI288" s="184">
        <f>IF(N288="nulová",J288,0)</f>
        <v>0</v>
      </c>
      <c r="BJ288" s="16" t="s">
        <v>79</v>
      </c>
      <c r="BK288" s="184">
        <f>ROUND(I288*H288,2)</f>
        <v>0</v>
      </c>
      <c r="BL288" s="16" t="s">
        <v>125</v>
      </c>
      <c r="BM288" s="183" t="s">
        <v>580</v>
      </c>
    </row>
    <row r="289" spans="1:65" s="2" customFormat="1" ht="10.199999999999999">
      <c r="A289" s="33"/>
      <c r="B289" s="34"/>
      <c r="C289" s="35"/>
      <c r="D289" s="185" t="s">
        <v>127</v>
      </c>
      <c r="E289" s="35"/>
      <c r="F289" s="186" t="s">
        <v>581</v>
      </c>
      <c r="G289" s="35"/>
      <c r="H289" s="35"/>
      <c r="I289" s="187"/>
      <c r="J289" s="35"/>
      <c r="K289" s="35"/>
      <c r="L289" s="38"/>
      <c r="M289" s="188"/>
      <c r="N289" s="189"/>
      <c r="O289" s="63"/>
      <c r="P289" s="63"/>
      <c r="Q289" s="63"/>
      <c r="R289" s="63"/>
      <c r="S289" s="63"/>
      <c r="T289" s="64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T289" s="16" t="s">
        <v>127</v>
      </c>
      <c r="AU289" s="16" t="s">
        <v>82</v>
      </c>
    </row>
    <row r="290" spans="1:65" s="2" customFormat="1" ht="10.199999999999999">
      <c r="A290" s="33"/>
      <c r="B290" s="34"/>
      <c r="C290" s="35"/>
      <c r="D290" s="190" t="s">
        <v>129</v>
      </c>
      <c r="E290" s="35"/>
      <c r="F290" s="191" t="s">
        <v>582</v>
      </c>
      <c r="G290" s="35"/>
      <c r="H290" s="35"/>
      <c r="I290" s="187"/>
      <c r="J290" s="35"/>
      <c r="K290" s="35"/>
      <c r="L290" s="38"/>
      <c r="M290" s="188"/>
      <c r="N290" s="189"/>
      <c r="O290" s="63"/>
      <c r="P290" s="63"/>
      <c r="Q290" s="63"/>
      <c r="R290" s="63"/>
      <c r="S290" s="63"/>
      <c r="T290" s="64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T290" s="16" t="s">
        <v>129</v>
      </c>
      <c r="AU290" s="16" t="s">
        <v>82</v>
      </c>
    </row>
    <row r="291" spans="1:65" s="13" customFormat="1" ht="10.199999999999999">
      <c r="B291" s="192"/>
      <c r="C291" s="193"/>
      <c r="D291" s="185" t="s">
        <v>131</v>
      </c>
      <c r="E291" s="194" t="s">
        <v>19</v>
      </c>
      <c r="F291" s="195" t="s">
        <v>583</v>
      </c>
      <c r="G291" s="193"/>
      <c r="H291" s="196">
        <v>1</v>
      </c>
      <c r="I291" s="197"/>
      <c r="J291" s="193"/>
      <c r="K291" s="193"/>
      <c r="L291" s="198"/>
      <c r="M291" s="199"/>
      <c r="N291" s="200"/>
      <c r="O291" s="200"/>
      <c r="P291" s="200"/>
      <c r="Q291" s="200"/>
      <c r="R291" s="200"/>
      <c r="S291" s="200"/>
      <c r="T291" s="201"/>
      <c r="AT291" s="202" t="s">
        <v>131</v>
      </c>
      <c r="AU291" s="202" t="s">
        <v>82</v>
      </c>
      <c r="AV291" s="13" t="s">
        <v>82</v>
      </c>
      <c r="AW291" s="13" t="s">
        <v>33</v>
      </c>
      <c r="AX291" s="13" t="s">
        <v>79</v>
      </c>
      <c r="AY291" s="202" t="s">
        <v>118</v>
      </c>
    </row>
    <row r="292" spans="1:65" s="2" customFormat="1" ht="14.4" customHeight="1">
      <c r="A292" s="33"/>
      <c r="B292" s="34"/>
      <c r="C292" s="204" t="s">
        <v>584</v>
      </c>
      <c r="D292" s="204" t="s">
        <v>190</v>
      </c>
      <c r="E292" s="205" t="s">
        <v>585</v>
      </c>
      <c r="F292" s="206" t="s">
        <v>586</v>
      </c>
      <c r="G292" s="207" t="s">
        <v>579</v>
      </c>
      <c r="H292" s="208">
        <v>1</v>
      </c>
      <c r="I292" s="209"/>
      <c r="J292" s="210">
        <f>ROUND(I292*H292,2)</f>
        <v>0</v>
      </c>
      <c r="K292" s="206" t="s">
        <v>19</v>
      </c>
      <c r="L292" s="211"/>
      <c r="M292" s="212" t="s">
        <v>19</v>
      </c>
      <c r="N292" s="213" t="s">
        <v>42</v>
      </c>
      <c r="O292" s="63"/>
      <c r="P292" s="181">
        <f>O292*H292</f>
        <v>0</v>
      </c>
      <c r="Q292" s="181">
        <v>0.05</v>
      </c>
      <c r="R292" s="181">
        <f>Q292*H292</f>
        <v>0.05</v>
      </c>
      <c r="S292" s="181">
        <v>0</v>
      </c>
      <c r="T292" s="182">
        <f>S292*H292</f>
        <v>0</v>
      </c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R292" s="183" t="s">
        <v>176</v>
      </c>
      <c r="AT292" s="183" t="s">
        <v>190</v>
      </c>
      <c r="AU292" s="183" t="s">
        <v>82</v>
      </c>
      <c r="AY292" s="16" t="s">
        <v>118</v>
      </c>
      <c r="BE292" s="184">
        <f>IF(N292="základní",J292,0)</f>
        <v>0</v>
      </c>
      <c r="BF292" s="184">
        <f>IF(N292="snížená",J292,0)</f>
        <v>0</v>
      </c>
      <c r="BG292" s="184">
        <f>IF(N292="zákl. přenesená",J292,0)</f>
        <v>0</v>
      </c>
      <c r="BH292" s="184">
        <f>IF(N292="sníž. přenesená",J292,0)</f>
        <v>0</v>
      </c>
      <c r="BI292" s="184">
        <f>IF(N292="nulová",J292,0)</f>
        <v>0</v>
      </c>
      <c r="BJ292" s="16" t="s">
        <v>79</v>
      </c>
      <c r="BK292" s="184">
        <f>ROUND(I292*H292,2)</f>
        <v>0</v>
      </c>
      <c r="BL292" s="16" t="s">
        <v>125</v>
      </c>
      <c r="BM292" s="183" t="s">
        <v>587</v>
      </c>
    </row>
    <row r="293" spans="1:65" s="2" customFormat="1" ht="10.199999999999999">
      <c r="A293" s="33"/>
      <c r="B293" s="34"/>
      <c r="C293" s="35"/>
      <c r="D293" s="185" t="s">
        <v>127</v>
      </c>
      <c r="E293" s="35"/>
      <c r="F293" s="186" t="s">
        <v>586</v>
      </c>
      <c r="G293" s="35"/>
      <c r="H293" s="35"/>
      <c r="I293" s="187"/>
      <c r="J293" s="35"/>
      <c r="K293" s="35"/>
      <c r="L293" s="38"/>
      <c r="M293" s="188"/>
      <c r="N293" s="189"/>
      <c r="O293" s="63"/>
      <c r="P293" s="63"/>
      <c r="Q293" s="63"/>
      <c r="R293" s="63"/>
      <c r="S293" s="63"/>
      <c r="T293" s="64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T293" s="16" t="s">
        <v>127</v>
      </c>
      <c r="AU293" s="16" t="s">
        <v>82</v>
      </c>
    </row>
    <row r="294" spans="1:65" s="2" customFormat="1" ht="28.8">
      <c r="A294" s="33"/>
      <c r="B294" s="34"/>
      <c r="C294" s="35"/>
      <c r="D294" s="185" t="s">
        <v>159</v>
      </c>
      <c r="E294" s="35"/>
      <c r="F294" s="203" t="s">
        <v>588</v>
      </c>
      <c r="G294" s="35"/>
      <c r="H294" s="35"/>
      <c r="I294" s="187"/>
      <c r="J294" s="35"/>
      <c r="K294" s="35"/>
      <c r="L294" s="38"/>
      <c r="M294" s="188"/>
      <c r="N294" s="189"/>
      <c r="O294" s="63"/>
      <c r="P294" s="63"/>
      <c r="Q294" s="63"/>
      <c r="R294" s="63"/>
      <c r="S294" s="63"/>
      <c r="T294" s="64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T294" s="16" t="s">
        <v>159</v>
      </c>
      <c r="AU294" s="16" t="s">
        <v>82</v>
      </c>
    </row>
    <row r="295" spans="1:65" s="2" customFormat="1" ht="14.4" customHeight="1">
      <c r="A295" s="33"/>
      <c r="B295" s="34"/>
      <c r="C295" s="172" t="s">
        <v>589</v>
      </c>
      <c r="D295" s="172" t="s">
        <v>120</v>
      </c>
      <c r="E295" s="173" t="s">
        <v>590</v>
      </c>
      <c r="F295" s="174" t="s">
        <v>591</v>
      </c>
      <c r="G295" s="175" t="s">
        <v>579</v>
      </c>
      <c r="H295" s="176">
        <v>1</v>
      </c>
      <c r="I295" s="177"/>
      <c r="J295" s="178">
        <f>ROUND(I295*H295,2)</f>
        <v>0</v>
      </c>
      <c r="K295" s="174" t="s">
        <v>124</v>
      </c>
      <c r="L295" s="38"/>
      <c r="M295" s="179" t="s">
        <v>19</v>
      </c>
      <c r="N295" s="180" t="s">
        <v>42</v>
      </c>
      <c r="O295" s="63"/>
      <c r="P295" s="181">
        <f>O295*H295</f>
        <v>0</v>
      </c>
      <c r="Q295" s="181">
        <v>0.45937</v>
      </c>
      <c r="R295" s="181">
        <f>Q295*H295</f>
        <v>0.45937</v>
      </c>
      <c r="S295" s="181">
        <v>0</v>
      </c>
      <c r="T295" s="182">
        <f>S295*H295</f>
        <v>0</v>
      </c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R295" s="183" t="s">
        <v>125</v>
      </c>
      <c r="AT295" s="183" t="s">
        <v>120</v>
      </c>
      <c r="AU295" s="183" t="s">
        <v>82</v>
      </c>
      <c r="AY295" s="16" t="s">
        <v>118</v>
      </c>
      <c r="BE295" s="184">
        <f>IF(N295="základní",J295,0)</f>
        <v>0</v>
      </c>
      <c r="BF295" s="184">
        <f>IF(N295="snížená",J295,0)</f>
        <v>0</v>
      </c>
      <c r="BG295" s="184">
        <f>IF(N295="zákl. přenesená",J295,0)</f>
        <v>0</v>
      </c>
      <c r="BH295" s="184">
        <f>IF(N295="sníž. přenesená",J295,0)</f>
        <v>0</v>
      </c>
      <c r="BI295" s="184">
        <f>IF(N295="nulová",J295,0)</f>
        <v>0</v>
      </c>
      <c r="BJ295" s="16" t="s">
        <v>79</v>
      </c>
      <c r="BK295" s="184">
        <f>ROUND(I295*H295,2)</f>
        <v>0</v>
      </c>
      <c r="BL295" s="16" t="s">
        <v>125</v>
      </c>
      <c r="BM295" s="183" t="s">
        <v>592</v>
      </c>
    </row>
    <row r="296" spans="1:65" s="2" customFormat="1" ht="10.199999999999999">
      <c r="A296" s="33"/>
      <c r="B296" s="34"/>
      <c r="C296" s="35"/>
      <c r="D296" s="185" t="s">
        <v>127</v>
      </c>
      <c r="E296" s="35"/>
      <c r="F296" s="186" t="s">
        <v>593</v>
      </c>
      <c r="G296" s="35"/>
      <c r="H296" s="35"/>
      <c r="I296" s="187"/>
      <c r="J296" s="35"/>
      <c r="K296" s="35"/>
      <c r="L296" s="38"/>
      <c r="M296" s="188"/>
      <c r="N296" s="189"/>
      <c r="O296" s="63"/>
      <c r="P296" s="63"/>
      <c r="Q296" s="63"/>
      <c r="R296" s="63"/>
      <c r="S296" s="63"/>
      <c r="T296" s="64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T296" s="16" t="s">
        <v>127</v>
      </c>
      <c r="AU296" s="16" t="s">
        <v>82</v>
      </c>
    </row>
    <row r="297" spans="1:65" s="2" customFormat="1" ht="10.199999999999999">
      <c r="A297" s="33"/>
      <c r="B297" s="34"/>
      <c r="C297" s="35"/>
      <c r="D297" s="190" t="s">
        <v>129</v>
      </c>
      <c r="E297" s="35"/>
      <c r="F297" s="191" t="s">
        <v>594</v>
      </c>
      <c r="G297" s="35"/>
      <c r="H297" s="35"/>
      <c r="I297" s="187"/>
      <c r="J297" s="35"/>
      <c r="K297" s="35"/>
      <c r="L297" s="38"/>
      <c r="M297" s="188"/>
      <c r="N297" s="189"/>
      <c r="O297" s="63"/>
      <c r="P297" s="63"/>
      <c r="Q297" s="63"/>
      <c r="R297" s="63"/>
      <c r="S297" s="63"/>
      <c r="T297" s="64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T297" s="16" t="s">
        <v>129</v>
      </c>
      <c r="AU297" s="16" t="s">
        <v>82</v>
      </c>
    </row>
    <row r="298" spans="1:65" s="2" customFormat="1" ht="14.4" customHeight="1">
      <c r="A298" s="33"/>
      <c r="B298" s="34"/>
      <c r="C298" s="172" t="s">
        <v>595</v>
      </c>
      <c r="D298" s="172" t="s">
        <v>120</v>
      </c>
      <c r="E298" s="173" t="s">
        <v>596</v>
      </c>
      <c r="F298" s="174" t="s">
        <v>597</v>
      </c>
      <c r="G298" s="175" t="s">
        <v>308</v>
      </c>
      <c r="H298" s="176">
        <v>5</v>
      </c>
      <c r="I298" s="177"/>
      <c r="J298" s="178">
        <f>ROUND(I298*H298,2)</f>
        <v>0</v>
      </c>
      <c r="K298" s="174" t="s">
        <v>124</v>
      </c>
      <c r="L298" s="38"/>
      <c r="M298" s="179" t="s">
        <v>19</v>
      </c>
      <c r="N298" s="180" t="s">
        <v>42</v>
      </c>
      <c r="O298" s="63"/>
      <c r="P298" s="181">
        <f>O298*H298</f>
        <v>0</v>
      </c>
      <c r="Q298" s="181">
        <v>0</v>
      </c>
      <c r="R298" s="181">
        <f>Q298*H298</f>
        <v>0</v>
      </c>
      <c r="S298" s="181">
        <v>0</v>
      </c>
      <c r="T298" s="182">
        <f>S298*H298</f>
        <v>0</v>
      </c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R298" s="183" t="s">
        <v>125</v>
      </c>
      <c r="AT298" s="183" t="s">
        <v>120</v>
      </c>
      <c r="AU298" s="183" t="s">
        <v>82</v>
      </c>
      <c r="AY298" s="16" t="s">
        <v>118</v>
      </c>
      <c r="BE298" s="184">
        <f>IF(N298="základní",J298,0)</f>
        <v>0</v>
      </c>
      <c r="BF298" s="184">
        <f>IF(N298="snížená",J298,0)</f>
        <v>0</v>
      </c>
      <c r="BG298" s="184">
        <f>IF(N298="zákl. přenesená",J298,0)</f>
        <v>0</v>
      </c>
      <c r="BH298" s="184">
        <f>IF(N298="sníž. přenesená",J298,0)</f>
        <v>0</v>
      </c>
      <c r="BI298" s="184">
        <f>IF(N298="nulová",J298,0)</f>
        <v>0</v>
      </c>
      <c r="BJ298" s="16" t="s">
        <v>79</v>
      </c>
      <c r="BK298" s="184">
        <f>ROUND(I298*H298,2)</f>
        <v>0</v>
      </c>
      <c r="BL298" s="16" t="s">
        <v>125</v>
      </c>
      <c r="BM298" s="183" t="s">
        <v>598</v>
      </c>
    </row>
    <row r="299" spans="1:65" s="2" customFormat="1" ht="10.199999999999999">
      <c r="A299" s="33"/>
      <c r="B299" s="34"/>
      <c r="C299" s="35"/>
      <c r="D299" s="185" t="s">
        <v>127</v>
      </c>
      <c r="E299" s="35"/>
      <c r="F299" s="186" t="s">
        <v>599</v>
      </c>
      <c r="G299" s="35"/>
      <c r="H299" s="35"/>
      <c r="I299" s="187"/>
      <c r="J299" s="35"/>
      <c r="K299" s="35"/>
      <c r="L299" s="38"/>
      <c r="M299" s="188"/>
      <c r="N299" s="189"/>
      <c r="O299" s="63"/>
      <c r="P299" s="63"/>
      <c r="Q299" s="63"/>
      <c r="R299" s="63"/>
      <c r="S299" s="63"/>
      <c r="T299" s="64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T299" s="16" t="s">
        <v>127</v>
      </c>
      <c r="AU299" s="16" t="s">
        <v>82</v>
      </c>
    </row>
    <row r="300" spans="1:65" s="2" customFormat="1" ht="10.199999999999999">
      <c r="A300" s="33"/>
      <c r="B300" s="34"/>
      <c r="C300" s="35"/>
      <c r="D300" s="190" t="s">
        <v>129</v>
      </c>
      <c r="E300" s="35"/>
      <c r="F300" s="191" t="s">
        <v>600</v>
      </c>
      <c r="G300" s="35"/>
      <c r="H300" s="35"/>
      <c r="I300" s="187"/>
      <c r="J300" s="35"/>
      <c r="K300" s="35"/>
      <c r="L300" s="38"/>
      <c r="M300" s="188"/>
      <c r="N300" s="189"/>
      <c r="O300" s="63"/>
      <c r="P300" s="63"/>
      <c r="Q300" s="63"/>
      <c r="R300" s="63"/>
      <c r="S300" s="63"/>
      <c r="T300" s="64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  <c r="AT300" s="16" t="s">
        <v>129</v>
      </c>
      <c r="AU300" s="16" t="s">
        <v>82</v>
      </c>
    </row>
    <row r="301" spans="1:65" s="13" customFormat="1" ht="10.199999999999999">
      <c r="B301" s="192"/>
      <c r="C301" s="193"/>
      <c r="D301" s="185" t="s">
        <v>131</v>
      </c>
      <c r="E301" s="194" t="s">
        <v>19</v>
      </c>
      <c r="F301" s="195" t="s">
        <v>601</v>
      </c>
      <c r="G301" s="193"/>
      <c r="H301" s="196">
        <v>5</v>
      </c>
      <c r="I301" s="197"/>
      <c r="J301" s="193"/>
      <c r="K301" s="193"/>
      <c r="L301" s="198"/>
      <c r="M301" s="199"/>
      <c r="N301" s="200"/>
      <c r="O301" s="200"/>
      <c r="P301" s="200"/>
      <c r="Q301" s="200"/>
      <c r="R301" s="200"/>
      <c r="S301" s="200"/>
      <c r="T301" s="201"/>
      <c r="AT301" s="202" t="s">
        <v>131</v>
      </c>
      <c r="AU301" s="202" t="s">
        <v>82</v>
      </c>
      <c r="AV301" s="13" t="s">
        <v>82</v>
      </c>
      <c r="AW301" s="13" t="s">
        <v>33</v>
      </c>
      <c r="AX301" s="13" t="s">
        <v>71</v>
      </c>
      <c r="AY301" s="202" t="s">
        <v>118</v>
      </c>
    </row>
    <row r="302" spans="1:65" s="2" customFormat="1" ht="14.4" customHeight="1">
      <c r="A302" s="33"/>
      <c r="B302" s="34"/>
      <c r="C302" s="172" t="s">
        <v>602</v>
      </c>
      <c r="D302" s="172" t="s">
        <v>120</v>
      </c>
      <c r="E302" s="173" t="s">
        <v>603</v>
      </c>
      <c r="F302" s="174" t="s">
        <v>604</v>
      </c>
      <c r="G302" s="175" t="s">
        <v>308</v>
      </c>
      <c r="H302" s="176">
        <v>50.5</v>
      </c>
      <c r="I302" s="177"/>
      <c r="J302" s="178">
        <f>ROUND(I302*H302,2)</f>
        <v>0</v>
      </c>
      <c r="K302" s="174" t="s">
        <v>124</v>
      </c>
      <c r="L302" s="38"/>
      <c r="M302" s="179" t="s">
        <v>19</v>
      </c>
      <c r="N302" s="180" t="s">
        <v>42</v>
      </c>
      <c r="O302" s="63"/>
      <c r="P302" s="181">
        <f>O302*H302</f>
        <v>0</v>
      </c>
      <c r="Q302" s="181">
        <v>0</v>
      </c>
      <c r="R302" s="181">
        <f>Q302*H302</f>
        <v>0</v>
      </c>
      <c r="S302" s="181">
        <v>0</v>
      </c>
      <c r="T302" s="182">
        <f>S302*H302</f>
        <v>0</v>
      </c>
      <c r="U302" s="33"/>
      <c r="V302" s="33"/>
      <c r="W302" s="33"/>
      <c r="X302" s="33"/>
      <c r="Y302" s="33"/>
      <c r="Z302" s="33"/>
      <c r="AA302" s="33"/>
      <c r="AB302" s="33"/>
      <c r="AC302" s="33"/>
      <c r="AD302" s="33"/>
      <c r="AE302" s="33"/>
      <c r="AR302" s="183" t="s">
        <v>125</v>
      </c>
      <c r="AT302" s="183" t="s">
        <v>120</v>
      </c>
      <c r="AU302" s="183" t="s">
        <v>82</v>
      </c>
      <c r="AY302" s="16" t="s">
        <v>118</v>
      </c>
      <c r="BE302" s="184">
        <f>IF(N302="základní",J302,0)</f>
        <v>0</v>
      </c>
      <c r="BF302" s="184">
        <f>IF(N302="snížená",J302,0)</f>
        <v>0</v>
      </c>
      <c r="BG302" s="184">
        <f>IF(N302="zákl. přenesená",J302,0)</f>
        <v>0</v>
      </c>
      <c r="BH302" s="184">
        <f>IF(N302="sníž. přenesená",J302,0)</f>
        <v>0</v>
      </c>
      <c r="BI302" s="184">
        <f>IF(N302="nulová",J302,0)</f>
        <v>0</v>
      </c>
      <c r="BJ302" s="16" t="s">
        <v>79</v>
      </c>
      <c r="BK302" s="184">
        <f>ROUND(I302*H302,2)</f>
        <v>0</v>
      </c>
      <c r="BL302" s="16" t="s">
        <v>125</v>
      </c>
      <c r="BM302" s="183" t="s">
        <v>605</v>
      </c>
    </row>
    <row r="303" spans="1:65" s="2" customFormat="1" ht="10.199999999999999">
      <c r="A303" s="33"/>
      <c r="B303" s="34"/>
      <c r="C303" s="35"/>
      <c r="D303" s="185" t="s">
        <v>127</v>
      </c>
      <c r="E303" s="35"/>
      <c r="F303" s="186" t="s">
        <v>606</v>
      </c>
      <c r="G303" s="35"/>
      <c r="H303" s="35"/>
      <c r="I303" s="187"/>
      <c r="J303" s="35"/>
      <c r="K303" s="35"/>
      <c r="L303" s="38"/>
      <c r="M303" s="188"/>
      <c r="N303" s="189"/>
      <c r="O303" s="63"/>
      <c r="P303" s="63"/>
      <c r="Q303" s="63"/>
      <c r="R303" s="63"/>
      <c r="S303" s="63"/>
      <c r="T303" s="64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  <c r="AT303" s="16" t="s">
        <v>127</v>
      </c>
      <c r="AU303" s="16" t="s">
        <v>82</v>
      </c>
    </row>
    <row r="304" spans="1:65" s="2" customFormat="1" ht="10.199999999999999">
      <c r="A304" s="33"/>
      <c r="B304" s="34"/>
      <c r="C304" s="35"/>
      <c r="D304" s="190" t="s">
        <v>129</v>
      </c>
      <c r="E304" s="35"/>
      <c r="F304" s="191" t="s">
        <v>607</v>
      </c>
      <c r="G304" s="35"/>
      <c r="H304" s="35"/>
      <c r="I304" s="187"/>
      <c r="J304" s="35"/>
      <c r="K304" s="35"/>
      <c r="L304" s="38"/>
      <c r="M304" s="188"/>
      <c r="N304" s="189"/>
      <c r="O304" s="63"/>
      <c r="P304" s="63"/>
      <c r="Q304" s="63"/>
      <c r="R304" s="63"/>
      <c r="S304" s="63"/>
      <c r="T304" s="64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  <c r="AT304" s="16" t="s">
        <v>129</v>
      </c>
      <c r="AU304" s="16" t="s">
        <v>82</v>
      </c>
    </row>
    <row r="305" spans="1:65" s="13" customFormat="1" ht="10.199999999999999">
      <c r="B305" s="192"/>
      <c r="C305" s="193"/>
      <c r="D305" s="185" t="s">
        <v>131</v>
      </c>
      <c r="E305" s="194" t="s">
        <v>19</v>
      </c>
      <c r="F305" s="195" t="s">
        <v>608</v>
      </c>
      <c r="G305" s="193"/>
      <c r="H305" s="196">
        <v>50.5</v>
      </c>
      <c r="I305" s="197"/>
      <c r="J305" s="193"/>
      <c r="K305" s="193"/>
      <c r="L305" s="198"/>
      <c r="M305" s="199"/>
      <c r="N305" s="200"/>
      <c r="O305" s="200"/>
      <c r="P305" s="200"/>
      <c r="Q305" s="200"/>
      <c r="R305" s="200"/>
      <c r="S305" s="200"/>
      <c r="T305" s="201"/>
      <c r="AT305" s="202" t="s">
        <v>131</v>
      </c>
      <c r="AU305" s="202" t="s">
        <v>82</v>
      </c>
      <c r="AV305" s="13" t="s">
        <v>82</v>
      </c>
      <c r="AW305" s="13" t="s">
        <v>33</v>
      </c>
      <c r="AX305" s="13" t="s">
        <v>71</v>
      </c>
      <c r="AY305" s="202" t="s">
        <v>118</v>
      </c>
    </row>
    <row r="306" spans="1:65" s="2" customFormat="1" ht="14.4" customHeight="1">
      <c r="A306" s="33"/>
      <c r="B306" s="34"/>
      <c r="C306" s="172" t="s">
        <v>609</v>
      </c>
      <c r="D306" s="172" t="s">
        <v>120</v>
      </c>
      <c r="E306" s="173" t="s">
        <v>610</v>
      </c>
      <c r="F306" s="174" t="s">
        <v>611</v>
      </c>
      <c r="G306" s="175" t="s">
        <v>579</v>
      </c>
      <c r="H306" s="176">
        <v>2</v>
      </c>
      <c r="I306" s="177"/>
      <c r="J306" s="178">
        <f>ROUND(I306*H306,2)</f>
        <v>0</v>
      </c>
      <c r="K306" s="174" t="s">
        <v>124</v>
      </c>
      <c r="L306" s="38"/>
      <c r="M306" s="179" t="s">
        <v>19</v>
      </c>
      <c r="N306" s="180" t="s">
        <v>42</v>
      </c>
      <c r="O306" s="63"/>
      <c r="P306" s="181">
        <f>O306*H306</f>
        <v>0</v>
      </c>
      <c r="Q306" s="181">
        <v>0.47094000000000003</v>
      </c>
      <c r="R306" s="181">
        <f>Q306*H306</f>
        <v>0.94188000000000005</v>
      </c>
      <c r="S306" s="181">
        <v>0</v>
      </c>
      <c r="T306" s="182">
        <f>S306*H306</f>
        <v>0</v>
      </c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  <c r="AR306" s="183" t="s">
        <v>125</v>
      </c>
      <c r="AT306" s="183" t="s">
        <v>120</v>
      </c>
      <c r="AU306" s="183" t="s">
        <v>82</v>
      </c>
      <c r="AY306" s="16" t="s">
        <v>118</v>
      </c>
      <c r="BE306" s="184">
        <f>IF(N306="základní",J306,0)</f>
        <v>0</v>
      </c>
      <c r="BF306" s="184">
        <f>IF(N306="snížená",J306,0)</f>
        <v>0</v>
      </c>
      <c r="BG306" s="184">
        <f>IF(N306="zákl. přenesená",J306,0)</f>
        <v>0</v>
      </c>
      <c r="BH306" s="184">
        <f>IF(N306="sníž. přenesená",J306,0)</f>
        <v>0</v>
      </c>
      <c r="BI306" s="184">
        <f>IF(N306="nulová",J306,0)</f>
        <v>0</v>
      </c>
      <c r="BJ306" s="16" t="s">
        <v>79</v>
      </c>
      <c r="BK306" s="184">
        <f>ROUND(I306*H306,2)</f>
        <v>0</v>
      </c>
      <c r="BL306" s="16" t="s">
        <v>125</v>
      </c>
      <c r="BM306" s="183" t="s">
        <v>612</v>
      </c>
    </row>
    <row r="307" spans="1:65" s="2" customFormat="1" ht="10.199999999999999">
      <c r="A307" s="33"/>
      <c r="B307" s="34"/>
      <c r="C307" s="35"/>
      <c r="D307" s="185" t="s">
        <v>127</v>
      </c>
      <c r="E307" s="35"/>
      <c r="F307" s="186" t="s">
        <v>613</v>
      </c>
      <c r="G307" s="35"/>
      <c r="H307" s="35"/>
      <c r="I307" s="187"/>
      <c r="J307" s="35"/>
      <c r="K307" s="35"/>
      <c r="L307" s="38"/>
      <c r="M307" s="188"/>
      <c r="N307" s="189"/>
      <c r="O307" s="63"/>
      <c r="P307" s="63"/>
      <c r="Q307" s="63"/>
      <c r="R307" s="63"/>
      <c r="S307" s="63"/>
      <c r="T307" s="64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T307" s="16" t="s">
        <v>127</v>
      </c>
      <c r="AU307" s="16" t="s">
        <v>82</v>
      </c>
    </row>
    <row r="308" spans="1:65" s="2" customFormat="1" ht="10.199999999999999">
      <c r="A308" s="33"/>
      <c r="B308" s="34"/>
      <c r="C308" s="35"/>
      <c r="D308" s="190" t="s">
        <v>129</v>
      </c>
      <c r="E308" s="35"/>
      <c r="F308" s="191" t="s">
        <v>614</v>
      </c>
      <c r="G308" s="35"/>
      <c r="H308" s="35"/>
      <c r="I308" s="187"/>
      <c r="J308" s="35"/>
      <c r="K308" s="35"/>
      <c r="L308" s="38"/>
      <c r="M308" s="188"/>
      <c r="N308" s="189"/>
      <c r="O308" s="63"/>
      <c r="P308" s="63"/>
      <c r="Q308" s="63"/>
      <c r="R308" s="63"/>
      <c r="S308" s="63"/>
      <c r="T308" s="64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  <c r="AT308" s="16" t="s">
        <v>129</v>
      </c>
      <c r="AU308" s="16" t="s">
        <v>82</v>
      </c>
    </row>
    <row r="309" spans="1:65" s="2" customFormat="1" ht="14.4" customHeight="1">
      <c r="A309" s="33"/>
      <c r="B309" s="34"/>
      <c r="C309" s="172" t="s">
        <v>615</v>
      </c>
      <c r="D309" s="172" t="s">
        <v>120</v>
      </c>
      <c r="E309" s="173" t="s">
        <v>616</v>
      </c>
      <c r="F309" s="174" t="s">
        <v>617</v>
      </c>
      <c r="G309" s="175" t="s">
        <v>579</v>
      </c>
      <c r="H309" s="176">
        <v>8</v>
      </c>
      <c r="I309" s="177"/>
      <c r="J309" s="178">
        <f>ROUND(I309*H309,2)</f>
        <v>0</v>
      </c>
      <c r="K309" s="174" t="s">
        <v>124</v>
      </c>
      <c r="L309" s="38"/>
      <c r="M309" s="179" t="s">
        <v>19</v>
      </c>
      <c r="N309" s="180" t="s">
        <v>42</v>
      </c>
      <c r="O309" s="63"/>
      <c r="P309" s="181">
        <f>O309*H309</f>
        <v>0</v>
      </c>
      <c r="Q309" s="181">
        <v>3.5729999999999998E-2</v>
      </c>
      <c r="R309" s="181">
        <f>Q309*H309</f>
        <v>0.28583999999999998</v>
      </c>
      <c r="S309" s="181">
        <v>0</v>
      </c>
      <c r="T309" s="182">
        <f>S309*H309</f>
        <v>0</v>
      </c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  <c r="AR309" s="183" t="s">
        <v>125</v>
      </c>
      <c r="AT309" s="183" t="s">
        <v>120</v>
      </c>
      <c r="AU309" s="183" t="s">
        <v>82</v>
      </c>
      <c r="AY309" s="16" t="s">
        <v>118</v>
      </c>
      <c r="BE309" s="184">
        <f>IF(N309="základní",J309,0)</f>
        <v>0</v>
      </c>
      <c r="BF309" s="184">
        <f>IF(N309="snížená",J309,0)</f>
        <v>0</v>
      </c>
      <c r="BG309" s="184">
        <f>IF(N309="zákl. přenesená",J309,0)</f>
        <v>0</v>
      </c>
      <c r="BH309" s="184">
        <f>IF(N309="sníž. přenesená",J309,0)</f>
        <v>0</v>
      </c>
      <c r="BI309" s="184">
        <f>IF(N309="nulová",J309,0)</f>
        <v>0</v>
      </c>
      <c r="BJ309" s="16" t="s">
        <v>79</v>
      </c>
      <c r="BK309" s="184">
        <f>ROUND(I309*H309,2)</f>
        <v>0</v>
      </c>
      <c r="BL309" s="16" t="s">
        <v>125</v>
      </c>
      <c r="BM309" s="183" t="s">
        <v>618</v>
      </c>
    </row>
    <row r="310" spans="1:65" s="2" customFormat="1" ht="10.199999999999999">
      <c r="A310" s="33"/>
      <c r="B310" s="34"/>
      <c r="C310" s="35"/>
      <c r="D310" s="185" t="s">
        <v>127</v>
      </c>
      <c r="E310" s="35"/>
      <c r="F310" s="186" t="s">
        <v>619</v>
      </c>
      <c r="G310" s="35"/>
      <c r="H310" s="35"/>
      <c r="I310" s="187"/>
      <c r="J310" s="35"/>
      <c r="K310" s="35"/>
      <c r="L310" s="38"/>
      <c r="M310" s="188"/>
      <c r="N310" s="189"/>
      <c r="O310" s="63"/>
      <c r="P310" s="63"/>
      <c r="Q310" s="63"/>
      <c r="R310" s="63"/>
      <c r="S310" s="63"/>
      <c r="T310" s="64"/>
      <c r="U310" s="33"/>
      <c r="V310" s="33"/>
      <c r="W310" s="33"/>
      <c r="X310" s="33"/>
      <c r="Y310" s="33"/>
      <c r="Z310" s="33"/>
      <c r="AA310" s="33"/>
      <c r="AB310" s="33"/>
      <c r="AC310" s="33"/>
      <c r="AD310" s="33"/>
      <c r="AE310" s="33"/>
      <c r="AT310" s="16" t="s">
        <v>127</v>
      </c>
      <c r="AU310" s="16" t="s">
        <v>82</v>
      </c>
    </row>
    <row r="311" spans="1:65" s="2" customFormat="1" ht="10.199999999999999">
      <c r="A311" s="33"/>
      <c r="B311" s="34"/>
      <c r="C311" s="35"/>
      <c r="D311" s="190" t="s">
        <v>129</v>
      </c>
      <c r="E311" s="35"/>
      <c r="F311" s="191" t="s">
        <v>620</v>
      </c>
      <c r="G311" s="35"/>
      <c r="H311" s="35"/>
      <c r="I311" s="187"/>
      <c r="J311" s="35"/>
      <c r="K311" s="35"/>
      <c r="L311" s="38"/>
      <c r="M311" s="188"/>
      <c r="N311" s="189"/>
      <c r="O311" s="63"/>
      <c r="P311" s="63"/>
      <c r="Q311" s="63"/>
      <c r="R311" s="63"/>
      <c r="S311" s="63"/>
      <c r="T311" s="64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  <c r="AT311" s="16" t="s">
        <v>129</v>
      </c>
      <c r="AU311" s="16" t="s">
        <v>82</v>
      </c>
    </row>
    <row r="312" spans="1:65" s="13" customFormat="1" ht="10.199999999999999">
      <c r="B312" s="192"/>
      <c r="C312" s="193"/>
      <c r="D312" s="185" t="s">
        <v>131</v>
      </c>
      <c r="E312" s="194" t="s">
        <v>19</v>
      </c>
      <c r="F312" s="195" t="s">
        <v>621</v>
      </c>
      <c r="G312" s="193"/>
      <c r="H312" s="196">
        <v>8</v>
      </c>
      <c r="I312" s="197"/>
      <c r="J312" s="193"/>
      <c r="K312" s="193"/>
      <c r="L312" s="198"/>
      <c r="M312" s="199"/>
      <c r="N312" s="200"/>
      <c r="O312" s="200"/>
      <c r="P312" s="200"/>
      <c r="Q312" s="200"/>
      <c r="R312" s="200"/>
      <c r="S312" s="200"/>
      <c r="T312" s="201"/>
      <c r="AT312" s="202" t="s">
        <v>131</v>
      </c>
      <c r="AU312" s="202" t="s">
        <v>82</v>
      </c>
      <c r="AV312" s="13" t="s">
        <v>82</v>
      </c>
      <c r="AW312" s="13" t="s">
        <v>33</v>
      </c>
      <c r="AX312" s="13" t="s">
        <v>79</v>
      </c>
      <c r="AY312" s="202" t="s">
        <v>118</v>
      </c>
    </row>
    <row r="313" spans="1:65" s="2" customFormat="1" ht="14.4" customHeight="1">
      <c r="A313" s="33"/>
      <c r="B313" s="34"/>
      <c r="C313" s="172" t="s">
        <v>622</v>
      </c>
      <c r="D313" s="172" t="s">
        <v>120</v>
      </c>
      <c r="E313" s="173" t="s">
        <v>623</v>
      </c>
      <c r="F313" s="174" t="s">
        <v>624</v>
      </c>
      <c r="G313" s="175" t="s">
        <v>135</v>
      </c>
      <c r="H313" s="176">
        <v>11.651999999999999</v>
      </c>
      <c r="I313" s="177"/>
      <c r="J313" s="178">
        <f>ROUND(I313*H313,2)</f>
        <v>0</v>
      </c>
      <c r="K313" s="174" t="s">
        <v>124</v>
      </c>
      <c r="L313" s="38"/>
      <c r="M313" s="179" t="s">
        <v>19</v>
      </c>
      <c r="N313" s="180" t="s">
        <v>42</v>
      </c>
      <c r="O313" s="63"/>
      <c r="P313" s="181">
        <f>O313*H313</f>
        <v>0</v>
      </c>
      <c r="Q313" s="181">
        <v>2.4775800000000001</v>
      </c>
      <c r="R313" s="181">
        <f>Q313*H313</f>
        <v>28.868762159999999</v>
      </c>
      <c r="S313" s="181">
        <v>0</v>
      </c>
      <c r="T313" s="182">
        <f>S313*H313</f>
        <v>0</v>
      </c>
      <c r="U313" s="33"/>
      <c r="V313" s="33"/>
      <c r="W313" s="33"/>
      <c r="X313" s="33"/>
      <c r="Y313" s="33"/>
      <c r="Z313" s="33"/>
      <c r="AA313" s="33"/>
      <c r="AB313" s="33"/>
      <c r="AC313" s="33"/>
      <c r="AD313" s="33"/>
      <c r="AE313" s="33"/>
      <c r="AR313" s="183" t="s">
        <v>125</v>
      </c>
      <c r="AT313" s="183" t="s">
        <v>120</v>
      </c>
      <c r="AU313" s="183" t="s">
        <v>82</v>
      </c>
      <c r="AY313" s="16" t="s">
        <v>118</v>
      </c>
      <c r="BE313" s="184">
        <f>IF(N313="základní",J313,0)</f>
        <v>0</v>
      </c>
      <c r="BF313" s="184">
        <f>IF(N313="snížená",J313,0)</f>
        <v>0</v>
      </c>
      <c r="BG313" s="184">
        <f>IF(N313="zákl. přenesená",J313,0)</f>
        <v>0</v>
      </c>
      <c r="BH313" s="184">
        <f>IF(N313="sníž. přenesená",J313,0)</f>
        <v>0</v>
      </c>
      <c r="BI313" s="184">
        <f>IF(N313="nulová",J313,0)</f>
        <v>0</v>
      </c>
      <c r="BJ313" s="16" t="s">
        <v>79</v>
      </c>
      <c r="BK313" s="184">
        <f>ROUND(I313*H313,2)</f>
        <v>0</v>
      </c>
      <c r="BL313" s="16" t="s">
        <v>125</v>
      </c>
      <c r="BM313" s="183" t="s">
        <v>625</v>
      </c>
    </row>
    <row r="314" spans="1:65" s="2" customFormat="1" ht="19.2">
      <c r="A314" s="33"/>
      <c r="B314" s="34"/>
      <c r="C314" s="35"/>
      <c r="D314" s="185" t="s">
        <v>127</v>
      </c>
      <c r="E314" s="35"/>
      <c r="F314" s="186" t="s">
        <v>626</v>
      </c>
      <c r="G314" s="35"/>
      <c r="H314" s="35"/>
      <c r="I314" s="187"/>
      <c r="J314" s="35"/>
      <c r="K314" s="35"/>
      <c r="L314" s="38"/>
      <c r="M314" s="188"/>
      <c r="N314" s="189"/>
      <c r="O314" s="63"/>
      <c r="P314" s="63"/>
      <c r="Q314" s="63"/>
      <c r="R314" s="63"/>
      <c r="S314" s="63"/>
      <c r="T314" s="64"/>
      <c r="U314" s="33"/>
      <c r="V314" s="33"/>
      <c r="W314" s="33"/>
      <c r="X314" s="33"/>
      <c r="Y314" s="33"/>
      <c r="Z314" s="33"/>
      <c r="AA314" s="33"/>
      <c r="AB314" s="33"/>
      <c r="AC314" s="33"/>
      <c r="AD314" s="33"/>
      <c r="AE314" s="33"/>
      <c r="AT314" s="16" t="s">
        <v>127</v>
      </c>
      <c r="AU314" s="16" t="s">
        <v>82</v>
      </c>
    </row>
    <row r="315" spans="1:65" s="2" customFormat="1" ht="10.199999999999999">
      <c r="A315" s="33"/>
      <c r="B315" s="34"/>
      <c r="C315" s="35"/>
      <c r="D315" s="190" t="s">
        <v>129</v>
      </c>
      <c r="E315" s="35"/>
      <c r="F315" s="191" t="s">
        <v>627</v>
      </c>
      <c r="G315" s="35"/>
      <c r="H315" s="35"/>
      <c r="I315" s="187"/>
      <c r="J315" s="35"/>
      <c r="K315" s="35"/>
      <c r="L315" s="38"/>
      <c r="M315" s="188"/>
      <c r="N315" s="189"/>
      <c r="O315" s="63"/>
      <c r="P315" s="63"/>
      <c r="Q315" s="63"/>
      <c r="R315" s="63"/>
      <c r="S315" s="63"/>
      <c r="T315" s="64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T315" s="16" t="s">
        <v>129</v>
      </c>
      <c r="AU315" s="16" t="s">
        <v>82</v>
      </c>
    </row>
    <row r="316" spans="1:65" s="2" customFormat="1" ht="19.2">
      <c r="A316" s="33"/>
      <c r="B316" s="34"/>
      <c r="C316" s="35"/>
      <c r="D316" s="185" t="s">
        <v>159</v>
      </c>
      <c r="E316" s="35"/>
      <c r="F316" s="203" t="s">
        <v>479</v>
      </c>
      <c r="G316" s="35"/>
      <c r="H316" s="35"/>
      <c r="I316" s="187"/>
      <c r="J316" s="35"/>
      <c r="K316" s="35"/>
      <c r="L316" s="38"/>
      <c r="M316" s="188"/>
      <c r="N316" s="189"/>
      <c r="O316" s="63"/>
      <c r="P316" s="63"/>
      <c r="Q316" s="63"/>
      <c r="R316" s="63"/>
      <c r="S316" s="63"/>
      <c r="T316" s="64"/>
      <c r="U316" s="33"/>
      <c r="V316" s="33"/>
      <c r="W316" s="33"/>
      <c r="X316" s="33"/>
      <c r="Y316" s="33"/>
      <c r="Z316" s="33"/>
      <c r="AA316" s="33"/>
      <c r="AB316" s="33"/>
      <c r="AC316" s="33"/>
      <c r="AD316" s="33"/>
      <c r="AE316" s="33"/>
      <c r="AT316" s="16" t="s">
        <v>159</v>
      </c>
      <c r="AU316" s="16" t="s">
        <v>82</v>
      </c>
    </row>
    <row r="317" spans="1:65" s="13" customFormat="1" ht="10.199999999999999">
      <c r="B317" s="192"/>
      <c r="C317" s="193"/>
      <c r="D317" s="185" t="s">
        <v>131</v>
      </c>
      <c r="E317" s="194" t="s">
        <v>19</v>
      </c>
      <c r="F317" s="195" t="s">
        <v>628</v>
      </c>
      <c r="G317" s="193"/>
      <c r="H317" s="196">
        <v>11.651999999999999</v>
      </c>
      <c r="I317" s="197"/>
      <c r="J317" s="193"/>
      <c r="K317" s="193"/>
      <c r="L317" s="198"/>
      <c r="M317" s="199"/>
      <c r="N317" s="200"/>
      <c r="O317" s="200"/>
      <c r="P317" s="200"/>
      <c r="Q317" s="200"/>
      <c r="R317" s="200"/>
      <c r="S317" s="200"/>
      <c r="T317" s="201"/>
      <c r="AT317" s="202" t="s">
        <v>131</v>
      </c>
      <c r="AU317" s="202" t="s">
        <v>82</v>
      </c>
      <c r="AV317" s="13" t="s">
        <v>82</v>
      </c>
      <c r="AW317" s="13" t="s">
        <v>33</v>
      </c>
      <c r="AX317" s="13" t="s">
        <v>79</v>
      </c>
      <c r="AY317" s="202" t="s">
        <v>118</v>
      </c>
    </row>
    <row r="318" spans="1:65" s="2" customFormat="1" ht="14.4" customHeight="1">
      <c r="A318" s="33"/>
      <c r="B318" s="34"/>
      <c r="C318" s="172" t="s">
        <v>629</v>
      </c>
      <c r="D318" s="172" t="s">
        <v>120</v>
      </c>
      <c r="E318" s="173" t="s">
        <v>630</v>
      </c>
      <c r="F318" s="174" t="s">
        <v>631</v>
      </c>
      <c r="G318" s="175" t="s">
        <v>579</v>
      </c>
      <c r="H318" s="176">
        <v>3</v>
      </c>
      <c r="I318" s="177"/>
      <c r="J318" s="178">
        <f>ROUND(I318*H318,2)</f>
        <v>0</v>
      </c>
      <c r="K318" s="174" t="s">
        <v>124</v>
      </c>
      <c r="L318" s="38"/>
      <c r="M318" s="179" t="s">
        <v>19</v>
      </c>
      <c r="N318" s="180" t="s">
        <v>42</v>
      </c>
      <c r="O318" s="63"/>
      <c r="P318" s="181">
        <f>O318*H318</f>
        <v>0</v>
      </c>
      <c r="Q318" s="181">
        <v>2.3765000000000001</v>
      </c>
      <c r="R318" s="181">
        <f>Q318*H318</f>
        <v>7.1295000000000002</v>
      </c>
      <c r="S318" s="181">
        <v>0</v>
      </c>
      <c r="T318" s="182">
        <f>S318*H318</f>
        <v>0</v>
      </c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  <c r="AR318" s="183" t="s">
        <v>125</v>
      </c>
      <c r="AT318" s="183" t="s">
        <v>120</v>
      </c>
      <c r="AU318" s="183" t="s">
        <v>82</v>
      </c>
      <c r="AY318" s="16" t="s">
        <v>118</v>
      </c>
      <c r="BE318" s="184">
        <f>IF(N318="základní",J318,0)</f>
        <v>0</v>
      </c>
      <c r="BF318" s="184">
        <f>IF(N318="snížená",J318,0)</f>
        <v>0</v>
      </c>
      <c r="BG318" s="184">
        <f>IF(N318="zákl. přenesená",J318,0)</f>
        <v>0</v>
      </c>
      <c r="BH318" s="184">
        <f>IF(N318="sníž. přenesená",J318,0)</f>
        <v>0</v>
      </c>
      <c r="BI318" s="184">
        <f>IF(N318="nulová",J318,0)</f>
        <v>0</v>
      </c>
      <c r="BJ318" s="16" t="s">
        <v>79</v>
      </c>
      <c r="BK318" s="184">
        <f>ROUND(I318*H318,2)</f>
        <v>0</v>
      </c>
      <c r="BL318" s="16" t="s">
        <v>125</v>
      </c>
      <c r="BM318" s="183" t="s">
        <v>632</v>
      </c>
    </row>
    <row r="319" spans="1:65" s="2" customFormat="1" ht="10.199999999999999">
      <c r="A319" s="33"/>
      <c r="B319" s="34"/>
      <c r="C319" s="35"/>
      <c r="D319" s="185" t="s">
        <v>127</v>
      </c>
      <c r="E319" s="35"/>
      <c r="F319" s="186" t="s">
        <v>633</v>
      </c>
      <c r="G319" s="35"/>
      <c r="H319" s="35"/>
      <c r="I319" s="187"/>
      <c r="J319" s="35"/>
      <c r="K319" s="35"/>
      <c r="L319" s="38"/>
      <c r="M319" s="188"/>
      <c r="N319" s="189"/>
      <c r="O319" s="63"/>
      <c r="P319" s="63"/>
      <c r="Q319" s="63"/>
      <c r="R319" s="63"/>
      <c r="S319" s="63"/>
      <c r="T319" s="64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  <c r="AT319" s="16" t="s">
        <v>127</v>
      </c>
      <c r="AU319" s="16" t="s">
        <v>82</v>
      </c>
    </row>
    <row r="320" spans="1:65" s="2" customFormat="1" ht="10.199999999999999">
      <c r="A320" s="33"/>
      <c r="B320" s="34"/>
      <c r="C320" s="35"/>
      <c r="D320" s="190" t="s">
        <v>129</v>
      </c>
      <c r="E320" s="35"/>
      <c r="F320" s="191" t="s">
        <v>634</v>
      </c>
      <c r="G320" s="35"/>
      <c r="H320" s="35"/>
      <c r="I320" s="187"/>
      <c r="J320" s="35"/>
      <c r="K320" s="35"/>
      <c r="L320" s="38"/>
      <c r="M320" s="188"/>
      <c r="N320" s="189"/>
      <c r="O320" s="63"/>
      <c r="P320" s="63"/>
      <c r="Q320" s="63"/>
      <c r="R320" s="63"/>
      <c r="S320" s="63"/>
      <c r="T320" s="64"/>
      <c r="U320" s="33"/>
      <c r="V320" s="33"/>
      <c r="W320" s="33"/>
      <c r="X320" s="33"/>
      <c r="Y320" s="33"/>
      <c r="Z320" s="33"/>
      <c r="AA320" s="33"/>
      <c r="AB320" s="33"/>
      <c r="AC320" s="33"/>
      <c r="AD320" s="33"/>
      <c r="AE320" s="33"/>
      <c r="AT320" s="16" t="s">
        <v>129</v>
      </c>
      <c r="AU320" s="16" t="s">
        <v>82</v>
      </c>
    </row>
    <row r="321" spans="1:65" s="13" customFormat="1" ht="10.199999999999999">
      <c r="B321" s="192"/>
      <c r="C321" s="193"/>
      <c r="D321" s="185" t="s">
        <v>131</v>
      </c>
      <c r="E321" s="194" t="s">
        <v>19</v>
      </c>
      <c r="F321" s="195" t="s">
        <v>635</v>
      </c>
      <c r="G321" s="193"/>
      <c r="H321" s="196">
        <v>2</v>
      </c>
      <c r="I321" s="197"/>
      <c r="J321" s="193"/>
      <c r="K321" s="193"/>
      <c r="L321" s="198"/>
      <c r="M321" s="199"/>
      <c r="N321" s="200"/>
      <c r="O321" s="200"/>
      <c r="P321" s="200"/>
      <c r="Q321" s="200"/>
      <c r="R321" s="200"/>
      <c r="S321" s="200"/>
      <c r="T321" s="201"/>
      <c r="AT321" s="202" t="s">
        <v>131</v>
      </c>
      <c r="AU321" s="202" t="s">
        <v>82</v>
      </c>
      <c r="AV321" s="13" t="s">
        <v>82</v>
      </c>
      <c r="AW321" s="13" t="s">
        <v>33</v>
      </c>
      <c r="AX321" s="13" t="s">
        <v>71</v>
      </c>
      <c r="AY321" s="202" t="s">
        <v>118</v>
      </c>
    </row>
    <row r="322" spans="1:65" s="13" customFormat="1" ht="10.199999999999999">
      <c r="B322" s="192"/>
      <c r="C322" s="193"/>
      <c r="D322" s="185" t="s">
        <v>131</v>
      </c>
      <c r="E322" s="194" t="s">
        <v>19</v>
      </c>
      <c r="F322" s="195" t="s">
        <v>636</v>
      </c>
      <c r="G322" s="193"/>
      <c r="H322" s="196">
        <v>1</v>
      </c>
      <c r="I322" s="197"/>
      <c r="J322" s="193"/>
      <c r="K322" s="193"/>
      <c r="L322" s="198"/>
      <c r="M322" s="199"/>
      <c r="N322" s="200"/>
      <c r="O322" s="200"/>
      <c r="P322" s="200"/>
      <c r="Q322" s="200"/>
      <c r="R322" s="200"/>
      <c r="S322" s="200"/>
      <c r="T322" s="201"/>
      <c r="AT322" s="202" t="s">
        <v>131</v>
      </c>
      <c r="AU322" s="202" t="s">
        <v>82</v>
      </c>
      <c r="AV322" s="13" t="s">
        <v>82</v>
      </c>
      <c r="AW322" s="13" t="s">
        <v>33</v>
      </c>
      <c r="AX322" s="13" t="s">
        <v>71</v>
      </c>
      <c r="AY322" s="202" t="s">
        <v>118</v>
      </c>
    </row>
    <row r="323" spans="1:65" s="2" customFormat="1" ht="14.4" customHeight="1">
      <c r="A323" s="33"/>
      <c r="B323" s="34"/>
      <c r="C323" s="204" t="s">
        <v>637</v>
      </c>
      <c r="D323" s="204" t="s">
        <v>190</v>
      </c>
      <c r="E323" s="205" t="s">
        <v>638</v>
      </c>
      <c r="F323" s="206" t="s">
        <v>639</v>
      </c>
      <c r="G323" s="207" t="s">
        <v>579</v>
      </c>
      <c r="H323" s="208">
        <v>2</v>
      </c>
      <c r="I323" s="209"/>
      <c r="J323" s="210">
        <f>ROUND(I323*H323,2)</f>
        <v>0</v>
      </c>
      <c r="K323" s="206" t="s">
        <v>19</v>
      </c>
      <c r="L323" s="211"/>
      <c r="M323" s="212" t="s">
        <v>19</v>
      </c>
      <c r="N323" s="213" t="s">
        <v>42</v>
      </c>
      <c r="O323" s="63"/>
      <c r="P323" s="181">
        <f>O323*H323</f>
        <v>0</v>
      </c>
      <c r="Q323" s="181">
        <v>2.5499999999999998</v>
      </c>
      <c r="R323" s="181">
        <f>Q323*H323</f>
        <v>5.0999999999999996</v>
      </c>
      <c r="S323" s="181">
        <v>0</v>
      </c>
      <c r="T323" s="182">
        <f>S323*H323</f>
        <v>0</v>
      </c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  <c r="AR323" s="183" t="s">
        <v>176</v>
      </c>
      <c r="AT323" s="183" t="s">
        <v>190</v>
      </c>
      <c r="AU323" s="183" t="s">
        <v>82</v>
      </c>
      <c r="AY323" s="16" t="s">
        <v>118</v>
      </c>
      <c r="BE323" s="184">
        <f>IF(N323="základní",J323,0)</f>
        <v>0</v>
      </c>
      <c r="BF323" s="184">
        <f>IF(N323="snížená",J323,0)</f>
        <v>0</v>
      </c>
      <c r="BG323" s="184">
        <f>IF(N323="zákl. přenesená",J323,0)</f>
        <v>0</v>
      </c>
      <c r="BH323" s="184">
        <f>IF(N323="sníž. přenesená",J323,0)</f>
        <v>0</v>
      </c>
      <c r="BI323" s="184">
        <f>IF(N323="nulová",J323,0)</f>
        <v>0</v>
      </c>
      <c r="BJ323" s="16" t="s">
        <v>79</v>
      </c>
      <c r="BK323" s="184">
        <f>ROUND(I323*H323,2)</f>
        <v>0</v>
      </c>
      <c r="BL323" s="16" t="s">
        <v>125</v>
      </c>
      <c r="BM323" s="183" t="s">
        <v>640</v>
      </c>
    </row>
    <row r="324" spans="1:65" s="2" customFormat="1" ht="10.199999999999999">
      <c r="A324" s="33"/>
      <c r="B324" s="34"/>
      <c r="C324" s="35"/>
      <c r="D324" s="185" t="s">
        <v>127</v>
      </c>
      <c r="E324" s="35"/>
      <c r="F324" s="186" t="s">
        <v>639</v>
      </c>
      <c r="G324" s="35"/>
      <c r="H324" s="35"/>
      <c r="I324" s="187"/>
      <c r="J324" s="35"/>
      <c r="K324" s="35"/>
      <c r="L324" s="38"/>
      <c r="M324" s="188"/>
      <c r="N324" s="189"/>
      <c r="O324" s="63"/>
      <c r="P324" s="63"/>
      <c r="Q324" s="63"/>
      <c r="R324" s="63"/>
      <c r="S324" s="63"/>
      <c r="T324" s="64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  <c r="AT324" s="16" t="s">
        <v>127</v>
      </c>
      <c r="AU324" s="16" t="s">
        <v>82</v>
      </c>
    </row>
    <row r="325" spans="1:65" s="2" customFormat="1" ht="14.4" customHeight="1">
      <c r="A325" s="33"/>
      <c r="B325" s="34"/>
      <c r="C325" s="204" t="s">
        <v>641</v>
      </c>
      <c r="D325" s="204" t="s">
        <v>190</v>
      </c>
      <c r="E325" s="205" t="s">
        <v>642</v>
      </c>
      <c r="F325" s="206" t="s">
        <v>643</v>
      </c>
      <c r="G325" s="207" t="s">
        <v>579</v>
      </c>
      <c r="H325" s="208">
        <v>2</v>
      </c>
      <c r="I325" s="209"/>
      <c r="J325" s="210">
        <f>ROUND(I325*H325,2)</f>
        <v>0</v>
      </c>
      <c r="K325" s="206" t="s">
        <v>124</v>
      </c>
      <c r="L325" s="211"/>
      <c r="M325" s="212" t="s">
        <v>19</v>
      </c>
      <c r="N325" s="213" t="s">
        <v>42</v>
      </c>
      <c r="O325" s="63"/>
      <c r="P325" s="181">
        <f>O325*H325</f>
        <v>0</v>
      </c>
      <c r="Q325" s="181">
        <v>1.0129999999999999</v>
      </c>
      <c r="R325" s="181">
        <f>Q325*H325</f>
        <v>2.0259999999999998</v>
      </c>
      <c r="S325" s="181">
        <v>0</v>
      </c>
      <c r="T325" s="182">
        <f>S325*H325</f>
        <v>0</v>
      </c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  <c r="AR325" s="183" t="s">
        <v>176</v>
      </c>
      <c r="AT325" s="183" t="s">
        <v>190</v>
      </c>
      <c r="AU325" s="183" t="s">
        <v>82</v>
      </c>
      <c r="AY325" s="16" t="s">
        <v>118</v>
      </c>
      <c r="BE325" s="184">
        <f>IF(N325="základní",J325,0)</f>
        <v>0</v>
      </c>
      <c r="BF325" s="184">
        <f>IF(N325="snížená",J325,0)</f>
        <v>0</v>
      </c>
      <c r="BG325" s="184">
        <f>IF(N325="zákl. přenesená",J325,0)</f>
        <v>0</v>
      </c>
      <c r="BH325" s="184">
        <f>IF(N325="sníž. přenesená",J325,0)</f>
        <v>0</v>
      </c>
      <c r="BI325" s="184">
        <f>IF(N325="nulová",J325,0)</f>
        <v>0</v>
      </c>
      <c r="BJ325" s="16" t="s">
        <v>79</v>
      </c>
      <c r="BK325" s="184">
        <f>ROUND(I325*H325,2)</f>
        <v>0</v>
      </c>
      <c r="BL325" s="16" t="s">
        <v>125</v>
      </c>
      <c r="BM325" s="183" t="s">
        <v>644</v>
      </c>
    </row>
    <row r="326" spans="1:65" s="2" customFormat="1" ht="10.199999999999999">
      <c r="A326" s="33"/>
      <c r="B326" s="34"/>
      <c r="C326" s="35"/>
      <c r="D326" s="185" t="s">
        <v>127</v>
      </c>
      <c r="E326" s="35"/>
      <c r="F326" s="186" t="s">
        <v>643</v>
      </c>
      <c r="G326" s="35"/>
      <c r="H326" s="35"/>
      <c r="I326" s="187"/>
      <c r="J326" s="35"/>
      <c r="K326" s="35"/>
      <c r="L326" s="38"/>
      <c r="M326" s="188"/>
      <c r="N326" s="189"/>
      <c r="O326" s="63"/>
      <c r="P326" s="63"/>
      <c r="Q326" s="63"/>
      <c r="R326" s="63"/>
      <c r="S326" s="63"/>
      <c r="T326" s="64"/>
      <c r="U326" s="33"/>
      <c r="V326" s="33"/>
      <c r="W326" s="33"/>
      <c r="X326" s="33"/>
      <c r="Y326" s="33"/>
      <c r="Z326" s="33"/>
      <c r="AA326" s="33"/>
      <c r="AB326" s="33"/>
      <c r="AC326" s="33"/>
      <c r="AD326" s="33"/>
      <c r="AE326" s="33"/>
      <c r="AT326" s="16" t="s">
        <v>127</v>
      </c>
      <c r="AU326" s="16" t="s">
        <v>82</v>
      </c>
    </row>
    <row r="327" spans="1:65" s="2" customFormat="1" ht="10.199999999999999">
      <c r="A327" s="33"/>
      <c r="B327" s="34"/>
      <c r="C327" s="35"/>
      <c r="D327" s="190" t="s">
        <v>129</v>
      </c>
      <c r="E327" s="35"/>
      <c r="F327" s="191" t="s">
        <v>645</v>
      </c>
      <c r="G327" s="35"/>
      <c r="H327" s="35"/>
      <c r="I327" s="187"/>
      <c r="J327" s="35"/>
      <c r="K327" s="35"/>
      <c r="L327" s="38"/>
      <c r="M327" s="188"/>
      <c r="N327" s="189"/>
      <c r="O327" s="63"/>
      <c r="P327" s="63"/>
      <c r="Q327" s="63"/>
      <c r="R327" s="63"/>
      <c r="S327" s="63"/>
      <c r="T327" s="64"/>
      <c r="U327" s="33"/>
      <c r="V327" s="33"/>
      <c r="W327" s="33"/>
      <c r="X327" s="33"/>
      <c r="Y327" s="33"/>
      <c r="Z327" s="33"/>
      <c r="AA327" s="33"/>
      <c r="AB327" s="33"/>
      <c r="AC327" s="33"/>
      <c r="AD327" s="33"/>
      <c r="AE327" s="33"/>
      <c r="AT327" s="16" t="s">
        <v>129</v>
      </c>
      <c r="AU327" s="16" t="s">
        <v>82</v>
      </c>
    </row>
    <row r="328" spans="1:65" s="13" customFormat="1" ht="10.199999999999999">
      <c r="B328" s="192"/>
      <c r="C328" s="193"/>
      <c r="D328" s="185" t="s">
        <v>131</v>
      </c>
      <c r="E328" s="194" t="s">
        <v>19</v>
      </c>
      <c r="F328" s="195" t="s">
        <v>646</v>
      </c>
      <c r="G328" s="193"/>
      <c r="H328" s="196">
        <v>2</v>
      </c>
      <c r="I328" s="197"/>
      <c r="J328" s="193"/>
      <c r="K328" s="193"/>
      <c r="L328" s="198"/>
      <c r="M328" s="199"/>
      <c r="N328" s="200"/>
      <c r="O328" s="200"/>
      <c r="P328" s="200"/>
      <c r="Q328" s="200"/>
      <c r="R328" s="200"/>
      <c r="S328" s="200"/>
      <c r="T328" s="201"/>
      <c r="AT328" s="202" t="s">
        <v>131</v>
      </c>
      <c r="AU328" s="202" t="s">
        <v>82</v>
      </c>
      <c r="AV328" s="13" t="s">
        <v>82</v>
      </c>
      <c r="AW328" s="13" t="s">
        <v>33</v>
      </c>
      <c r="AX328" s="13" t="s">
        <v>79</v>
      </c>
      <c r="AY328" s="202" t="s">
        <v>118</v>
      </c>
    </row>
    <row r="329" spans="1:65" s="2" customFormat="1" ht="14.4" customHeight="1">
      <c r="A329" s="33"/>
      <c r="B329" s="34"/>
      <c r="C329" s="204" t="s">
        <v>647</v>
      </c>
      <c r="D329" s="204" t="s">
        <v>190</v>
      </c>
      <c r="E329" s="205" t="s">
        <v>648</v>
      </c>
      <c r="F329" s="206" t="s">
        <v>649</v>
      </c>
      <c r="G329" s="207" t="s">
        <v>579</v>
      </c>
      <c r="H329" s="208">
        <v>1</v>
      </c>
      <c r="I329" s="209"/>
      <c r="J329" s="210">
        <f>ROUND(I329*H329,2)</f>
        <v>0</v>
      </c>
      <c r="K329" s="206" t="s">
        <v>124</v>
      </c>
      <c r="L329" s="211"/>
      <c r="M329" s="212" t="s">
        <v>19</v>
      </c>
      <c r="N329" s="213" t="s">
        <v>42</v>
      </c>
      <c r="O329" s="63"/>
      <c r="P329" s="181">
        <f>O329*H329</f>
        <v>0</v>
      </c>
      <c r="Q329" s="181">
        <v>0.254</v>
      </c>
      <c r="R329" s="181">
        <f>Q329*H329</f>
        <v>0.254</v>
      </c>
      <c r="S329" s="181">
        <v>0</v>
      </c>
      <c r="T329" s="182">
        <f>S329*H329</f>
        <v>0</v>
      </c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  <c r="AR329" s="183" t="s">
        <v>176</v>
      </c>
      <c r="AT329" s="183" t="s">
        <v>190</v>
      </c>
      <c r="AU329" s="183" t="s">
        <v>82</v>
      </c>
      <c r="AY329" s="16" t="s">
        <v>118</v>
      </c>
      <c r="BE329" s="184">
        <f>IF(N329="základní",J329,0)</f>
        <v>0</v>
      </c>
      <c r="BF329" s="184">
        <f>IF(N329="snížená",J329,0)</f>
        <v>0</v>
      </c>
      <c r="BG329" s="184">
        <f>IF(N329="zákl. přenesená",J329,0)</f>
        <v>0</v>
      </c>
      <c r="BH329" s="184">
        <f>IF(N329="sníž. přenesená",J329,0)</f>
        <v>0</v>
      </c>
      <c r="BI329" s="184">
        <f>IF(N329="nulová",J329,0)</f>
        <v>0</v>
      </c>
      <c r="BJ329" s="16" t="s">
        <v>79</v>
      </c>
      <c r="BK329" s="184">
        <f>ROUND(I329*H329,2)</f>
        <v>0</v>
      </c>
      <c r="BL329" s="16" t="s">
        <v>125</v>
      </c>
      <c r="BM329" s="183" t="s">
        <v>650</v>
      </c>
    </row>
    <row r="330" spans="1:65" s="2" customFormat="1" ht="10.199999999999999">
      <c r="A330" s="33"/>
      <c r="B330" s="34"/>
      <c r="C330" s="35"/>
      <c r="D330" s="185" t="s">
        <v>127</v>
      </c>
      <c r="E330" s="35"/>
      <c r="F330" s="186" t="s">
        <v>649</v>
      </c>
      <c r="G330" s="35"/>
      <c r="H330" s="35"/>
      <c r="I330" s="187"/>
      <c r="J330" s="35"/>
      <c r="K330" s="35"/>
      <c r="L330" s="38"/>
      <c r="M330" s="188"/>
      <c r="N330" s="189"/>
      <c r="O330" s="63"/>
      <c r="P330" s="63"/>
      <c r="Q330" s="63"/>
      <c r="R330" s="63"/>
      <c r="S330" s="63"/>
      <c r="T330" s="64"/>
      <c r="U330" s="33"/>
      <c r="V330" s="33"/>
      <c r="W330" s="33"/>
      <c r="X330" s="33"/>
      <c r="Y330" s="33"/>
      <c r="Z330" s="33"/>
      <c r="AA330" s="33"/>
      <c r="AB330" s="33"/>
      <c r="AC330" s="33"/>
      <c r="AD330" s="33"/>
      <c r="AE330" s="33"/>
      <c r="AT330" s="16" t="s">
        <v>127</v>
      </c>
      <c r="AU330" s="16" t="s">
        <v>82</v>
      </c>
    </row>
    <row r="331" spans="1:65" s="2" customFormat="1" ht="10.199999999999999">
      <c r="A331" s="33"/>
      <c r="B331" s="34"/>
      <c r="C331" s="35"/>
      <c r="D331" s="190" t="s">
        <v>129</v>
      </c>
      <c r="E331" s="35"/>
      <c r="F331" s="191" t="s">
        <v>651</v>
      </c>
      <c r="G331" s="35"/>
      <c r="H331" s="35"/>
      <c r="I331" s="187"/>
      <c r="J331" s="35"/>
      <c r="K331" s="35"/>
      <c r="L331" s="38"/>
      <c r="M331" s="188"/>
      <c r="N331" s="189"/>
      <c r="O331" s="63"/>
      <c r="P331" s="63"/>
      <c r="Q331" s="63"/>
      <c r="R331" s="63"/>
      <c r="S331" s="63"/>
      <c r="T331" s="64"/>
      <c r="U331" s="33"/>
      <c r="V331" s="33"/>
      <c r="W331" s="33"/>
      <c r="X331" s="33"/>
      <c r="Y331" s="33"/>
      <c r="Z331" s="33"/>
      <c r="AA331" s="33"/>
      <c r="AB331" s="33"/>
      <c r="AC331" s="33"/>
      <c r="AD331" s="33"/>
      <c r="AE331" s="33"/>
      <c r="AT331" s="16" t="s">
        <v>129</v>
      </c>
      <c r="AU331" s="16" t="s">
        <v>82</v>
      </c>
    </row>
    <row r="332" spans="1:65" s="2" customFormat="1" ht="14.4" customHeight="1">
      <c r="A332" s="33"/>
      <c r="B332" s="34"/>
      <c r="C332" s="204" t="s">
        <v>652</v>
      </c>
      <c r="D332" s="204" t="s">
        <v>190</v>
      </c>
      <c r="E332" s="205" t="s">
        <v>653</v>
      </c>
      <c r="F332" s="206" t="s">
        <v>654</v>
      </c>
      <c r="G332" s="207" t="s">
        <v>579</v>
      </c>
      <c r="H332" s="208">
        <v>2</v>
      </c>
      <c r="I332" s="209"/>
      <c r="J332" s="210">
        <f>ROUND(I332*H332,2)</f>
        <v>0</v>
      </c>
      <c r="K332" s="206" t="s">
        <v>124</v>
      </c>
      <c r="L332" s="211"/>
      <c r="M332" s="212" t="s">
        <v>19</v>
      </c>
      <c r="N332" s="213" t="s">
        <v>42</v>
      </c>
      <c r="O332" s="63"/>
      <c r="P332" s="181">
        <f>O332*H332</f>
        <v>0</v>
      </c>
      <c r="Q332" s="181">
        <v>0.58499999999999996</v>
      </c>
      <c r="R332" s="181">
        <f>Q332*H332</f>
        <v>1.17</v>
      </c>
      <c r="S332" s="181">
        <v>0</v>
      </c>
      <c r="T332" s="182">
        <f>S332*H332</f>
        <v>0</v>
      </c>
      <c r="U332" s="33"/>
      <c r="V332" s="33"/>
      <c r="W332" s="33"/>
      <c r="X332" s="33"/>
      <c r="Y332" s="33"/>
      <c r="Z332" s="33"/>
      <c r="AA332" s="33"/>
      <c r="AB332" s="33"/>
      <c r="AC332" s="33"/>
      <c r="AD332" s="33"/>
      <c r="AE332" s="33"/>
      <c r="AR332" s="183" t="s">
        <v>176</v>
      </c>
      <c r="AT332" s="183" t="s">
        <v>190</v>
      </c>
      <c r="AU332" s="183" t="s">
        <v>82</v>
      </c>
      <c r="AY332" s="16" t="s">
        <v>118</v>
      </c>
      <c r="BE332" s="184">
        <f>IF(N332="základní",J332,0)</f>
        <v>0</v>
      </c>
      <c r="BF332" s="184">
        <f>IF(N332="snížená",J332,0)</f>
        <v>0</v>
      </c>
      <c r="BG332" s="184">
        <f>IF(N332="zákl. přenesená",J332,0)</f>
        <v>0</v>
      </c>
      <c r="BH332" s="184">
        <f>IF(N332="sníž. přenesená",J332,0)</f>
        <v>0</v>
      </c>
      <c r="BI332" s="184">
        <f>IF(N332="nulová",J332,0)</f>
        <v>0</v>
      </c>
      <c r="BJ332" s="16" t="s">
        <v>79</v>
      </c>
      <c r="BK332" s="184">
        <f>ROUND(I332*H332,2)</f>
        <v>0</v>
      </c>
      <c r="BL332" s="16" t="s">
        <v>125</v>
      </c>
      <c r="BM332" s="183" t="s">
        <v>655</v>
      </c>
    </row>
    <row r="333" spans="1:65" s="2" customFormat="1" ht="10.199999999999999">
      <c r="A333" s="33"/>
      <c r="B333" s="34"/>
      <c r="C333" s="35"/>
      <c r="D333" s="185" t="s">
        <v>127</v>
      </c>
      <c r="E333" s="35"/>
      <c r="F333" s="186" t="s">
        <v>654</v>
      </c>
      <c r="G333" s="35"/>
      <c r="H333" s="35"/>
      <c r="I333" s="187"/>
      <c r="J333" s="35"/>
      <c r="K333" s="35"/>
      <c r="L333" s="38"/>
      <c r="M333" s="188"/>
      <c r="N333" s="189"/>
      <c r="O333" s="63"/>
      <c r="P333" s="63"/>
      <c r="Q333" s="63"/>
      <c r="R333" s="63"/>
      <c r="S333" s="63"/>
      <c r="T333" s="64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  <c r="AT333" s="16" t="s">
        <v>127</v>
      </c>
      <c r="AU333" s="16" t="s">
        <v>82</v>
      </c>
    </row>
    <row r="334" spans="1:65" s="2" customFormat="1" ht="10.199999999999999">
      <c r="A334" s="33"/>
      <c r="B334" s="34"/>
      <c r="C334" s="35"/>
      <c r="D334" s="190" t="s">
        <v>129</v>
      </c>
      <c r="E334" s="35"/>
      <c r="F334" s="191" t="s">
        <v>656</v>
      </c>
      <c r="G334" s="35"/>
      <c r="H334" s="35"/>
      <c r="I334" s="187"/>
      <c r="J334" s="35"/>
      <c r="K334" s="35"/>
      <c r="L334" s="38"/>
      <c r="M334" s="188"/>
      <c r="N334" s="189"/>
      <c r="O334" s="63"/>
      <c r="P334" s="63"/>
      <c r="Q334" s="63"/>
      <c r="R334" s="63"/>
      <c r="S334" s="63"/>
      <c r="T334" s="64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T334" s="16" t="s">
        <v>129</v>
      </c>
      <c r="AU334" s="16" t="s">
        <v>82</v>
      </c>
    </row>
    <row r="335" spans="1:65" s="2" customFormat="1" ht="14.4" customHeight="1">
      <c r="A335" s="33"/>
      <c r="B335" s="34"/>
      <c r="C335" s="204" t="s">
        <v>657</v>
      </c>
      <c r="D335" s="204" t="s">
        <v>190</v>
      </c>
      <c r="E335" s="205" t="s">
        <v>658</v>
      </c>
      <c r="F335" s="206" t="s">
        <v>659</v>
      </c>
      <c r="G335" s="207" t="s">
        <v>579</v>
      </c>
      <c r="H335" s="208">
        <v>1</v>
      </c>
      <c r="I335" s="209"/>
      <c r="J335" s="210">
        <f>ROUND(I335*H335,2)</f>
        <v>0</v>
      </c>
      <c r="K335" s="206" t="s">
        <v>124</v>
      </c>
      <c r="L335" s="211"/>
      <c r="M335" s="212" t="s">
        <v>19</v>
      </c>
      <c r="N335" s="213" t="s">
        <v>42</v>
      </c>
      <c r="O335" s="63"/>
      <c r="P335" s="181">
        <f>O335*H335</f>
        <v>0</v>
      </c>
      <c r="Q335" s="181">
        <v>0.04</v>
      </c>
      <c r="R335" s="181">
        <f>Q335*H335</f>
        <v>0.04</v>
      </c>
      <c r="S335" s="181">
        <v>0</v>
      </c>
      <c r="T335" s="182">
        <f>S335*H335</f>
        <v>0</v>
      </c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R335" s="183" t="s">
        <v>176</v>
      </c>
      <c r="AT335" s="183" t="s">
        <v>190</v>
      </c>
      <c r="AU335" s="183" t="s">
        <v>82</v>
      </c>
      <c r="AY335" s="16" t="s">
        <v>118</v>
      </c>
      <c r="BE335" s="184">
        <f>IF(N335="základní",J335,0)</f>
        <v>0</v>
      </c>
      <c r="BF335" s="184">
        <f>IF(N335="snížená",J335,0)</f>
        <v>0</v>
      </c>
      <c r="BG335" s="184">
        <f>IF(N335="zákl. přenesená",J335,0)</f>
        <v>0</v>
      </c>
      <c r="BH335" s="184">
        <f>IF(N335="sníž. přenesená",J335,0)</f>
        <v>0</v>
      </c>
      <c r="BI335" s="184">
        <f>IF(N335="nulová",J335,0)</f>
        <v>0</v>
      </c>
      <c r="BJ335" s="16" t="s">
        <v>79</v>
      </c>
      <c r="BK335" s="184">
        <f>ROUND(I335*H335,2)</f>
        <v>0</v>
      </c>
      <c r="BL335" s="16" t="s">
        <v>125</v>
      </c>
      <c r="BM335" s="183" t="s">
        <v>660</v>
      </c>
    </row>
    <row r="336" spans="1:65" s="2" customFormat="1" ht="10.199999999999999">
      <c r="A336" s="33"/>
      <c r="B336" s="34"/>
      <c r="C336" s="35"/>
      <c r="D336" s="185" t="s">
        <v>127</v>
      </c>
      <c r="E336" s="35"/>
      <c r="F336" s="186" t="s">
        <v>659</v>
      </c>
      <c r="G336" s="35"/>
      <c r="H336" s="35"/>
      <c r="I336" s="187"/>
      <c r="J336" s="35"/>
      <c r="K336" s="35"/>
      <c r="L336" s="38"/>
      <c r="M336" s="188"/>
      <c r="N336" s="189"/>
      <c r="O336" s="63"/>
      <c r="P336" s="63"/>
      <c r="Q336" s="63"/>
      <c r="R336" s="63"/>
      <c r="S336" s="63"/>
      <c r="T336" s="64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T336" s="16" t="s">
        <v>127</v>
      </c>
      <c r="AU336" s="16" t="s">
        <v>82</v>
      </c>
    </row>
    <row r="337" spans="1:65" s="2" customFormat="1" ht="10.199999999999999">
      <c r="A337" s="33"/>
      <c r="B337" s="34"/>
      <c r="C337" s="35"/>
      <c r="D337" s="190" t="s">
        <v>129</v>
      </c>
      <c r="E337" s="35"/>
      <c r="F337" s="191" t="s">
        <v>661</v>
      </c>
      <c r="G337" s="35"/>
      <c r="H337" s="35"/>
      <c r="I337" s="187"/>
      <c r="J337" s="35"/>
      <c r="K337" s="35"/>
      <c r="L337" s="38"/>
      <c r="M337" s="188"/>
      <c r="N337" s="189"/>
      <c r="O337" s="63"/>
      <c r="P337" s="63"/>
      <c r="Q337" s="63"/>
      <c r="R337" s="63"/>
      <c r="S337" s="63"/>
      <c r="T337" s="64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  <c r="AT337" s="16" t="s">
        <v>129</v>
      </c>
      <c r="AU337" s="16" t="s">
        <v>82</v>
      </c>
    </row>
    <row r="338" spans="1:65" s="2" customFormat="1" ht="14.4" customHeight="1">
      <c r="A338" s="33"/>
      <c r="B338" s="34"/>
      <c r="C338" s="204" t="s">
        <v>662</v>
      </c>
      <c r="D338" s="204" t="s">
        <v>190</v>
      </c>
      <c r="E338" s="205" t="s">
        <v>663</v>
      </c>
      <c r="F338" s="206" t="s">
        <v>664</v>
      </c>
      <c r="G338" s="207" t="s">
        <v>579</v>
      </c>
      <c r="H338" s="208">
        <v>5</v>
      </c>
      <c r="I338" s="209"/>
      <c r="J338" s="210">
        <f>ROUND(I338*H338,2)</f>
        <v>0</v>
      </c>
      <c r="K338" s="206" t="s">
        <v>124</v>
      </c>
      <c r="L338" s="211"/>
      <c r="M338" s="212" t="s">
        <v>19</v>
      </c>
      <c r="N338" s="213" t="s">
        <v>42</v>
      </c>
      <c r="O338" s="63"/>
      <c r="P338" s="181">
        <f>O338*H338</f>
        <v>0</v>
      </c>
      <c r="Q338" s="181">
        <v>2E-3</v>
      </c>
      <c r="R338" s="181">
        <f>Q338*H338</f>
        <v>0.01</v>
      </c>
      <c r="S338" s="181">
        <v>0</v>
      </c>
      <c r="T338" s="182">
        <f>S338*H338</f>
        <v>0</v>
      </c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  <c r="AR338" s="183" t="s">
        <v>176</v>
      </c>
      <c r="AT338" s="183" t="s">
        <v>190</v>
      </c>
      <c r="AU338" s="183" t="s">
        <v>82</v>
      </c>
      <c r="AY338" s="16" t="s">
        <v>118</v>
      </c>
      <c r="BE338" s="184">
        <f>IF(N338="základní",J338,0)</f>
        <v>0</v>
      </c>
      <c r="BF338" s="184">
        <f>IF(N338="snížená",J338,0)</f>
        <v>0</v>
      </c>
      <c r="BG338" s="184">
        <f>IF(N338="zákl. přenesená",J338,0)</f>
        <v>0</v>
      </c>
      <c r="BH338" s="184">
        <f>IF(N338="sníž. přenesená",J338,0)</f>
        <v>0</v>
      </c>
      <c r="BI338" s="184">
        <f>IF(N338="nulová",J338,0)</f>
        <v>0</v>
      </c>
      <c r="BJ338" s="16" t="s">
        <v>79</v>
      </c>
      <c r="BK338" s="184">
        <f>ROUND(I338*H338,2)</f>
        <v>0</v>
      </c>
      <c r="BL338" s="16" t="s">
        <v>125</v>
      </c>
      <c r="BM338" s="183" t="s">
        <v>665</v>
      </c>
    </row>
    <row r="339" spans="1:65" s="2" customFormat="1" ht="10.199999999999999">
      <c r="A339" s="33"/>
      <c r="B339" s="34"/>
      <c r="C339" s="35"/>
      <c r="D339" s="185" t="s">
        <v>127</v>
      </c>
      <c r="E339" s="35"/>
      <c r="F339" s="186" t="s">
        <v>664</v>
      </c>
      <c r="G339" s="35"/>
      <c r="H339" s="35"/>
      <c r="I339" s="187"/>
      <c r="J339" s="35"/>
      <c r="K339" s="35"/>
      <c r="L339" s="38"/>
      <c r="M339" s="188"/>
      <c r="N339" s="189"/>
      <c r="O339" s="63"/>
      <c r="P339" s="63"/>
      <c r="Q339" s="63"/>
      <c r="R339" s="63"/>
      <c r="S339" s="63"/>
      <c r="T339" s="64"/>
      <c r="U339" s="33"/>
      <c r="V339" s="33"/>
      <c r="W339" s="33"/>
      <c r="X339" s="33"/>
      <c r="Y339" s="33"/>
      <c r="Z339" s="33"/>
      <c r="AA339" s="33"/>
      <c r="AB339" s="33"/>
      <c r="AC339" s="33"/>
      <c r="AD339" s="33"/>
      <c r="AE339" s="33"/>
      <c r="AT339" s="16" t="s">
        <v>127</v>
      </c>
      <c r="AU339" s="16" t="s">
        <v>82</v>
      </c>
    </row>
    <row r="340" spans="1:65" s="2" customFormat="1" ht="10.199999999999999">
      <c r="A340" s="33"/>
      <c r="B340" s="34"/>
      <c r="C340" s="35"/>
      <c r="D340" s="190" t="s">
        <v>129</v>
      </c>
      <c r="E340" s="35"/>
      <c r="F340" s="191" t="s">
        <v>666</v>
      </c>
      <c r="G340" s="35"/>
      <c r="H340" s="35"/>
      <c r="I340" s="187"/>
      <c r="J340" s="35"/>
      <c r="K340" s="35"/>
      <c r="L340" s="38"/>
      <c r="M340" s="188"/>
      <c r="N340" s="189"/>
      <c r="O340" s="63"/>
      <c r="P340" s="63"/>
      <c r="Q340" s="63"/>
      <c r="R340" s="63"/>
      <c r="S340" s="63"/>
      <c r="T340" s="64"/>
      <c r="U340" s="33"/>
      <c r="V340" s="33"/>
      <c r="W340" s="33"/>
      <c r="X340" s="33"/>
      <c r="Y340" s="33"/>
      <c r="Z340" s="33"/>
      <c r="AA340" s="33"/>
      <c r="AB340" s="33"/>
      <c r="AC340" s="33"/>
      <c r="AD340" s="33"/>
      <c r="AE340" s="33"/>
      <c r="AT340" s="16" t="s">
        <v>129</v>
      </c>
      <c r="AU340" s="16" t="s">
        <v>82</v>
      </c>
    </row>
    <row r="341" spans="1:65" s="13" customFormat="1" ht="10.199999999999999">
      <c r="B341" s="192"/>
      <c r="C341" s="193"/>
      <c r="D341" s="185" t="s">
        <v>131</v>
      </c>
      <c r="E341" s="194" t="s">
        <v>19</v>
      </c>
      <c r="F341" s="195" t="s">
        <v>667</v>
      </c>
      <c r="G341" s="193"/>
      <c r="H341" s="196">
        <v>5</v>
      </c>
      <c r="I341" s="197"/>
      <c r="J341" s="193"/>
      <c r="K341" s="193"/>
      <c r="L341" s="198"/>
      <c r="M341" s="199"/>
      <c r="N341" s="200"/>
      <c r="O341" s="200"/>
      <c r="P341" s="200"/>
      <c r="Q341" s="200"/>
      <c r="R341" s="200"/>
      <c r="S341" s="200"/>
      <c r="T341" s="201"/>
      <c r="AT341" s="202" t="s">
        <v>131</v>
      </c>
      <c r="AU341" s="202" t="s">
        <v>82</v>
      </c>
      <c r="AV341" s="13" t="s">
        <v>82</v>
      </c>
      <c r="AW341" s="13" t="s">
        <v>33</v>
      </c>
      <c r="AX341" s="13" t="s">
        <v>79</v>
      </c>
      <c r="AY341" s="202" t="s">
        <v>118</v>
      </c>
    </row>
    <row r="342" spans="1:65" s="2" customFormat="1" ht="19.8" customHeight="1">
      <c r="A342" s="33"/>
      <c r="B342" s="34"/>
      <c r="C342" s="204" t="s">
        <v>668</v>
      </c>
      <c r="D342" s="204" t="s">
        <v>190</v>
      </c>
      <c r="E342" s="205" t="s">
        <v>669</v>
      </c>
      <c r="F342" s="206" t="s">
        <v>670</v>
      </c>
      <c r="G342" s="207" t="s">
        <v>579</v>
      </c>
      <c r="H342" s="208">
        <v>1</v>
      </c>
      <c r="I342" s="209"/>
      <c r="J342" s="210">
        <f>ROUND(I342*H342,2)</f>
        <v>0</v>
      </c>
      <c r="K342" s="206" t="s">
        <v>19</v>
      </c>
      <c r="L342" s="211"/>
      <c r="M342" s="212" t="s">
        <v>19</v>
      </c>
      <c r="N342" s="213" t="s">
        <v>42</v>
      </c>
      <c r="O342" s="63"/>
      <c r="P342" s="181">
        <f>O342*H342</f>
        <v>0</v>
      </c>
      <c r="Q342" s="181">
        <v>2.1120000000000001</v>
      </c>
      <c r="R342" s="181">
        <f>Q342*H342</f>
        <v>2.1120000000000001</v>
      </c>
      <c r="S342" s="181">
        <v>0</v>
      </c>
      <c r="T342" s="182">
        <f>S342*H342</f>
        <v>0</v>
      </c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  <c r="AR342" s="183" t="s">
        <v>176</v>
      </c>
      <c r="AT342" s="183" t="s">
        <v>190</v>
      </c>
      <c r="AU342" s="183" t="s">
        <v>82</v>
      </c>
      <c r="AY342" s="16" t="s">
        <v>118</v>
      </c>
      <c r="BE342" s="184">
        <f>IF(N342="základní",J342,0)</f>
        <v>0</v>
      </c>
      <c r="BF342" s="184">
        <f>IF(N342="snížená",J342,0)</f>
        <v>0</v>
      </c>
      <c r="BG342" s="184">
        <f>IF(N342="zákl. přenesená",J342,0)</f>
        <v>0</v>
      </c>
      <c r="BH342" s="184">
        <f>IF(N342="sníž. přenesená",J342,0)</f>
        <v>0</v>
      </c>
      <c r="BI342" s="184">
        <f>IF(N342="nulová",J342,0)</f>
        <v>0</v>
      </c>
      <c r="BJ342" s="16" t="s">
        <v>79</v>
      </c>
      <c r="BK342" s="184">
        <f>ROUND(I342*H342,2)</f>
        <v>0</v>
      </c>
      <c r="BL342" s="16" t="s">
        <v>125</v>
      </c>
      <c r="BM342" s="183" t="s">
        <v>671</v>
      </c>
    </row>
    <row r="343" spans="1:65" s="2" customFormat="1" ht="10.199999999999999">
      <c r="A343" s="33"/>
      <c r="B343" s="34"/>
      <c r="C343" s="35"/>
      <c r="D343" s="185" t="s">
        <v>127</v>
      </c>
      <c r="E343" s="35"/>
      <c r="F343" s="186" t="s">
        <v>670</v>
      </c>
      <c r="G343" s="35"/>
      <c r="H343" s="35"/>
      <c r="I343" s="187"/>
      <c r="J343" s="35"/>
      <c r="K343" s="35"/>
      <c r="L343" s="38"/>
      <c r="M343" s="188"/>
      <c r="N343" s="189"/>
      <c r="O343" s="63"/>
      <c r="P343" s="63"/>
      <c r="Q343" s="63"/>
      <c r="R343" s="63"/>
      <c r="S343" s="63"/>
      <c r="T343" s="64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  <c r="AT343" s="16" t="s">
        <v>127</v>
      </c>
      <c r="AU343" s="16" t="s">
        <v>82</v>
      </c>
    </row>
    <row r="344" spans="1:65" s="2" customFormat="1" ht="19.8" customHeight="1">
      <c r="A344" s="33"/>
      <c r="B344" s="34"/>
      <c r="C344" s="204" t="s">
        <v>672</v>
      </c>
      <c r="D344" s="204" t="s">
        <v>190</v>
      </c>
      <c r="E344" s="205" t="s">
        <v>673</v>
      </c>
      <c r="F344" s="206" t="s">
        <v>674</v>
      </c>
      <c r="G344" s="207" t="s">
        <v>579</v>
      </c>
      <c r="H344" s="208">
        <v>5</v>
      </c>
      <c r="I344" s="209"/>
      <c r="J344" s="210">
        <f>ROUND(I344*H344,2)</f>
        <v>0</v>
      </c>
      <c r="K344" s="206" t="s">
        <v>19</v>
      </c>
      <c r="L344" s="211"/>
      <c r="M344" s="212" t="s">
        <v>19</v>
      </c>
      <c r="N344" s="213" t="s">
        <v>42</v>
      </c>
      <c r="O344" s="63"/>
      <c r="P344" s="181">
        <f>O344*H344</f>
        <v>0</v>
      </c>
      <c r="Q344" s="181">
        <v>0.45500000000000002</v>
      </c>
      <c r="R344" s="181">
        <f>Q344*H344</f>
        <v>2.2749999999999999</v>
      </c>
      <c r="S344" s="181">
        <v>0</v>
      </c>
      <c r="T344" s="182">
        <f>S344*H344</f>
        <v>0</v>
      </c>
      <c r="U344" s="33"/>
      <c r="V344" s="33"/>
      <c r="W344" s="33"/>
      <c r="X344" s="33"/>
      <c r="Y344" s="33"/>
      <c r="Z344" s="33"/>
      <c r="AA344" s="33"/>
      <c r="AB344" s="33"/>
      <c r="AC344" s="33"/>
      <c r="AD344" s="33"/>
      <c r="AE344" s="33"/>
      <c r="AR344" s="183" t="s">
        <v>176</v>
      </c>
      <c r="AT344" s="183" t="s">
        <v>190</v>
      </c>
      <c r="AU344" s="183" t="s">
        <v>82</v>
      </c>
      <c r="AY344" s="16" t="s">
        <v>118</v>
      </c>
      <c r="BE344" s="184">
        <f>IF(N344="základní",J344,0)</f>
        <v>0</v>
      </c>
      <c r="BF344" s="184">
        <f>IF(N344="snížená",J344,0)</f>
        <v>0</v>
      </c>
      <c r="BG344" s="184">
        <f>IF(N344="zákl. přenesená",J344,0)</f>
        <v>0</v>
      </c>
      <c r="BH344" s="184">
        <f>IF(N344="sníž. přenesená",J344,0)</f>
        <v>0</v>
      </c>
      <c r="BI344" s="184">
        <f>IF(N344="nulová",J344,0)</f>
        <v>0</v>
      </c>
      <c r="BJ344" s="16" t="s">
        <v>79</v>
      </c>
      <c r="BK344" s="184">
        <f>ROUND(I344*H344,2)</f>
        <v>0</v>
      </c>
      <c r="BL344" s="16" t="s">
        <v>125</v>
      </c>
      <c r="BM344" s="183" t="s">
        <v>675</v>
      </c>
    </row>
    <row r="345" spans="1:65" s="2" customFormat="1" ht="10.199999999999999">
      <c r="A345" s="33"/>
      <c r="B345" s="34"/>
      <c r="C345" s="35"/>
      <c r="D345" s="185" t="s">
        <v>127</v>
      </c>
      <c r="E345" s="35"/>
      <c r="F345" s="186" t="s">
        <v>674</v>
      </c>
      <c r="G345" s="35"/>
      <c r="H345" s="35"/>
      <c r="I345" s="187"/>
      <c r="J345" s="35"/>
      <c r="K345" s="35"/>
      <c r="L345" s="38"/>
      <c r="M345" s="188"/>
      <c r="N345" s="189"/>
      <c r="O345" s="63"/>
      <c r="P345" s="63"/>
      <c r="Q345" s="63"/>
      <c r="R345" s="63"/>
      <c r="S345" s="63"/>
      <c r="T345" s="64"/>
      <c r="U345" s="33"/>
      <c r="V345" s="33"/>
      <c r="W345" s="33"/>
      <c r="X345" s="33"/>
      <c r="Y345" s="33"/>
      <c r="Z345" s="33"/>
      <c r="AA345" s="33"/>
      <c r="AB345" s="33"/>
      <c r="AC345" s="33"/>
      <c r="AD345" s="33"/>
      <c r="AE345" s="33"/>
      <c r="AT345" s="16" t="s">
        <v>127</v>
      </c>
      <c r="AU345" s="16" t="s">
        <v>82</v>
      </c>
    </row>
    <row r="346" spans="1:65" s="2" customFormat="1" ht="14.4" customHeight="1">
      <c r="A346" s="33"/>
      <c r="B346" s="34"/>
      <c r="C346" s="172" t="s">
        <v>676</v>
      </c>
      <c r="D346" s="172" t="s">
        <v>120</v>
      </c>
      <c r="E346" s="173" t="s">
        <v>677</v>
      </c>
      <c r="F346" s="174" t="s">
        <v>678</v>
      </c>
      <c r="G346" s="175" t="s">
        <v>123</v>
      </c>
      <c r="H346" s="176">
        <v>44.8</v>
      </c>
      <c r="I346" s="177"/>
      <c r="J346" s="178">
        <f>ROUND(I346*H346,2)</f>
        <v>0</v>
      </c>
      <c r="K346" s="174" t="s">
        <v>124</v>
      </c>
      <c r="L346" s="38"/>
      <c r="M346" s="179" t="s">
        <v>19</v>
      </c>
      <c r="N346" s="180" t="s">
        <v>42</v>
      </c>
      <c r="O346" s="63"/>
      <c r="P346" s="181">
        <f>O346*H346</f>
        <v>0</v>
      </c>
      <c r="Q346" s="181">
        <v>4.6499999999999996E-3</v>
      </c>
      <c r="R346" s="181">
        <f>Q346*H346</f>
        <v>0.20831999999999998</v>
      </c>
      <c r="S346" s="181">
        <v>0</v>
      </c>
      <c r="T346" s="182">
        <f>S346*H346</f>
        <v>0</v>
      </c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  <c r="AR346" s="183" t="s">
        <v>125</v>
      </c>
      <c r="AT346" s="183" t="s">
        <v>120</v>
      </c>
      <c r="AU346" s="183" t="s">
        <v>82</v>
      </c>
      <c r="AY346" s="16" t="s">
        <v>118</v>
      </c>
      <c r="BE346" s="184">
        <f>IF(N346="základní",J346,0)</f>
        <v>0</v>
      </c>
      <c r="BF346" s="184">
        <f>IF(N346="snížená",J346,0)</f>
        <v>0</v>
      </c>
      <c r="BG346" s="184">
        <f>IF(N346="zákl. přenesená",J346,0)</f>
        <v>0</v>
      </c>
      <c r="BH346" s="184">
        <f>IF(N346="sníž. přenesená",J346,0)</f>
        <v>0</v>
      </c>
      <c r="BI346" s="184">
        <f>IF(N346="nulová",J346,0)</f>
        <v>0</v>
      </c>
      <c r="BJ346" s="16" t="s">
        <v>79</v>
      </c>
      <c r="BK346" s="184">
        <f>ROUND(I346*H346,2)</f>
        <v>0</v>
      </c>
      <c r="BL346" s="16" t="s">
        <v>125</v>
      </c>
      <c r="BM346" s="183" t="s">
        <v>679</v>
      </c>
    </row>
    <row r="347" spans="1:65" s="2" customFormat="1" ht="10.199999999999999">
      <c r="A347" s="33"/>
      <c r="B347" s="34"/>
      <c r="C347" s="35"/>
      <c r="D347" s="185" t="s">
        <v>127</v>
      </c>
      <c r="E347" s="35"/>
      <c r="F347" s="186" t="s">
        <v>680</v>
      </c>
      <c r="G347" s="35"/>
      <c r="H347" s="35"/>
      <c r="I347" s="187"/>
      <c r="J347" s="35"/>
      <c r="K347" s="35"/>
      <c r="L347" s="38"/>
      <c r="M347" s="188"/>
      <c r="N347" s="189"/>
      <c r="O347" s="63"/>
      <c r="P347" s="63"/>
      <c r="Q347" s="63"/>
      <c r="R347" s="63"/>
      <c r="S347" s="63"/>
      <c r="T347" s="64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T347" s="16" t="s">
        <v>127</v>
      </c>
      <c r="AU347" s="16" t="s">
        <v>82</v>
      </c>
    </row>
    <row r="348" spans="1:65" s="2" customFormat="1" ht="10.199999999999999">
      <c r="A348" s="33"/>
      <c r="B348" s="34"/>
      <c r="C348" s="35"/>
      <c r="D348" s="190" t="s">
        <v>129</v>
      </c>
      <c r="E348" s="35"/>
      <c r="F348" s="191" t="s">
        <v>681</v>
      </c>
      <c r="G348" s="35"/>
      <c r="H348" s="35"/>
      <c r="I348" s="187"/>
      <c r="J348" s="35"/>
      <c r="K348" s="35"/>
      <c r="L348" s="38"/>
      <c r="M348" s="188"/>
      <c r="N348" s="189"/>
      <c r="O348" s="63"/>
      <c r="P348" s="63"/>
      <c r="Q348" s="63"/>
      <c r="R348" s="63"/>
      <c r="S348" s="63"/>
      <c r="T348" s="64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  <c r="AT348" s="16" t="s">
        <v>129</v>
      </c>
      <c r="AU348" s="16" t="s">
        <v>82</v>
      </c>
    </row>
    <row r="349" spans="1:65" s="13" customFormat="1" ht="20.399999999999999">
      <c r="B349" s="192"/>
      <c r="C349" s="193"/>
      <c r="D349" s="185" t="s">
        <v>131</v>
      </c>
      <c r="E349" s="194" t="s">
        <v>19</v>
      </c>
      <c r="F349" s="195" t="s">
        <v>682</v>
      </c>
      <c r="G349" s="193"/>
      <c r="H349" s="196">
        <v>44.8</v>
      </c>
      <c r="I349" s="197"/>
      <c r="J349" s="193"/>
      <c r="K349" s="193"/>
      <c r="L349" s="198"/>
      <c r="M349" s="199"/>
      <c r="N349" s="200"/>
      <c r="O349" s="200"/>
      <c r="P349" s="200"/>
      <c r="Q349" s="200"/>
      <c r="R349" s="200"/>
      <c r="S349" s="200"/>
      <c r="T349" s="201"/>
      <c r="AT349" s="202" t="s">
        <v>131</v>
      </c>
      <c r="AU349" s="202" t="s">
        <v>82</v>
      </c>
      <c r="AV349" s="13" t="s">
        <v>82</v>
      </c>
      <c r="AW349" s="13" t="s">
        <v>33</v>
      </c>
      <c r="AX349" s="13" t="s">
        <v>79</v>
      </c>
      <c r="AY349" s="202" t="s">
        <v>118</v>
      </c>
    </row>
    <row r="350" spans="1:65" s="2" customFormat="1" ht="14.4" customHeight="1">
      <c r="A350" s="33"/>
      <c r="B350" s="34"/>
      <c r="C350" s="172" t="s">
        <v>683</v>
      </c>
      <c r="D350" s="172" t="s">
        <v>120</v>
      </c>
      <c r="E350" s="173" t="s">
        <v>684</v>
      </c>
      <c r="F350" s="174" t="s">
        <v>685</v>
      </c>
      <c r="G350" s="175" t="s">
        <v>440</v>
      </c>
      <c r="H350" s="176">
        <v>0.35399999999999998</v>
      </c>
      <c r="I350" s="177"/>
      <c r="J350" s="178">
        <f>ROUND(I350*H350,2)</f>
        <v>0</v>
      </c>
      <c r="K350" s="174" t="s">
        <v>124</v>
      </c>
      <c r="L350" s="38"/>
      <c r="M350" s="179" t="s">
        <v>19</v>
      </c>
      <c r="N350" s="180" t="s">
        <v>42</v>
      </c>
      <c r="O350" s="63"/>
      <c r="P350" s="181">
        <f>O350*H350</f>
        <v>0</v>
      </c>
      <c r="Q350" s="181">
        <v>1.0423199999999999</v>
      </c>
      <c r="R350" s="181">
        <f>Q350*H350</f>
        <v>0.36898127999999997</v>
      </c>
      <c r="S350" s="181">
        <v>0</v>
      </c>
      <c r="T350" s="182">
        <f>S350*H350</f>
        <v>0</v>
      </c>
      <c r="U350" s="33"/>
      <c r="V350" s="33"/>
      <c r="W350" s="33"/>
      <c r="X350" s="33"/>
      <c r="Y350" s="33"/>
      <c r="Z350" s="33"/>
      <c r="AA350" s="33"/>
      <c r="AB350" s="33"/>
      <c r="AC350" s="33"/>
      <c r="AD350" s="33"/>
      <c r="AE350" s="33"/>
      <c r="AR350" s="183" t="s">
        <v>125</v>
      </c>
      <c r="AT350" s="183" t="s">
        <v>120</v>
      </c>
      <c r="AU350" s="183" t="s">
        <v>82</v>
      </c>
      <c r="AY350" s="16" t="s">
        <v>118</v>
      </c>
      <c r="BE350" s="184">
        <f>IF(N350="základní",J350,0)</f>
        <v>0</v>
      </c>
      <c r="BF350" s="184">
        <f>IF(N350="snížená",J350,0)</f>
        <v>0</v>
      </c>
      <c r="BG350" s="184">
        <f>IF(N350="zákl. přenesená",J350,0)</f>
        <v>0</v>
      </c>
      <c r="BH350" s="184">
        <f>IF(N350="sníž. přenesená",J350,0)</f>
        <v>0</v>
      </c>
      <c r="BI350" s="184">
        <f>IF(N350="nulová",J350,0)</f>
        <v>0</v>
      </c>
      <c r="BJ350" s="16" t="s">
        <v>79</v>
      </c>
      <c r="BK350" s="184">
        <f>ROUND(I350*H350,2)</f>
        <v>0</v>
      </c>
      <c r="BL350" s="16" t="s">
        <v>125</v>
      </c>
      <c r="BM350" s="183" t="s">
        <v>686</v>
      </c>
    </row>
    <row r="351" spans="1:65" s="2" customFormat="1" ht="10.199999999999999">
      <c r="A351" s="33"/>
      <c r="B351" s="34"/>
      <c r="C351" s="35"/>
      <c r="D351" s="185" t="s">
        <v>127</v>
      </c>
      <c r="E351" s="35"/>
      <c r="F351" s="186" t="s">
        <v>687</v>
      </c>
      <c r="G351" s="35"/>
      <c r="H351" s="35"/>
      <c r="I351" s="187"/>
      <c r="J351" s="35"/>
      <c r="K351" s="35"/>
      <c r="L351" s="38"/>
      <c r="M351" s="188"/>
      <c r="N351" s="189"/>
      <c r="O351" s="63"/>
      <c r="P351" s="63"/>
      <c r="Q351" s="63"/>
      <c r="R351" s="63"/>
      <c r="S351" s="63"/>
      <c r="T351" s="64"/>
      <c r="U351" s="33"/>
      <c r="V351" s="33"/>
      <c r="W351" s="33"/>
      <c r="X351" s="33"/>
      <c r="Y351" s="33"/>
      <c r="Z351" s="33"/>
      <c r="AA351" s="33"/>
      <c r="AB351" s="33"/>
      <c r="AC351" s="33"/>
      <c r="AD351" s="33"/>
      <c r="AE351" s="33"/>
      <c r="AT351" s="16" t="s">
        <v>127</v>
      </c>
      <c r="AU351" s="16" t="s">
        <v>82</v>
      </c>
    </row>
    <row r="352" spans="1:65" s="2" customFormat="1" ht="10.199999999999999">
      <c r="A352" s="33"/>
      <c r="B352" s="34"/>
      <c r="C352" s="35"/>
      <c r="D352" s="190" t="s">
        <v>129</v>
      </c>
      <c r="E352" s="35"/>
      <c r="F352" s="191" t="s">
        <v>688</v>
      </c>
      <c r="G352" s="35"/>
      <c r="H352" s="35"/>
      <c r="I352" s="187"/>
      <c r="J352" s="35"/>
      <c r="K352" s="35"/>
      <c r="L352" s="38"/>
      <c r="M352" s="188"/>
      <c r="N352" s="189"/>
      <c r="O352" s="63"/>
      <c r="P352" s="63"/>
      <c r="Q352" s="63"/>
      <c r="R352" s="63"/>
      <c r="S352" s="63"/>
      <c r="T352" s="64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  <c r="AT352" s="16" t="s">
        <v>129</v>
      </c>
      <c r="AU352" s="16" t="s">
        <v>82</v>
      </c>
    </row>
    <row r="353" spans="1:65" s="13" customFormat="1" ht="10.199999999999999">
      <c r="B353" s="192"/>
      <c r="C353" s="193"/>
      <c r="D353" s="185" t="s">
        <v>131</v>
      </c>
      <c r="E353" s="194" t="s">
        <v>19</v>
      </c>
      <c r="F353" s="195" t="s">
        <v>689</v>
      </c>
      <c r="G353" s="193"/>
      <c r="H353" s="196">
        <v>0.35399999999999998</v>
      </c>
      <c r="I353" s="197"/>
      <c r="J353" s="193"/>
      <c r="K353" s="193"/>
      <c r="L353" s="198"/>
      <c r="M353" s="199"/>
      <c r="N353" s="200"/>
      <c r="O353" s="200"/>
      <c r="P353" s="200"/>
      <c r="Q353" s="200"/>
      <c r="R353" s="200"/>
      <c r="S353" s="200"/>
      <c r="T353" s="201"/>
      <c r="AT353" s="202" t="s">
        <v>131</v>
      </c>
      <c r="AU353" s="202" t="s">
        <v>82</v>
      </c>
      <c r="AV353" s="13" t="s">
        <v>82</v>
      </c>
      <c r="AW353" s="13" t="s">
        <v>33</v>
      </c>
      <c r="AX353" s="13" t="s">
        <v>79</v>
      </c>
      <c r="AY353" s="202" t="s">
        <v>118</v>
      </c>
    </row>
    <row r="354" spans="1:65" s="2" customFormat="1" ht="14.4" customHeight="1">
      <c r="A354" s="33"/>
      <c r="B354" s="34"/>
      <c r="C354" s="172" t="s">
        <v>690</v>
      </c>
      <c r="D354" s="172" t="s">
        <v>120</v>
      </c>
      <c r="E354" s="173" t="s">
        <v>691</v>
      </c>
      <c r="F354" s="174" t="s">
        <v>692</v>
      </c>
      <c r="G354" s="175" t="s">
        <v>440</v>
      </c>
      <c r="H354" s="176">
        <v>1.0660000000000001</v>
      </c>
      <c r="I354" s="177"/>
      <c r="J354" s="178">
        <f>ROUND(I354*H354,2)</f>
        <v>0</v>
      </c>
      <c r="K354" s="174" t="s">
        <v>124</v>
      </c>
      <c r="L354" s="38"/>
      <c r="M354" s="179" t="s">
        <v>19</v>
      </c>
      <c r="N354" s="180" t="s">
        <v>42</v>
      </c>
      <c r="O354" s="63"/>
      <c r="P354" s="181">
        <f>O354*H354</f>
        <v>0</v>
      </c>
      <c r="Q354" s="181">
        <v>1.0040899999999999</v>
      </c>
      <c r="R354" s="181">
        <f>Q354*H354</f>
        <v>1.0703599399999999</v>
      </c>
      <c r="S354" s="181">
        <v>0</v>
      </c>
      <c r="T354" s="182">
        <f>S354*H354</f>
        <v>0</v>
      </c>
      <c r="U354" s="33"/>
      <c r="V354" s="33"/>
      <c r="W354" s="33"/>
      <c r="X354" s="33"/>
      <c r="Y354" s="33"/>
      <c r="Z354" s="33"/>
      <c r="AA354" s="33"/>
      <c r="AB354" s="33"/>
      <c r="AC354" s="33"/>
      <c r="AD354" s="33"/>
      <c r="AE354" s="33"/>
      <c r="AR354" s="183" t="s">
        <v>125</v>
      </c>
      <c r="AT354" s="183" t="s">
        <v>120</v>
      </c>
      <c r="AU354" s="183" t="s">
        <v>82</v>
      </c>
      <c r="AY354" s="16" t="s">
        <v>118</v>
      </c>
      <c r="BE354" s="184">
        <f>IF(N354="základní",J354,0)</f>
        <v>0</v>
      </c>
      <c r="BF354" s="184">
        <f>IF(N354="snížená",J354,0)</f>
        <v>0</v>
      </c>
      <c r="BG354" s="184">
        <f>IF(N354="zákl. přenesená",J354,0)</f>
        <v>0</v>
      </c>
      <c r="BH354" s="184">
        <f>IF(N354="sníž. přenesená",J354,0)</f>
        <v>0</v>
      </c>
      <c r="BI354" s="184">
        <f>IF(N354="nulová",J354,0)</f>
        <v>0</v>
      </c>
      <c r="BJ354" s="16" t="s">
        <v>79</v>
      </c>
      <c r="BK354" s="184">
        <f>ROUND(I354*H354,2)</f>
        <v>0</v>
      </c>
      <c r="BL354" s="16" t="s">
        <v>125</v>
      </c>
      <c r="BM354" s="183" t="s">
        <v>693</v>
      </c>
    </row>
    <row r="355" spans="1:65" s="2" customFormat="1" ht="10.199999999999999">
      <c r="A355" s="33"/>
      <c r="B355" s="34"/>
      <c r="C355" s="35"/>
      <c r="D355" s="185" t="s">
        <v>127</v>
      </c>
      <c r="E355" s="35"/>
      <c r="F355" s="186" t="s">
        <v>692</v>
      </c>
      <c r="G355" s="35"/>
      <c r="H355" s="35"/>
      <c r="I355" s="187"/>
      <c r="J355" s="35"/>
      <c r="K355" s="35"/>
      <c r="L355" s="38"/>
      <c r="M355" s="188"/>
      <c r="N355" s="189"/>
      <c r="O355" s="63"/>
      <c r="P355" s="63"/>
      <c r="Q355" s="63"/>
      <c r="R355" s="63"/>
      <c r="S355" s="63"/>
      <c r="T355" s="64"/>
      <c r="U355" s="33"/>
      <c r="V355" s="33"/>
      <c r="W355" s="33"/>
      <c r="X355" s="33"/>
      <c r="Y355" s="33"/>
      <c r="Z355" s="33"/>
      <c r="AA355" s="33"/>
      <c r="AB355" s="33"/>
      <c r="AC355" s="33"/>
      <c r="AD355" s="33"/>
      <c r="AE355" s="33"/>
      <c r="AT355" s="16" t="s">
        <v>127</v>
      </c>
      <c r="AU355" s="16" t="s">
        <v>82</v>
      </c>
    </row>
    <row r="356" spans="1:65" s="2" customFormat="1" ht="10.199999999999999">
      <c r="A356" s="33"/>
      <c r="B356" s="34"/>
      <c r="C356" s="35"/>
      <c r="D356" s="190" t="s">
        <v>129</v>
      </c>
      <c r="E356" s="35"/>
      <c r="F356" s="191" t="s">
        <v>694</v>
      </c>
      <c r="G356" s="35"/>
      <c r="H356" s="35"/>
      <c r="I356" s="187"/>
      <c r="J356" s="35"/>
      <c r="K356" s="35"/>
      <c r="L356" s="38"/>
      <c r="M356" s="188"/>
      <c r="N356" s="189"/>
      <c r="O356" s="63"/>
      <c r="P356" s="63"/>
      <c r="Q356" s="63"/>
      <c r="R356" s="63"/>
      <c r="S356" s="63"/>
      <c r="T356" s="64"/>
      <c r="U356" s="33"/>
      <c r="V356" s="33"/>
      <c r="W356" s="33"/>
      <c r="X356" s="33"/>
      <c r="Y356" s="33"/>
      <c r="Z356" s="33"/>
      <c r="AA356" s="33"/>
      <c r="AB356" s="33"/>
      <c r="AC356" s="33"/>
      <c r="AD356" s="33"/>
      <c r="AE356" s="33"/>
      <c r="AT356" s="16" t="s">
        <v>129</v>
      </c>
      <c r="AU356" s="16" t="s">
        <v>82</v>
      </c>
    </row>
    <row r="357" spans="1:65" s="13" customFormat="1" ht="10.199999999999999">
      <c r="B357" s="192"/>
      <c r="C357" s="193"/>
      <c r="D357" s="185" t="s">
        <v>131</v>
      </c>
      <c r="E357" s="194" t="s">
        <v>19</v>
      </c>
      <c r="F357" s="195" t="s">
        <v>695</v>
      </c>
      <c r="G357" s="193"/>
      <c r="H357" s="196">
        <v>1.0660000000000001</v>
      </c>
      <c r="I357" s="197"/>
      <c r="J357" s="193"/>
      <c r="K357" s="193"/>
      <c r="L357" s="198"/>
      <c r="M357" s="199"/>
      <c r="N357" s="200"/>
      <c r="O357" s="200"/>
      <c r="P357" s="200"/>
      <c r="Q357" s="200"/>
      <c r="R357" s="200"/>
      <c r="S357" s="200"/>
      <c r="T357" s="201"/>
      <c r="AT357" s="202" t="s">
        <v>131</v>
      </c>
      <c r="AU357" s="202" t="s">
        <v>82</v>
      </c>
      <c r="AV357" s="13" t="s">
        <v>82</v>
      </c>
      <c r="AW357" s="13" t="s">
        <v>33</v>
      </c>
      <c r="AX357" s="13" t="s">
        <v>79</v>
      </c>
      <c r="AY357" s="202" t="s">
        <v>118</v>
      </c>
    </row>
    <row r="358" spans="1:65" s="2" customFormat="1" ht="14.4" customHeight="1">
      <c r="A358" s="33"/>
      <c r="B358" s="34"/>
      <c r="C358" s="172" t="s">
        <v>696</v>
      </c>
      <c r="D358" s="172" t="s">
        <v>120</v>
      </c>
      <c r="E358" s="173" t="s">
        <v>697</v>
      </c>
      <c r="F358" s="174" t="s">
        <v>698</v>
      </c>
      <c r="G358" s="175" t="s">
        <v>579</v>
      </c>
      <c r="H358" s="176">
        <v>2</v>
      </c>
      <c r="I358" s="177"/>
      <c r="J358" s="178">
        <f>ROUND(I358*H358,2)</f>
        <v>0</v>
      </c>
      <c r="K358" s="174" t="s">
        <v>124</v>
      </c>
      <c r="L358" s="38"/>
      <c r="M358" s="179" t="s">
        <v>19</v>
      </c>
      <c r="N358" s="180" t="s">
        <v>42</v>
      </c>
      <c r="O358" s="63"/>
      <c r="P358" s="181">
        <f>O358*H358</f>
        <v>0</v>
      </c>
      <c r="Q358" s="181">
        <v>0.21734000000000001</v>
      </c>
      <c r="R358" s="181">
        <f>Q358*H358</f>
        <v>0.43468000000000001</v>
      </c>
      <c r="S358" s="181">
        <v>0</v>
      </c>
      <c r="T358" s="182">
        <f>S358*H358</f>
        <v>0</v>
      </c>
      <c r="U358" s="33"/>
      <c r="V358" s="33"/>
      <c r="W358" s="33"/>
      <c r="X358" s="33"/>
      <c r="Y358" s="33"/>
      <c r="Z358" s="33"/>
      <c r="AA358" s="33"/>
      <c r="AB358" s="33"/>
      <c r="AC358" s="33"/>
      <c r="AD358" s="33"/>
      <c r="AE358" s="33"/>
      <c r="AR358" s="183" t="s">
        <v>125</v>
      </c>
      <c r="AT358" s="183" t="s">
        <v>120</v>
      </c>
      <c r="AU358" s="183" t="s">
        <v>82</v>
      </c>
      <c r="AY358" s="16" t="s">
        <v>118</v>
      </c>
      <c r="BE358" s="184">
        <f>IF(N358="základní",J358,0)</f>
        <v>0</v>
      </c>
      <c r="BF358" s="184">
        <f>IF(N358="snížená",J358,0)</f>
        <v>0</v>
      </c>
      <c r="BG358" s="184">
        <f>IF(N358="zákl. přenesená",J358,0)</f>
        <v>0</v>
      </c>
      <c r="BH358" s="184">
        <f>IF(N358="sníž. přenesená",J358,0)</f>
        <v>0</v>
      </c>
      <c r="BI358" s="184">
        <f>IF(N358="nulová",J358,0)</f>
        <v>0</v>
      </c>
      <c r="BJ358" s="16" t="s">
        <v>79</v>
      </c>
      <c r="BK358" s="184">
        <f>ROUND(I358*H358,2)</f>
        <v>0</v>
      </c>
      <c r="BL358" s="16" t="s">
        <v>125</v>
      </c>
      <c r="BM358" s="183" t="s">
        <v>699</v>
      </c>
    </row>
    <row r="359" spans="1:65" s="2" customFormat="1" ht="10.199999999999999">
      <c r="A359" s="33"/>
      <c r="B359" s="34"/>
      <c r="C359" s="35"/>
      <c r="D359" s="185" t="s">
        <v>127</v>
      </c>
      <c r="E359" s="35"/>
      <c r="F359" s="186" t="s">
        <v>700</v>
      </c>
      <c r="G359" s="35"/>
      <c r="H359" s="35"/>
      <c r="I359" s="187"/>
      <c r="J359" s="35"/>
      <c r="K359" s="35"/>
      <c r="L359" s="38"/>
      <c r="M359" s="188"/>
      <c r="N359" s="189"/>
      <c r="O359" s="63"/>
      <c r="P359" s="63"/>
      <c r="Q359" s="63"/>
      <c r="R359" s="63"/>
      <c r="S359" s="63"/>
      <c r="T359" s="64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  <c r="AT359" s="16" t="s">
        <v>127</v>
      </c>
      <c r="AU359" s="16" t="s">
        <v>82</v>
      </c>
    </row>
    <row r="360" spans="1:65" s="2" customFormat="1" ht="10.199999999999999">
      <c r="A360" s="33"/>
      <c r="B360" s="34"/>
      <c r="C360" s="35"/>
      <c r="D360" s="190" t="s">
        <v>129</v>
      </c>
      <c r="E360" s="35"/>
      <c r="F360" s="191" t="s">
        <v>701</v>
      </c>
      <c r="G360" s="35"/>
      <c r="H360" s="35"/>
      <c r="I360" s="187"/>
      <c r="J360" s="35"/>
      <c r="K360" s="35"/>
      <c r="L360" s="38"/>
      <c r="M360" s="188"/>
      <c r="N360" s="189"/>
      <c r="O360" s="63"/>
      <c r="P360" s="63"/>
      <c r="Q360" s="63"/>
      <c r="R360" s="63"/>
      <c r="S360" s="63"/>
      <c r="T360" s="64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  <c r="AT360" s="16" t="s">
        <v>129</v>
      </c>
      <c r="AU360" s="16" t="s">
        <v>82</v>
      </c>
    </row>
    <row r="361" spans="1:65" s="13" customFormat="1" ht="10.199999999999999">
      <c r="B361" s="192"/>
      <c r="C361" s="193"/>
      <c r="D361" s="185" t="s">
        <v>131</v>
      </c>
      <c r="E361" s="194" t="s">
        <v>19</v>
      </c>
      <c r="F361" s="195" t="s">
        <v>635</v>
      </c>
      <c r="G361" s="193"/>
      <c r="H361" s="196">
        <v>2</v>
      </c>
      <c r="I361" s="197"/>
      <c r="J361" s="193"/>
      <c r="K361" s="193"/>
      <c r="L361" s="198"/>
      <c r="M361" s="199"/>
      <c r="N361" s="200"/>
      <c r="O361" s="200"/>
      <c r="P361" s="200"/>
      <c r="Q361" s="200"/>
      <c r="R361" s="200"/>
      <c r="S361" s="200"/>
      <c r="T361" s="201"/>
      <c r="AT361" s="202" t="s">
        <v>131</v>
      </c>
      <c r="AU361" s="202" t="s">
        <v>82</v>
      </c>
      <c r="AV361" s="13" t="s">
        <v>82</v>
      </c>
      <c r="AW361" s="13" t="s">
        <v>33</v>
      </c>
      <c r="AX361" s="13" t="s">
        <v>79</v>
      </c>
      <c r="AY361" s="202" t="s">
        <v>118</v>
      </c>
    </row>
    <row r="362" spans="1:65" s="2" customFormat="1" ht="14.4" customHeight="1">
      <c r="A362" s="33"/>
      <c r="B362" s="34"/>
      <c r="C362" s="204" t="s">
        <v>702</v>
      </c>
      <c r="D362" s="204" t="s">
        <v>190</v>
      </c>
      <c r="E362" s="205" t="s">
        <v>703</v>
      </c>
      <c r="F362" s="206" t="s">
        <v>704</v>
      </c>
      <c r="G362" s="207" t="s">
        <v>579</v>
      </c>
      <c r="H362" s="208">
        <v>2</v>
      </c>
      <c r="I362" s="209"/>
      <c r="J362" s="210">
        <f>ROUND(I362*H362,2)</f>
        <v>0</v>
      </c>
      <c r="K362" s="206" t="s">
        <v>124</v>
      </c>
      <c r="L362" s="211"/>
      <c r="M362" s="212" t="s">
        <v>19</v>
      </c>
      <c r="N362" s="213" t="s">
        <v>42</v>
      </c>
      <c r="O362" s="63"/>
      <c r="P362" s="181">
        <f>O362*H362</f>
        <v>0</v>
      </c>
      <c r="Q362" s="181">
        <v>9.9000000000000005E-2</v>
      </c>
      <c r="R362" s="181">
        <f>Q362*H362</f>
        <v>0.19800000000000001</v>
      </c>
      <c r="S362" s="181">
        <v>0</v>
      </c>
      <c r="T362" s="182">
        <f>S362*H362</f>
        <v>0</v>
      </c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R362" s="183" t="s">
        <v>176</v>
      </c>
      <c r="AT362" s="183" t="s">
        <v>190</v>
      </c>
      <c r="AU362" s="183" t="s">
        <v>82</v>
      </c>
      <c r="AY362" s="16" t="s">
        <v>118</v>
      </c>
      <c r="BE362" s="184">
        <f>IF(N362="základní",J362,0)</f>
        <v>0</v>
      </c>
      <c r="BF362" s="184">
        <f>IF(N362="snížená",J362,0)</f>
        <v>0</v>
      </c>
      <c r="BG362" s="184">
        <f>IF(N362="zákl. přenesená",J362,0)</f>
        <v>0</v>
      </c>
      <c r="BH362" s="184">
        <f>IF(N362="sníž. přenesená",J362,0)</f>
        <v>0</v>
      </c>
      <c r="BI362" s="184">
        <f>IF(N362="nulová",J362,0)</f>
        <v>0</v>
      </c>
      <c r="BJ362" s="16" t="s">
        <v>79</v>
      </c>
      <c r="BK362" s="184">
        <f>ROUND(I362*H362,2)</f>
        <v>0</v>
      </c>
      <c r="BL362" s="16" t="s">
        <v>125</v>
      </c>
      <c r="BM362" s="183" t="s">
        <v>705</v>
      </c>
    </row>
    <row r="363" spans="1:65" s="2" customFormat="1" ht="10.199999999999999">
      <c r="A363" s="33"/>
      <c r="B363" s="34"/>
      <c r="C363" s="35"/>
      <c r="D363" s="185" t="s">
        <v>127</v>
      </c>
      <c r="E363" s="35"/>
      <c r="F363" s="186" t="s">
        <v>704</v>
      </c>
      <c r="G363" s="35"/>
      <c r="H363" s="35"/>
      <c r="I363" s="187"/>
      <c r="J363" s="35"/>
      <c r="K363" s="35"/>
      <c r="L363" s="38"/>
      <c r="M363" s="188"/>
      <c r="N363" s="189"/>
      <c r="O363" s="63"/>
      <c r="P363" s="63"/>
      <c r="Q363" s="63"/>
      <c r="R363" s="63"/>
      <c r="S363" s="63"/>
      <c r="T363" s="64"/>
      <c r="U363" s="33"/>
      <c r="V363" s="33"/>
      <c r="W363" s="33"/>
      <c r="X363" s="33"/>
      <c r="Y363" s="33"/>
      <c r="Z363" s="33"/>
      <c r="AA363" s="33"/>
      <c r="AB363" s="33"/>
      <c r="AC363" s="33"/>
      <c r="AD363" s="33"/>
      <c r="AE363" s="33"/>
      <c r="AT363" s="16" t="s">
        <v>127</v>
      </c>
      <c r="AU363" s="16" t="s">
        <v>82</v>
      </c>
    </row>
    <row r="364" spans="1:65" s="2" customFormat="1" ht="10.199999999999999">
      <c r="A364" s="33"/>
      <c r="B364" s="34"/>
      <c r="C364" s="35"/>
      <c r="D364" s="190" t="s">
        <v>129</v>
      </c>
      <c r="E364" s="35"/>
      <c r="F364" s="191" t="s">
        <v>706</v>
      </c>
      <c r="G364" s="35"/>
      <c r="H364" s="35"/>
      <c r="I364" s="187"/>
      <c r="J364" s="35"/>
      <c r="K364" s="35"/>
      <c r="L364" s="38"/>
      <c r="M364" s="188"/>
      <c r="N364" s="189"/>
      <c r="O364" s="63"/>
      <c r="P364" s="63"/>
      <c r="Q364" s="63"/>
      <c r="R364" s="63"/>
      <c r="S364" s="63"/>
      <c r="T364" s="64"/>
      <c r="U364" s="33"/>
      <c r="V364" s="33"/>
      <c r="W364" s="33"/>
      <c r="X364" s="33"/>
      <c r="Y364" s="33"/>
      <c r="Z364" s="33"/>
      <c r="AA364" s="33"/>
      <c r="AB364" s="33"/>
      <c r="AC364" s="33"/>
      <c r="AD364" s="33"/>
      <c r="AE364" s="33"/>
      <c r="AT364" s="16" t="s">
        <v>129</v>
      </c>
      <c r="AU364" s="16" t="s">
        <v>82</v>
      </c>
    </row>
    <row r="365" spans="1:65" s="2" customFormat="1" ht="14.4" customHeight="1">
      <c r="A365" s="33"/>
      <c r="B365" s="34"/>
      <c r="C365" s="172" t="s">
        <v>707</v>
      </c>
      <c r="D365" s="172" t="s">
        <v>120</v>
      </c>
      <c r="E365" s="173" t="s">
        <v>708</v>
      </c>
      <c r="F365" s="174" t="s">
        <v>709</v>
      </c>
      <c r="G365" s="175" t="s">
        <v>579</v>
      </c>
      <c r="H365" s="176">
        <v>1</v>
      </c>
      <c r="I365" s="177"/>
      <c r="J365" s="178">
        <f>ROUND(I365*H365,2)</f>
        <v>0</v>
      </c>
      <c r="K365" s="174" t="s">
        <v>124</v>
      </c>
      <c r="L365" s="38"/>
      <c r="M365" s="179" t="s">
        <v>19</v>
      </c>
      <c r="N365" s="180" t="s">
        <v>42</v>
      </c>
      <c r="O365" s="63"/>
      <c r="P365" s="181">
        <f>O365*H365</f>
        <v>0</v>
      </c>
      <c r="Q365" s="181">
        <v>0.21734000000000001</v>
      </c>
      <c r="R365" s="181">
        <f>Q365*H365</f>
        <v>0.21734000000000001</v>
      </c>
      <c r="S365" s="181">
        <v>0</v>
      </c>
      <c r="T365" s="182">
        <f>S365*H365</f>
        <v>0</v>
      </c>
      <c r="U365" s="33"/>
      <c r="V365" s="33"/>
      <c r="W365" s="33"/>
      <c r="X365" s="33"/>
      <c r="Y365" s="33"/>
      <c r="Z365" s="33"/>
      <c r="AA365" s="33"/>
      <c r="AB365" s="33"/>
      <c r="AC365" s="33"/>
      <c r="AD365" s="33"/>
      <c r="AE365" s="33"/>
      <c r="AR365" s="183" t="s">
        <v>125</v>
      </c>
      <c r="AT365" s="183" t="s">
        <v>120</v>
      </c>
      <c r="AU365" s="183" t="s">
        <v>82</v>
      </c>
      <c r="AY365" s="16" t="s">
        <v>118</v>
      </c>
      <c r="BE365" s="184">
        <f>IF(N365="základní",J365,0)</f>
        <v>0</v>
      </c>
      <c r="BF365" s="184">
        <f>IF(N365="snížená",J365,0)</f>
        <v>0</v>
      </c>
      <c r="BG365" s="184">
        <f>IF(N365="zákl. přenesená",J365,0)</f>
        <v>0</v>
      </c>
      <c r="BH365" s="184">
        <f>IF(N365="sníž. přenesená",J365,0)</f>
        <v>0</v>
      </c>
      <c r="BI365" s="184">
        <f>IF(N365="nulová",J365,0)</f>
        <v>0</v>
      </c>
      <c r="BJ365" s="16" t="s">
        <v>79</v>
      </c>
      <c r="BK365" s="184">
        <f>ROUND(I365*H365,2)</f>
        <v>0</v>
      </c>
      <c r="BL365" s="16" t="s">
        <v>125</v>
      </c>
      <c r="BM365" s="183" t="s">
        <v>710</v>
      </c>
    </row>
    <row r="366" spans="1:65" s="2" customFormat="1" ht="10.199999999999999">
      <c r="A366" s="33"/>
      <c r="B366" s="34"/>
      <c r="C366" s="35"/>
      <c r="D366" s="185" t="s">
        <v>127</v>
      </c>
      <c r="E366" s="35"/>
      <c r="F366" s="186" t="s">
        <v>709</v>
      </c>
      <c r="G366" s="35"/>
      <c r="H366" s="35"/>
      <c r="I366" s="187"/>
      <c r="J366" s="35"/>
      <c r="K366" s="35"/>
      <c r="L366" s="38"/>
      <c r="M366" s="188"/>
      <c r="N366" s="189"/>
      <c r="O366" s="63"/>
      <c r="P366" s="63"/>
      <c r="Q366" s="63"/>
      <c r="R366" s="63"/>
      <c r="S366" s="63"/>
      <c r="T366" s="64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  <c r="AT366" s="16" t="s">
        <v>127</v>
      </c>
      <c r="AU366" s="16" t="s">
        <v>82</v>
      </c>
    </row>
    <row r="367" spans="1:65" s="2" customFormat="1" ht="10.199999999999999">
      <c r="A367" s="33"/>
      <c r="B367" s="34"/>
      <c r="C367" s="35"/>
      <c r="D367" s="190" t="s">
        <v>129</v>
      </c>
      <c r="E367" s="35"/>
      <c r="F367" s="191" t="s">
        <v>711</v>
      </c>
      <c r="G367" s="35"/>
      <c r="H367" s="35"/>
      <c r="I367" s="187"/>
      <c r="J367" s="35"/>
      <c r="K367" s="35"/>
      <c r="L367" s="38"/>
      <c r="M367" s="188"/>
      <c r="N367" s="189"/>
      <c r="O367" s="63"/>
      <c r="P367" s="63"/>
      <c r="Q367" s="63"/>
      <c r="R367" s="63"/>
      <c r="S367" s="63"/>
      <c r="T367" s="64"/>
      <c r="U367" s="33"/>
      <c r="V367" s="33"/>
      <c r="W367" s="33"/>
      <c r="X367" s="33"/>
      <c r="Y367" s="33"/>
      <c r="Z367" s="33"/>
      <c r="AA367" s="33"/>
      <c r="AB367" s="33"/>
      <c r="AC367" s="33"/>
      <c r="AD367" s="33"/>
      <c r="AE367" s="33"/>
      <c r="AT367" s="16" t="s">
        <v>129</v>
      </c>
      <c r="AU367" s="16" t="s">
        <v>82</v>
      </c>
    </row>
    <row r="368" spans="1:65" s="13" customFormat="1" ht="10.199999999999999">
      <c r="B368" s="192"/>
      <c r="C368" s="193"/>
      <c r="D368" s="185" t="s">
        <v>131</v>
      </c>
      <c r="E368" s="194" t="s">
        <v>19</v>
      </c>
      <c r="F368" s="195" t="s">
        <v>636</v>
      </c>
      <c r="G368" s="193"/>
      <c r="H368" s="196">
        <v>1</v>
      </c>
      <c r="I368" s="197"/>
      <c r="J368" s="193"/>
      <c r="K368" s="193"/>
      <c r="L368" s="198"/>
      <c r="M368" s="199"/>
      <c r="N368" s="200"/>
      <c r="O368" s="200"/>
      <c r="P368" s="200"/>
      <c r="Q368" s="200"/>
      <c r="R368" s="200"/>
      <c r="S368" s="200"/>
      <c r="T368" s="201"/>
      <c r="AT368" s="202" t="s">
        <v>131</v>
      </c>
      <c r="AU368" s="202" t="s">
        <v>82</v>
      </c>
      <c r="AV368" s="13" t="s">
        <v>82</v>
      </c>
      <c r="AW368" s="13" t="s">
        <v>33</v>
      </c>
      <c r="AX368" s="13" t="s">
        <v>79</v>
      </c>
      <c r="AY368" s="202" t="s">
        <v>118</v>
      </c>
    </row>
    <row r="369" spans="1:65" s="2" customFormat="1" ht="14.4" customHeight="1">
      <c r="A369" s="33"/>
      <c r="B369" s="34"/>
      <c r="C369" s="204" t="s">
        <v>712</v>
      </c>
      <c r="D369" s="204" t="s">
        <v>190</v>
      </c>
      <c r="E369" s="205" t="s">
        <v>713</v>
      </c>
      <c r="F369" s="206" t="s">
        <v>714</v>
      </c>
      <c r="G369" s="207" t="s">
        <v>579</v>
      </c>
      <c r="H369" s="208">
        <v>1</v>
      </c>
      <c r="I369" s="209"/>
      <c r="J369" s="210">
        <f>ROUND(I369*H369,2)</f>
        <v>0</v>
      </c>
      <c r="K369" s="206" t="s">
        <v>19</v>
      </c>
      <c r="L369" s="211"/>
      <c r="M369" s="212" t="s">
        <v>19</v>
      </c>
      <c r="N369" s="213" t="s">
        <v>42</v>
      </c>
      <c r="O369" s="63"/>
      <c r="P369" s="181">
        <f>O369*H369</f>
        <v>0</v>
      </c>
      <c r="Q369" s="181">
        <v>0.14199999999999999</v>
      </c>
      <c r="R369" s="181">
        <f>Q369*H369</f>
        <v>0.14199999999999999</v>
      </c>
      <c r="S369" s="181">
        <v>0</v>
      </c>
      <c r="T369" s="182">
        <f>S369*H369</f>
        <v>0</v>
      </c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  <c r="AR369" s="183" t="s">
        <v>176</v>
      </c>
      <c r="AT369" s="183" t="s">
        <v>190</v>
      </c>
      <c r="AU369" s="183" t="s">
        <v>82</v>
      </c>
      <c r="AY369" s="16" t="s">
        <v>118</v>
      </c>
      <c r="BE369" s="184">
        <f>IF(N369="základní",J369,0)</f>
        <v>0</v>
      </c>
      <c r="BF369" s="184">
        <f>IF(N369="snížená",J369,0)</f>
        <v>0</v>
      </c>
      <c r="BG369" s="184">
        <f>IF(N369="zákl. přenesená",J369,0)</f>
        <v>0</v>
      </c>
      <c r="BH369" s="184">
        <f>IF(N369="sníž. přenesená",J369,0)</f>
        <v>0</v>
      </c>
      <c r="BI369" s="184">
        <f>IF(N369="nulová",J369,0)</f>
        <v>0</v>
      </c>
      <c r="BJ369" s="16" t="s">
        <v>79</v>
      </c>
      <c r="BK369" s="184">
        <f>ROUND(I369*H369,2)</f>
        <v>0</v>
      </c>
      <c r="BL369" s="16" t="s">
        <v>125</v>
      </c>
      <c r="BM369" s="183" t="s">
        <v>715</v>
      </c>
    </row>
    <row r="370" spans="1:65" s="2" customFormat="1" ht="10.199999999999999">
      <c r="A370" s="33"/>
      <c r="B370" s="34"/>
      <c r="C370" s="35"/>
      <c r="D370" s="185" t="s">
        <v>127</v>
      </c>
      <c r="E370" s="35"/>
      <c r="F370" s="186" t="s">
        <v>714</v>
      </c>
      <c r="G370" s="35"/>
      <c r="H370" s="35"/>
      <c r="I370" s="187"/>
      <c r="J370" s="35"/>
      <c r="K370" s="35"/>
      <c r="L370" s="38"/>
      <c r="M370" s="188"/>
      <c r="N370" s="189"/>
      <c r="O370" s="63"/>
      <c r="P370" s="63"/>
      <c r="Q370" s="63"/>
      <c r="R370" s="63"/>
      <c r="S370" s="63"/>
      <c r="T370" s="64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  <c r="AT370" s="16" t="s">
        <v>127</v>
      </c>
      <c r="AU370" s="16" t="s">
        <v>82</v>
      </c>
    </row>
    <row r="371" spans="1:65" s="2" customFormat="1" ht="14.4" customHeight="1">
      <c r="A371" s="33"/>
      <c r="B371" s="34"/>
      <c r="C371" s="172" t="s">
        <v>716</v>
      </c>
      <c r="D371" s="172" t="s">
        <v>120</v>
      </c>
      <c r="E371" s="173" t="s">
        <v>717</v>
      </c>
      <c r="F371" s="174" t="s">
        <v>718</v>
      </c>
      <c r="G371" s="175" t="s">
        <v>579</v>
      </c>
      <c r="H371" s="176">
        <v>10</v>
      </c>
      <c r="I371" s="177"/>
      <c r="J371" s="178">
        <f>ROUND(I371*H371,2)</f>
        <v>0</v>
      </c>
      <c r="K371" s="174" t="s">
        <v>124</v>
      </c>
      <c r="L371" s="38"/>
      <c r="M371" s="179" t="s">
        <v>19</v>
      </c>
      <c r="N371" s="180" t="s">
        <v>42</v>
      </c>
      <c r="O371" s="63"/>
      <c r="P371" s="181">
        <f>O371*H371</f>
        <v>0</v>
      </c>
      <c r="Q371" s="181">
        <v>1.3600000000000001E-3</v>
      </c>
      <c r="R371" s="181">
        <f>Q371*H371</f>
        <v>1.3600000000000001E-2</v>
      </c>
      <c r="S371" s="181">
        <v>0</v>
      </c>
      <c r="T371" s="182">
        <f>S371*H371</f>
        <v>0</v>
      </c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  <c r="AR371" s="183" t="s">
        <v>125</v>
      </c>
      <c r="AT371" s="183" t="s">
        <v>120</v>
      </c>
      <c r="AU371" s="183" t="s">
        <v>82</v>
      </c>
      <c r="AY371" s="16" t="s">
        <v>118</v>
      </c>
      <c r="BE371" s="184">
        <f>IF(N371="základní",J371,0)</f>
        <v>0</v>
      </c>
      <c r="BF371" s="184">
        <f>IF(N371="snížená",J371,0)</f>
        <v>0</v>
      </c>
      <c r="BG371" s="184">
        <f>IF(N371="zákl. přenesená",J371,0)</f>
        <v>0</v>
      </c>
      <c r="BH371" s="184">
        <f>IF(N371="sníž. přenesená",J371,0)</f>
        <v>0</v>
      </c>
      <c r="BI371" s="184">
        <f>IF(N371="nulová",J371,0)</f>
        <v>0</v>
      </c>
      <c r="BJ371" s="16" t="s">
        <v>79</v>
      </c>
      <c r="BK371" s="184">
        <f>ROUND(I371*H371,2)</f>
        <v>0</v>
      </c>
      <c r="BL371" s="16" t="s">
        <v>125</v>
      </c>
      <c r="BM371" s="183" t="s">
        <v>719</v>
      </c>
    </row>
    <row r="372" spans="1:65" s="2" customFormat="1" ht="10.199999999999999">
      <c r="A372" s="33"/>
      <c r="B372" s="34"/>
      <c r="C372" s="35"/>
      <c r="D372" s="185" t="s">
        <v>127</v>
      </c>
      <c r="E372" s="35"/>
      <c r="F372" s="186" t="s">
        <v>720</v>
      </c>
      <c r="G372" s="35"/>
      <c r="H372" s="35"/>
      <c r="I372" s="187"/>
      <c r="J372" s="35"/>
      <c r="K372" s="35"/>
      <c r="L372" s="38"/>
      <c r="M372" s="188"/>
      <c r="N372" s="189"/>
      <c r="O372" s="63"/>
      <c r="P372" s="63"/>
      <c r="Q372" s="63"/>
      <c r="R372" s="63"/>
      <c r="S372" s="63"/>
      <c r="T372" s="64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  <c r="AT372" s="16" t="s">
        <v>127</v>
      </c>
      <c r="AU372" s="16" t="s">
        <v>82</v>
      </c>
    </row>
    <row r="373" spans="1:65" s="2" customFormat="1" ht="10.199999999999999">
      <c r="A373" s="33"/>
      <c r="B373" s="34"/>
      <c r="C373" s="35"/>
      <c r="D373" s="190" t="s">
        <v>129</v>
      </c>
      <c r="E373" s="35"/>
      <c r="F373" s="191" t="s">
        <v>721</v>
      </c>
      <c r="G373" s="35"/>
      <c r="H373" s="35"/>
      <c r="I373" s="187"/>
      <c r="J373" s="35"/>
      <c r="K373" s="35"/>
      <c r="L373" s="38"/>
      <c r="M373" s="188"/>
      <c r="N373" s="189"/>
      <c r="O373" s="63"/>
      <c r="P373" s="63"/>
      <c r="Q373" s="63"/>
      <c r="R373" s="63"/>
      <c r="S373" s="63"/>
      <c r="T373" s="64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  <c r="AT373" s="16" t="s">
        <v>129</v>
      </c>
      <c r="AU373" s="16" t="s">
        <v>82</v>
      </c>
    </row>
    <row r="374" spans="1:65" s="13" customFormat="1" ht="10.199999999999999">
      <c r="B374" s="192"/>
      <c r="C374" s="193"/>
      <c r="D374" s="185" t="s">
        <v>131</v>
      </c>
      <c r="E374" s="194" t="s">
        <v>19</v>
      </c>
      <c r="F374" s="195" t="s">
        <v>722</v>
      </c>
      <c r="G374" s="193"/>
      <c r="H374" s="196">
        <v>10</v>
      </c>
      <c r="I374" s="197"/>
      <c r="J374" s="193"/>
      <c r="K374" s="193"/>
      <c r="L374" s="198"/>
      <c r="M374" s="199"/>
      <c r="N374" s="200"/>
      <c r="O374" s="200"/>
      <c r="P374" s="200"/>
      <c r="Q374" s="200"/>
      <c r="R374" s="200"/>
      <c r="S374" s="200"/>
      <c r="T374" s="201"/>
      <c r="AT374" s="202" t="s">
        <v>131</v>
      </c>
      <c r="AU374" s="202" t="s">
        <v>82</v>
      </c>
      <c r="AV374" s="13" t="s">
        <v>82</v>
      </c>
      <c r="AW374" s="13" t="s">
        <v>33</v>
      </c>
      <c r="AX374" s="13" t="s">
        <v>79</v>
      </c>
      <c r="AY374" s="202" t="s">
        <v>118</v>
      </c>
    </row>
    <row r="375" spans="1:65" s="2" customFormat="1" ht="14.4" customHeight="1">
      <c r="A375" s="33"/>
      <c r="B375" s="34"/>
      <c r="C375" s="172" t="s">
        <v>723</v>
      </c>
      <c r="D375" s="172" t="s">
        <v>120</v>
      </c>
      <c r="E375" s="173" t="s">
        <v>724</v>
      </c>
      <c r="F375" s="174" t="s">
        <v>725</v>
      </c>
      <c r="G375" s="175" t="s">
        <v>135</v>
      </c>
      <c r="H375" s="176">
        <v>4.625</v>
      </c>
      <c r="I375" s="177"/>
      <c r="J375" s="178">
        <f>ROUND(I375*H375,2)</f>
        <v>0</v>
      </c>
      <c r="K375" s="174" t="s">
        <v>124</v>
      </c>
      <c r="L375" s="38"/>
      <c r="M375" s="179" t="s">
        <v>19</v>
      </c>
      <c r="N375" s="180" t="s">
        <v>42</v>
      </c>
      <c r="O375" s="63"/>
      <c r="P375" s="181">
        <f>O375*H375</f>
        <v>0</v>
      </c>
      <c r="Q375" s="181">
        <v>2.45329</v>
      </c>
      <c r="R375" s="181">
        <f>Q375*H375</f>
        <v>11.346466250000001</v>
      </c>
      <c r="S375" s="181">
        <v>0</v>
      </c>
      <c r="T375" s="182">
        <f>S375*H375</f>
        <v>0</v>
      </c>
      <c r="U375" s="33"/>
      <c r="V375" s="33"/>
      <c r="W375" s="33"/>
      <c r="X375" s="33"/>
      <c r="Y375" s="33"/>
      <c r="Z375" s="33"/>
      <c r="AA375" s="33"/>
      <c r="AB375" s="33"/>
      <c r="AC375" s="33"/>
      <c r="AD375" s="33"/>
      <c r="AE375" s="33"/>
      <c r="AR375" s="183" t="s">
        <v>125</v>
      </c>
      <c r="AT375" s="183" t="s">
        <v>120</v>
      </c>
      <c r="AU375" s="183" t="s">
        <v>82</v>
      </c>
      <c r="AY375" s="16" t="s">
        <v>118</v>
      </c>
      <c r="BE375" s="184">
        <f>IF(N375="základní",J375,0)</f>
        <v>0</v>
      </c>
      <c r="BF375" s="184">
        <f>IF(N375="snížená",J375,0)</f>
        <v>0</v>
      </c>
      <c r="BG375" s="184">
        <f>IF(N375="zákl. přenesená",J375,0)</f>
        <v>0</v>
      </c>
      <c r="BH375" s="184">
        <f>IF(N375="sníž. přenesená",J375,0)</f>
        <v>0</v>
      </c>
      <c r="BI375" s="184">
        <f>IF(N375="nulová",J375,0)</f>
        <v>0</v>
      </c>
      <c r="BJ375" s="16" t="s">
        <v>79</v>
      </c>
      <c r="BK375" s="184">
        <f>ROUND(I375*H375,2)</f>
        <v>0</v>
      </c>
      <c r="BL375" s="16" t="s">
        <v>125</v>
      </c>
      <c r="BM375" s="183" t="s">
        <v>726</v>
      </c>
    </row>
    <row r="376" spans="1:65" s="2" customFormat="1" ht="10.199999999999999">
      <c r="A376" s="33"/>
      <c r="B376" s="34"/>
      <c r="C376" s="35"/>
      <c r="D376" s="185" t="s">
        <v>127</v>
      </c>
      <c r="E376" s="35"/>
      <c r="F376" s="186" t="s">
        <v>727</v>
      </c>
      <c r="G376" s="35"/>
      <c r="H376" s="35"/>
      <c r="I376" s="187"/>
      <c r="J376" s="35"/>
      <c r="K376" s="35"/>
      <c r="L376" s="38"/>
      <c r="M376" s="188"/>
      <c r="N376" s="189"/>
      <c r="O376" s="63"/>
      <c r="P376" s="63"/>
      <c r="Q376" s="63"/>
      <c r="R376" s="63"/>
      <c r="S376" s="63"/>
      <c r="T376" s="64"/>
      <c r="U376" s="33"/>
      <c r="V376" s="33"/>
      <c r="W376" s="33"/>
      <c r="X376" s="33"/>
      <c r="Y376" s="33"/>
      <c r="Z376" s="33"/>
      <c r="AA376" s="33"/>
      <c r="AB376" s="33"/>
      <c r="AC376" s="33"/>
      <c r="AD376" s="33"/>
      <c r="AE376" s="33"/>
      <c r="AT376" s="16" t="s">
        <v>127</v>
      </c>
      <c r="AU376" s="16" t="s">
        <v>82</v>
      </c>
    </row>
    <row r="377" spans="1:65" s="2" customFormat="1" ht="10.199999999999999">
      <c r="A377" s="33"/>
      <c r="B377" s="34"/>
      <c r="C377" s="35"/>
      <c r="D377" s="190" t="s">
        <v>129</v>
      </c>
      <c r="E377" s="35"/>
      <c r="F377" s="191" t="s">
        <v>728</v>
      </c>
      <c r="G377" s="35"/>
      <c r="H377" s="35"/>
      <c r="I377" s="187"/>
      <c r="J377" s="35"/>
      <c r="K377" s="35"/>
      <c r="L377" s="38"/>
      <c r="M377" s="188"/>
      <c r="N377" s="189"/>
      <c r="O377" s="63"/>
      <c r="P377" s="63"/>
      <c r="Q377" s="63"/>
      <c r="R377" s="63"/>
      <c r="S377" s="63"/>
      <c r="T377" s="64"/>
      <c r="U377" s="33"/>
      <c r="V377" s="33"/>
      <c r="W377" s="33"/>
      <c r="X377" s="33"/>
      <c r="Y377" s="33"/>
      <c r="Z377" s="33"/>
      <c r="AA377" s="33"/>
      <c r="AB377" s="33"/>
      <c r="AC377" s="33"/>
      <c r="AD377" s="33"/>
      <c r="AE377" s="33"/>
      <c r="AT377" s="16" t="s">
        <v>129</v>
      </c>
      <c r="AU377" s="16" t="s">
        <v>82</v>
      </c>
    </row>
    <row r="378" spans="1:65" s="2" customFormat="1" ht="19.2">
      <c r="A378" s="33"/>
      <c r="B378" s="34"/>
      <c r="C378" s="35"/>
      <c r="D378" s="185" t="s">
        <v>159</v>
      </c>
      <c r="E378" s="35"/>
      <c r="F378" s="203" t="s">
        <v>479</v>
      </c>
      <c r="G378" s="35"/>
      <c r="H378" s="35"/>
      <c r="I378" s="187"/>
      <c r="J378" s="35"/>
      <c r="K378" s="35"/>
      <c r="L378" s="38"/>
      <c r="M378" s="188"/>
      <c r="N378" s="189"/>
      <c r="O378" s="63"/>
      <c r="P378" s="63"/>
      <c r="Q378" s="63"/>
      <c r="R378" s="63"/>
      <c r="S378" s="63"/>
      <c r="T378" s="64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  <c r="AT378" s="16" t="s">
        <v>159</v>
      </c>
      <c r="AU378" s="16" t="s">
        <v>82</v>
      </c>
    </row>
    <row r="379" spans="1:65" s="13" customFormat="1" ht="10.199999999999999">
      <c r="B379" s="192"/>
      <c r="C379" s="193"/>
      <c r="D379" s="185" t="s">
        <v>131</v>
      </c>
      <c r="E379" s="194" t="s">
        <v>19</v>
      </c>
      <c r="F379" s="195" t="s">
        <v>729</v>
      </c>
      <c r="G379" s="193"/>
      <c r="H379" s="196">
        <v>4.625</v>
      </c>
      <c r="I379" s="197"/>
      <c r="J379" s="193"/>
      <c r="K379" s="193"/>
      <c r="L379" s="198"/>
      <c r="M379" s="199"/>
      <c r="N379" s="200"/>
      <c r="O379" s="200"/>
      <c r="P379" s="200"/>
      <c r="Q379" s="200"/>
      <c r="R379" s="200"/>
      <c r="S379" s="200"/>
      <c r="T379" s="201"/>
      <c r="AT379" s="202" t="s">
        <v>131</v>
      </c>
      <c r="AU379" s="202" t="s">
        <v>82</v>
      </c>
      <c r="AV379" s="13" t="s">
        <v>82</v>
      </c>
      <c r="AW379" s="13" t="s">
        <v>33</v>
      </c>
      <c r="AX379" s="13" t="s">
        <v>79</v>
      </c>
      <c r="AY379" s="202" t="s">
        <v>118</v>
      </c>
    </row>
    <row r="380" spans="1:65" s="2" customFormat="1" ht="14.4" customHeight="1">
      <c r="A380" s="33"/>
      <c r="B380" s="34"/>
      <c r="C380" s="172" t="s">
        <v>730</v>
      </c>
      <c r="D380" s="172" t="s">
        <v>120</v>
      </c>
      <c r="E380" s="173" t="s">
        <v>731</v>
      </c>
      <c r="F380" s="174" t="s">
        <v>732</v>
      </c>
      <c r="G380" s="175" t="s">
        <v>123</v>
      </c>
      <c r="H380" s="176">
        <v>6</v>
      </c>
      <c r="I380" s="177"/>
      <c r="J380" s="178">
        <f>ROUND(I380*H380,2)</f>
        <v>0</v>
      </c>
      <c r="K380" s="174" t="s">
        <v>124</v>
      </c>
      <c r="L380" s="38"/>
      <c r="M380" s="179" t="s">
        <v>19</v>
      </c>
      <c r="N380" s="180" t="s">
        <v>42</v>
      </c>
      <c r="O380" s="63"/>
      <c r="P380" s="181">
        <f>O380*H380</f>
        <v>0</v>
      </c>
      <c r="Q380" s="181">
        <v>4.0200000000000001E-3</v>
      </c>
      <c r="R380" s="181">
        <f>Q380*H380</f>
        <v>2.4120000000000003E-2</v>
      </c>
      <c r="S380" s="181">
        <v>0</v>
      </c>
      <c r="T380" s="182">
        <f>S380*H380</f>
        <v>0</v>
      </c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  <c r="AR380" s="183" t="s">
        <v>125</v>
      </c>
      <c r="AT380" s="183" t="s">
        <v>120</v>
      </c>
      <c r="AU380" s="183" t="s">
        <v>82</v>
      </c>
      <c r="AY380" s="16" t="s">
        <v>118</v>
      </c>
      <c r="BE380" s="184">
        <f>IF(N380="základní",J380,0)</f>
        <v>0</v>
      </c>
      <c r="BF380" s="184">
        <f>IF(N380="snížená",J380,0)</f>
        <v>0</v>
      </c>
      <c r="BG380" s="184">
        <f>IF(N380="zákl. přenesená",J380,0)</f>
        <v>0</v>
      </c>
      <c r="BH380" s="184">
        <f>IF(N380="sníž. přenesená",J380,0)</f>
        <v>0</v>
      </c>
      <c r="BI380" s="184">
        <f>IF(N380="nulová",J380,0)</f>
        <v>0</v>
      </c>
      <c r="BJ380" s="16" t="s">
        <v>79</v>
      </c>
      <c r="BK380" s="184">
        <f>ROUND(I380*H380,2)</f>
        <v>0</v>
      </c>
      <c r="BL380" s="16" t="s">
        <v>125</v>
      </c>
      <c r="BM380" s="183" t="s">
        <v>733</v>
      </c>
    </row>
    <row r="381" spans="1:65" s="2" customFormat="1" ht="10.199999999999999">
      <c r="A381" s="33"/>
      <c r="B381" s="34"/>
      <c r="C381" s="35"/>
      <c r="D381" s="185" t="s">
        <v>127</v>
      </c>
      <c r="E381" s="35"/>
      <c r="F381" s="186" t="s">
        <v>734</v>
      </c>
      <c r="G381" s="35"/>
      <c r="H381" s="35"/>
      <c r="I381" s="187"/>
      <c r="J381" s="35"/>
      <c r="K381" s="35"/>
      <c r="L381" s="38"/>
      <c r="M381" s="188"/>
      <c r="N381" s="189"/>
      <c r="O381" s="63"/>
      <c r="P381" s="63"/>
      <c r="Q381" s="63"/>
      <c r="R381" s="63"/>
      <c r="S381" s="63"/>
      <c r="T381" s="64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T381" s="16" t="s">
        <v>127</v>
      </c>
      <c r="AU381" s="16" t="s">
        <v>82</v>
      </c>
    </row>
    <row r="382" spans="1:65" s="2" customFormat="1" ht="10.199999999999999">
      <c r="A382" s="33"/>
      <c r="B382" s="34"/>
      <c r="C382" s="35"/>
      <c r="D382" s="190" t="s">
        <v>129</v>
      </c>
      <c r="E382" s="35"/>
      <c r="F382" s="191" t="s">
        <v>735</v>
      </c>
      <c r="G382" s="35"/>
      <c r="H382" s="35"/>
      <c r="I382" s="187"/>
      <c r="J382" s="35"/>
      <c r="K382" s="35"/>
      <c r="L382" s="38"/>
      <c r="M382" s="188"/>
      <c r="N382" s="189"/>
      <c r="O382" s="63"/>
      <c r="P382" s="63"/>
      <c r="Q382" s="63"/>
      <c r="R382" s="63"/>
      <c r="S382" s="63"/>
      <c r="T382" s="64"/>
      <c r="U382" s="33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  <c r="AT382" s="16" t="s">
        <v>129</v>
      </c>
      <c r="AU382" s="16" t="s">
        <v>82</v>
      </c>
    </row>
    <row r="383" spans="1:65" s="13" customFormat="1" ht="10.199999999999999">
      <c r="B383" s="192"/>
      <c r="C383" s="193"/>
      <c r="D383" s="185" t="s">
        <v>131</v>
      </c>
      <c r="E383" s="194" t="s">
        <v>19</v>
      </c>
      <c r="F383" s="195" t="s">
        <v>736</v>
      </c>
      <c r="G383" s="193"/>
      <c r="H383" s="196">
        <v>6</v>
      </c>
      <c r="I383" s="197"/>
      <c r="J383" s="193"/>
      <c r="K383" s="193"/>
      <c r="L383" s="198"/>
      <c r="M383" s="199"/>
      <c r="N383" s="200"/>
      <c r="O383" s="200"/>
      <c r="P383" s="200"/>
      <c r="Q383" s="200"/>
      <c r="R383" s="200"/>
      <c r="S383" s="200"/>
      <c r="T383" s="201"/>
      <c r="AT383" s="202" t="s">
        <v>131</v>
      </c>
      <c r="AU383" s="202" t="s">
        <v>82</v>
      </c>
      <c r="AV383" s="13" t="s">
        <v>82</v>
      </c>
      <c r="AW383" s="13" t="s">
        <v>33</v>
      </c>
      <c r="AX383" s="13" t="s">
        <v>79</v>
      </c>
      <c r="AY383" s="202" t="s">
        <v>118</v>
      </c>
    </row>
    <row r="384" spans="1:65" s="12" customFormat="1" ht="22.8" customHeight="1">
      <c r="B384" s="156"/>
      <c r="C384" s="157"/>
      <c r="D384" s="158" t="s">
        <v>70</v>
      </c>
      <c r="E384" s="170" t="s">
        <v>182</v>
      </c>
      <c r="F384" s="170" t="s">
        <v>737</v>
      </c>
      <c r="G384" s="157"/>
      <c r="H384" s="157"/>
      <c r="I384" s="160"/>
      <c r="J384" s="171">
        <f>BK384</f>
        <v>0</v>
      </c>
      <c r="K384" s="157"/>
      <c r="L384" s="162"/>
      <c r="M384" s="163"/>
      <c r="N384" s="164"/>
      <c r="O384" s="164"/>
      <c r="P384" s="165">
        <f>SUM(P385:P411)</f>
        <v>0</v>
      </c>
      <c r="Q384" s="164"/>
      <c r="R384" s="165">
        <f>SUM(R385:R411)</f>
        <v>2.2105900000000003</v>
      </c>
      <c r="S384" s="164"/>
      <c r="T384" s="166">
        <f>SUM(T385:T411)</f>
        <v>0</v>
      </c>
      <c r="AR384" s="167" t="s">
        <v>79</v>
      </c>
      <c r="AT384" s="168" t="s">
        <v>70</v>
      </c>
      <c r="AU384" s="168" t="s">
        <v>79</v>
      </c>
      <c r="AY384" s="167" t="s">
        <v>118</v>
      </c>
      <c r="BK384" s="169">
        <f>SUM(BK385:BK411)</f>
        <v>0</v>
      </c>
    </row>
    <row r="385" spans="1:65" s="2" customFormat="1" ht="14.4" customHeight="1">
      <c r="A385" s="33"/>
      <c r="B385" s="34"/>
      <c r="C385" s="172" t="s">
        <v>738</v>
      </c>
      <c r="D385" s="172" t="s">
        <v>120</v>
      </c>
      <c r="E385" s="173" t="s">
        <v>739</v>
      </c>
      <c r="F385" s="174" t="s">
        <v>740</v>
      </c>
      <c r="G385" s="175" t="s">
        <v>308</v>
      </c>
      <c r="H385" s="176">
        <v>6</v>
      </c>
      <c r="I385" s="177"/>
      <c r="J385" s="178">
        <f>ROUND(I385*H385,2)</f>
        <v>0</v>
      </c>
      <c r="K385" s="174" t="s">
        <v>124</v>
      </c>
      <c r="L385" s="38"/>
      <c r="M385" s="179" t="s">
        <v>19</v>
      </c>
      <c r="N385" s="180" t="s">
        <v>42</v>
      </c>
      <c r="O385" s="63"/>
      <c r="P385" s="181">
        <f>O385*H385</f>
        <v>0</v>
      </c>
      <c r="Q385" s="181">
        <v>0.15540000000000001</v>
      </c>
      <c r="R385" s="181">
        <f>Q385*H385</f>
        <v>0.93240000000000012</v>
      </c>
      <c r="S385" s="181">
        <v>0</v>
      </c>
      <c r="T385" s="182">
        <f>S385*H385</f>
        <v>0</v>
      </c>
      <c r="U385" s="33"/>
      <c r="V385" s="33"/>
      <c r="W385" s="33"/>
      <c r="X385" s="33"/>
      <c r="Y385" s="33"/>
      <c r="Z385" s="33"/>
      <c r="AA385" s="33"/>
      <c r="AB385" s="33"/>
      <c r="AC385" s="33"/>
      <c r="AD385" s="33"/>
      <c r="AE385" s="33"/>
      <c r="AR385" s="183" t="s">
        <v>125</v>
      </c>
      <c r="AT385" s="183" t="s">
        <v>120</v>
      </c>
      <c r="AU385" s="183" t="s">
        <v>82</v>
      </c>
      <c r="AY385" s="16" t="s">
        <v>118</v>
      </c>
      <c r="BE385" s="184">
        <f>IF(N385="základní",J385,0)</f>
        <v>0</v>
      </c>
      <c r="BF385" s="184">
        <f>IF(N385="snížená",J385,0)</f>
        <v>0</v>
      </c>
      <c r="BG385" s="184">
        <f>IF(N385="zákl. přenesená",J385,0)</f>
        <v>0</v>
      </c>
      <c r="BH385" s="184">
        <f>IF(N385="sníž. přenesená",J385,0)</f>
        <v>0</v>
      </c>
      <c r="BI385" s="184">
        <f>IF(N385="nulová",J385,0)</f>
        <v>0</v>
      </c>
      <c r="BJ385" s="16" t="s">
        <v>79</v>
      </c>
      <c r="BK385" s="184">
        <f>ROUND(I385*H385,2)</f>
        <v>0</v>
      </c>
      <c r="BL385" s="16" t="s">
        <v>125</v>
      </c>
      <c r="BM385" s="183" t="s">
        <v>741</v>
      </c>
    </row>
    <row r="386" spans="1:65" s="2" customFormat="1" ht="19.2">
      <c r="A386" s="33"/>
      <c r="B386" s="34"/>
      <c r="C386" s="35"/>
      <c r="D386" s="185" t="s">
        <v>127</v>
      </c>
      <c r="E386" s="35"/>
      <c r="F386" s="186" t="s">
        <v>742</v>
      </c>
      <c r="G386" s="35"/>
      <c r="H386" s="35"/>
      <c r="I386" s="187"/>
      <c r="J386" s="35"/>
      <c r="K386" s="35"/>
      <c r="L386" s="38"/>
      <c r="M386" s="188"/>
      <c r="N386" s="189"/>
      <c r="O386" s="63"/>
      <c r="P386" s="63"/>
      <c r="Q386" s="63"/>
      <c r="R386" s="63"/>
      <c r="S386" s="63"/>
      <c r="T386" s="64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  <c r="AT386" s="16" t="s">
        <v>127</v>
      </c>
      <c r="AU386" s="16" t="s">
        <v>82</v>
      </c>
    </row>
    <row r="387" spans="1:65" s="2" customFormat="1" ht="10.199999999999999">
      <c r="A387" s="33"/>
      <c r="B387" s="34"/>
      <c r="C387" s="35"/>
      <c r="D387" s="190" t="s">
        <v>129</v>
      </c>
      <c r="E387" s="35"/>
      <c r="F387" s="191" t="s">
        <v>743</v>
      </c>
      <c r="G387" s="35"/>
      <c r="H387" s="35"/>
      <c r="I387" s="187"/>
      <c r="J387" s="35"/>
      <c r="K387" s="35"/>
      <c r="L387" s="38"/>
      <c r="M387" s="188"/>
      <c r="N387" s="189"/>
      <c r="O387" s="63"/>
      <c r="P387" s="63"/>
      <c r="Q387" s="63"/>
      <c r="R387" s="63"/>
      <c r="S387" s="63"/>
      <c r="T387" s="64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  <c r="AT387" s="16" t="s">
        <v>129</v>
      </c>
      <c r="AU387" s="16" t="s">
        <v>82</v>
      </c>
    </row>
    <row r="388" spans="1:65" s="13" customFormat="1" ht="10.199999999999999">
      <c r="B388" s="192"/>
      <c r="C388" s="193"/>
      <c r="D388" s="185" t="s">
        <v>131</v>
      </c>
      <c r="E388" s="194" t="s">
        <v>19</v>
      </c>
      <c r="F388" s="195" t="s">
        <v>744</v>
      </c>
      <c r="G388" s="193"/>
      <c r="H388" s="196">
        <v>6</v>
      </c>
      <c r="I388" s="197"/>
      <c r="J388" s="193"/>
      <c r="K388" s="193"/>
      <c r="L388" s="198"/>
      <c r="M388" s="199"/>
      <c r="N388" s="200"/>
      <c r="O388" s="200"/>
      <c r="P388" s="200"/>
      <c r="Q388" s="200"/>
      <c r="R388" s="200"/>
      <c r="S388" s="200"/>
      <c r="T388" s="201"/>
      <c r="AT388" s="202" t="s">
        <v>131</v>
      </c>
      <c r="AU388" s="202" t="s">
        <v>82</v>
      </c>
      <c r="AV388" s="13" t="s">
        <v>82</v>
      </c>
      <c r="AW388" s="13" t="s">
        <v>33</v>
      </c>
      <c r="AX388" s="13" t="s">
        <v>79</v>
      </c>
      <c r="AY388" s="202" t="s">
        <v>118</v>
      </c>
    </row>
    <row r="389" spans="1:65" s="2" customFormat="1" ht="14.4" customHeight="1">
      <c r="A389" s="33"/>
      <c r="B389" s="34"/>
      <c r="C389" s="172" t="s">
        <v>745</v>
      </c>
      <c r="D389" s="172" t="s">
        <v>120</v>
      </c>
      <c r="E389" s="173" t="s">
        <v>746</v>
      </c>
      <c r="F389" s="174" t="s">
        <v>747</v>
      </c>
      <c r="G389" s="175" t="s">
        <v>308</v>
      </c>
      <c r="H389" s="176">
        <v>8</v>
      </c>
      <c r="I389" s="177"/>
      <c r="J389" s="178">
        <f>ROUND(I389*H389,2)</f>
        <v>0</v>
      </c>
      <c r="K389" s="174" t="s">
        <v>124</v>
      </c>
      <c r="L389" s="38"/>
      <c r="M389" s="179" t="s">
        <v>19</v>
      </c>
      <c r="N389" s="180" t="s">
        <v>42</v>
      </c>
      <c r="O389" s="63"/>
      <c r="P389" s="181">
        <f>O389*H389</f>
        <v>0</v>
      </c>
      <c r="Q389" s="181">
        <v>0</v>
      </c>
      <c r="R389" s="181">
        <f>Q389*H389</f>
        <v>0</v>
      </c>
      <c r="S389" s="181">
        <v>0</v>
      </c>
      <c r="T389" s="182">
        <f>S389*H389</f>
        <v>0</v>
      </c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  <c r="AR389" s="183" t="s">
        <v>125</v>
      </c>
      <c r="AT389" s="183" t="s">
        <v>120</v>
      </c>
      <c r="AU389" s="183" t="s">
        <v>82</v>
      </c>
      <c r="AY389" s="16" t="s">
        <v>118</v>
      </c>
      <c r="BE389" s="184">
        <f>IF(N389="základní",J389,0)</f>
        <v>0</v>
      </c>
      <c r="BF389" s="184">
        <f>IF(N389="snížená",J389,0)</f>
        <v>0</v>
      </c>
      <c r="BG389" s="184">
        <f>IF(N389="zákl. přenesená",J389,0)</f>
        <v>0</v>
      </c>
      <c r="BH389" s="184">
        <f>IF(N389="sníž. přenesená",J389,0)</f>
        <v>0</v>
      </c>
      <c r="BI389" s="184">
        <f>IF(N389="nulová",J389,0)</f>
        <v>0</v>
      </c>
      <c r="BJ389" s="16" t="s">
        <v>79</v>
      </c>
      <c r="BK389" s="184">
        <f>ROUND(I389*H389,2)</f>
        <v>0</v>
      </c>
      <c r="BL389" s="16" t="s">
        <v>125</v>
      </c>
      <c r="BM389" s="183" t="s">
        <v>748</v>
      </c>
    </row>
    <row r="390" spans="1:65" s="2" customFormat="1" ht="10.199999999999999">
      <c r="A390" s="33"/>
      <c r="B390" s="34"/>
      <c r="C390" s="35"/>
      <c r="D390" s="185" t="s">
        <v>127</v>
      </c>
      <c r="E390" s="35"/>
      <c r="F390" s="186" t="s">
        <v>749</v>
      </c>
      <c r="G390" s="35"/>
      <c r="H390" s="35"/>
      <c r="I390" s="187"/>
      <c r="J390" s="35"/>
      <c r="K390" s="35"/>
      <c r="L390" s="38"/>
      <c r="M390" s="188"/>
      <c r="N390" s="189"/>
      <c r="O390" s="63"/>
      <c r="P390" s="63"/>
      <c r="Q390" s="63"/>
      <c r="R390" s="63"/>
      <c r="S390" s="63"/>
      <c r="T390" s="64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  <c r="AT390" s="16" t="s">
        <v>127</v>
      </c>
      <c r="AU390" s="16" t="s">
        <v>82</v>
      </c>
    </row>
    <row r="391" spans="1:65" s="2" customFormat="1" ht="10.199999999999999">
      <c r="A391" s="33"/>
      <c r="B391" s="34"/>
      <c r="C391" s="35"/>
      <c r="D391" s="190" t="s">
        <v>129</v>
      </c>
      <c r="E391" s="35"/>
      <c r="F391" s="191" t="s">
        <v>750</v>
      </c>
      <c r="G391" s="35"/>
      <c r="H391" s="35"/>
      <c r="I391" s="187"/>
      <c r="J391" s="35"/>
      <c r="K391" s="35"/>
      <c r="L391" s="38"/>
      <c r="M391" s="188"/>
      <c r="N391" s="189"/>
      <c r="O391" s="63"/>
      <c r="P391" s="63"/>
      <c r="Q391" s="63"/>
      <c r="R391" s="63"/>
      <c r="S391" s="63"/>
      <c r="T391" s="64"/>
      <c r="U391" s="33"/>
      <c r="V391" s="33"/>
      <c r="W391" s="33"/>
      <c r="X391" s="33"/>
      <c r="Y391" s="33"/>
      <c r="Z391" s="33"/>
      <c r="AA391" s="33"/>
      <c r="AB391" s="33"/>
      <c r="AC391" s="33"/>
      <c r="AD391" s="33"/>
      <c r="AE391" s="33"/>
      <c r="AT391" s="16" t="s">
        <v>129</v>
      </c>
      <c r="AU391" s="16" t="s">
        <v>82</v>
      </c>
    </row>
    <row r="392" spans="1:65" s="13" customFormat="1" ht="10.199999999999999">
      <c r="B392" s="192"/>
      <c r="C392" s="193"/>
      <c r="D392" s="185" t="s">
        <v>131</v>
      </c>
      <c r="E392" s="194" t="s">
        <v>19</v>
      </c>
      <c r="F392" s="195" t="s">
        <v>751</v>
      </c>
      <c r="G392" s="193"/>
      <c r="H392" s="196">
        <v>8</v>
      </c>
      <c r="I392" s="197"/>
      <c r="J392" s="193"/>
      <c r="K392" s="193"/>
      <c r="L392" s="198"/>
      <c r="M392" s="199"/>
      <c r="N392" s="200"/>
      <c r="O392" s="200"/>
      <c r="P392" s="200"/>
      <c r="Q392" s="200"/>
      <c r="R392" s="200"/>
      <c r="S392" s="200"/>
      <c r="T392" s="201"/>
      <c r="AT392" s="202" t="s">
        <v>131</v>
      </c>
      <c r="AU392" s="202" t="s">
        <v>82</v>
      </c>
      <c r="AV392" s="13" t="s">
        <v>82</v>
      </c>
      <c r="AW392" s="13" t="s">
        <v>33</v>
      </c>
      <c r="AX392" s="13" t="s">
        <v>79</v>
      </c>
      <c r="AY392" s="202" t="s">
        <v>118</v>
      </c>
    </row>
    <row r="393" spans="1:65" s="2" customFormat="1" ht="14.4" customHeight="1">
      <c r="A393" s="33"/>
      <c r="B393" s="34"/>
      <c r="C393" s="204" t="s">
        <v>752</v>
      </c>
      <c r="D393" s="204" t="s">
        <v>190</v>
      </c>
      <c r="E393" s="205" t="s">
        <v>753</v>
      </c>
      <c r="F393" s="206" t="s">
        <v>754</v>
      </c>
      <c r="G393" s="207" t="s">
        <v>308</v>
      </c>
      <c r="H393" s="208">
        <v>8</v>
      </c>
      <c r="I393" s="209"/>
      <c r="J393" s="210">
        <f>ROUND(I393*H393,2)</f>
        <v>0</v>
      </c>
      <c r="K393" s="206" t="s">
        <v>19</v>
      </c>
      <c r="L393" s="211"/>
      <c r="M393" s="212" t="s">
        <v>19</v>
      </c>
      <c r="N393" s="213" t="s">
        <v>42</v>
      </c>
      <c r="O393" s="63"/>
      <c r="P393" s="181">
        <f>O393*H393</f>
        <v>0</v>
      </c>
      <c r="Q393" s="181">
        <v>0.123</v>
      </c>
      <c r="R393" s="181">
        <f>Q393*H393</f>
        <v>0.98399999999999999</v>
      </c>
      <c r="S393" s="181">
        <v>0</v>
      </c>
      <c r="T393" s="182">
        <f>S393*H393</f>
        <v>0</v>
      </c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  <c r="AR393" s="183" t="s">
        <v>176</v>
      </c>
      <c r="AT393" s="183" t="s">
        <v>190</v>
      </c>
      <c r="AU393" s="183" t="s">
        <v>82</v>
      </c>
      <c r="AY393" s="16" t="s">
        <v>118</v>
      </c>
      <c r="BE393" s="184">
        <f>IF(N393="základní",J393,0)</f>
        <v>0</v>
      </c>
      <c r="BF393" s="184">
        <f>IF(N393="snížená",J393,0)</f>
        <v>0</v>
      </c>
      <c r="BG393" s="184">
        <f>IF(N393="zákl. přenesená",J393,0)</f>
        <v>0</v>
      </c>
      <c r="BH393" s="184">
        <f>IF(N393="sníž. přenesená",J393,0)</f>
        <v>0</v>
      </c>
      <c r="BI393" s="184">
        <f>IF(N393="nulová",J393,0)</f>
        <v>0</v>
      </c>
      <c r="BJ393" s="16" t="s">
        <v>79</v>
      </c>
      <c r="BK393" s="184">
        <f>ROUND(I393*H393,2)</f>
        <v>0</v>
      </c>
      <c r="BL393" s="16" t="s">
        <v>125</v>
      </c>
      <c r="BM393" s="183" t="s">
        <v>755</v>
      </c>
    </row>
    <row r="394" spans="1:65" s="2" customFormat="1" ht="10.199999999999999">
      <c r="A394" s="33"/>
      <c r="B394" s="34"/>
      <c r="C394" s="35"/>
      <c r="D394" s="185" t="s">
        <v>127</v>
      </c>
      <c r="E394" s="35"/>
      <c r="F394" s="186" t="s">
        <v>754</v>
      </c>
      <c r="G394" s="35"/>
      <c r="H394" s="35"/>
      <c r="I394" s="187"/>
      <c r="J394" s="35"/>
      <c r="K394" s="35"/>
      <c r="L394" s="38"/>
      <c r="M394" s="188"/>
      <c r="N394" s="189"/>
      <c r="O394" s="63"/>
      <c r="P394" s="63"/>
      <c r="Q394" s="63"/>
      <c r="R394" s="63"/>
      <c r="S394" s="63"/>
      <c r="T394" s="64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T394" s="16" t="s">
        <v>127</v>
      </c>
      <c r="AU394" s="16" t="s">
        <v>82</v>
      </c>
    </row>
    <row r="395" spans="1:65" s="2" customFormat="1" ht="14.4" customHeight="1">
      <c r="A395" s="33"/>
      <c r="B395" s="34"/>
      <c r="C395" s="172" t="s">
        <v>756</v>
      </c>
      <c r="D395" s="172" t="s">
        <v>120</v>
      </c>
      <c r="E395" s="173" t="s">
        <v>757</v>
      </c>
      <c r="F395" s="174" t="s">
        <v>758</v>
      </c>
      <c r="G395" s="175" t="s">
        <v>308</v>
      </c>
      <c r="H395" s="176">
        <v>20</v>
      </c>
      <c r="I395" s="177"/>
      <c r="J395" s="178">
        <f>ROUND(I395*H395,2)</f>
        <v>0</v>
      </c>
      <c r="K395" s="174" t="s">
        <v>124</v>
      </c>
      <c r="L395" s="38"/>
      <c r="M395" s="179" t="s">
        <v>19</v>
      </c>
      <c r="N395" s="180" t="s">
        <v>42</v>
      </c>
      <c r="O395" s="63"/>
      <c r="P395" s="181">
        <f>O395*H395</f>
        <v>0</v>
      </c>
      <c r="Q395" s="181">
        <v>0</v>
      </c>
      <c r="R395" s="181">
        <f>Q395*H395</f>
        <v>0</v>
      </c>
      <c r="S395" s="181">
        <v>0</v>
      </c>
      <c r="T395" s="182">
        <f>S395*H395</f>
        <v>0</v>
      </c>
      <c r="U395" s="33"/>
      <c r="V395" s="33"/>
      <c r="W395" s="33"/>
      <c r="X395" s="33"/>
      <c r="Y395" s="33"/>
      <c r="Z395" s="33"/>
      <c r="AA395" s="33"/>
      <c r="AB395" s="33"/>
      <c r="AC395" s="33"/>
      <c r="AD395" s="33"/>
      <c r="AE395" s="33"/>
      <c r="AR395" s="183" t="s">
        <v>125</v>
      </c>
      <c r="AT395" s="183" t="s">
        <v>120</v>
      </c>
      <c r="AU395" s="183" t="s">
        <v>82</v>
      </c>
      <c r="AY395" s="16" t="s">
        <v>118</v>
      </c>
      <c r="BE395" s="184">
        <f>IF(N395="základní",J395,0)</f>
        <v>0</v>
      </c>
      <c r="BF395" s="184">
        <f>IF(N395="snížená",J395,0)</f>
        <v>0</v>
      </c>
      <c r="BG395" s="184">
        <f>IF(N395="zákl. přenesená",J395,0)</f>
        <v>0</v>
      </c>
      <c r="BH395" s="184">
        <f>IF(N395="sníž. přenesená",J395,0)</f>
        <v>0</v>
      </c>
      <c r="BI395" s="184">
        <f>IF(N395="nulová",J395,0)</f>
        <v>0</v>
      </c>
      <c r="BJ395" s="16" t="s">
        <v>79</v>
      </c>
      <c r="BK395" s="184">
        <f>ROUND(I395*H395,2)</f>
        <v>0</v>
      </c>
      <c r="BL395" s="16" t="s">
        <v>125</v>
      </c>
      <c r="BM395" s="183" t="s">
        <v>759</v>
      </c>
    </row>
    <row r="396" spans="1:65" s="2" customFormat="1" ht="10.199999999999999">
      <c r="A396" s="33"/>
      <c r="B396" s="34"/>
      <c r="C396" s="35"/>
      <c r="D396" s="185" t="s">
        <v>127</v>
      </c>
      <c r="E396" s="35"/>
      <c r="F396" s="186" t="s">
        <v>760</v>
      </c>
      <c r="G396" s="35"/>
      <c r="H396" s="35"/>
      <c r="I396" s="187"/>
      <c r="J396" s="35"/>
      <c r="K396" s="35"/>
      <c r="L396" s="38"/>
      <c r="M396" s="188"/>
      <c r="N396" s="189"/>
      <c r="O396" s="63"/>
      <c r="P396" s="63"/>
      <c r="Q396" s="63"/>
      <c r="R396" s="63"/>
      <c r="S396" s="63"/>
      <c r="T396" s="64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  <c r="AT396" s="16" t="s">
        <v>127</v>
      </c>
      <c r="AU396" s="16" t="s">
        <v>82</v>
      </c>
    </row>
    <row r="397" spans="1:65" s="2" customFormat="1" ht="10.199999999999999">
      <c r="A397" s="33"/>
      <c r="B397" s="34"/>
      <c r="C397" s="35"/>
      <c r="D397" s="190" t="s">
        <v>129</v>
      </c>
      <c r="E397" s="35"/>
      <c r="F397" s="191" t="s">
        <v>761</v>
      </c>
      <c r="G397" s="35"/>
      <c r="H397" s="35"/>
      <c r="I397" s="187"/>
      <c r="J397" s="35"/>
      <c r="K397" s="35"/>
      <c r="L397" s="38"/>
      <c r="M397" s="188"/>
      <c r="N397" s="189"/>
      <c r="O397" s="63"/>
      <c r="P397" s="63"/>
      <c r="Q397" s="63"/>
      <c r="R397" s="63"/>
      <c r="S397" s="63"/>
      <c r="T397" s="64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  <c r="AT397" s="16" t="s">
        <v>129</v>
      </c>
      <c r="AU397" s="16" t="s">
        <v>82</v>
      </c>
    </row>
    <row r="398" spans="1:65" s="2" customFormat="1" ht="14.4" customHeight="1">
      <c r="A398" s="33"/>
      <c r="B398" s="34"/>
      <c r="C398" s="172" t="s">
        <v>762</v>
      </c>
      <c r="D398" s="172" t="s">
        <v>120</v>
      </c>
      <c r="E398" s="173" t="s">
        <v>763</v>
      </c>
      <c r="F398" s="174" t="s">
        <v>764</v>
      </c>
      <c r="G398" s="175" t="s">
        <v>308</v>
      </c>
      <c r="H398" s="176">
        <v>20</v>
      </c>
      <c r="I398" s="177"/>
      <c r="J398" s="178">
        <f>ROUND(I398*H398,2)</f>
        <v>0</v>
      </c>
      <c r="K398" s="174" t="s">
        <v>124</v>
      </c>
      <c r="L398" s="38"/>
      <c r="M398" s="179" t="s">
        <v>19</v>
      </c>
      <c r="N398" s="180" t="s">
        <v>42</v>
      </c>
      <c r="O398" s="63"/>
      <c r="P398" s="181">
        <f>O398*H398</f>
        <v>0</v>
      </c>
      <c r="Q398" s="181">
        <v>0</v>
      </c>
      <c r="R398" s="181">
        <f>Q398*H398</f>
        <v>0</v>
      </c>
      <c r="S398" s="181">
        <v>0</v>
      </c>
      <c r="T398" s="182">
        <f>S398*H398</f>
        <v>0</v>
      </c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  <c r="AR398" s="183" t="s">
        <v>125</v>
      </c>
      <c r="AT398" s="183" t="s">
        <v>120</v>
      </c>
      <c r="AU398" s="183" t="s">
        <v>82</v>
      </c>
      <c r="AY398" s="16" t="s">
        <v>118</v>
      </c>
      <c r="BE398" s="184">
        <f>IF(N398="základní",J398,0)</f>
        <v>0</v>
      </c>
      <c r="BF398" s="184">
        <f>IF(N398="snížená",J398,0)</f>
        <v>0</v>
      </c>
      <c r="BG398" s="184">
        <f>IF(N398="zákl. přenesená",J398,0)</f>
        <v>0</v>
      </c>
      <c r="BH398" s="184">
        <f>IF(N398="sníž. přenesená",J398,0)</f>
        <v>0</v>
      </c>
      <c r="BI398" s="184">
        <f>IF(N398="nulová",J398,0)</f>
        <v>0</v>
      </c>
      <c r="BJ398" s="16" t="s">
        <v>79</v>
      </c>
      <c r="BK398" s="184">
        <f>ROUND(I398*H398,2)</f>
        <v>0</v>
      </c>
      <c r="BL398" s="16" t="s">
        <v>125</v>
      </c>
      <c r="BM398" s="183" t="s">
        <v>765</v>
      </c>
    </row>
    <row r="399" spans="1:65" s="2" customFormat="1" ht="10.199999999999999">
      <c r="A399" s="33"/>
      <c r="B399" s="34"/>
      <c r="C399" s="35"/>
      <c r="D399" s="185" t="s">
        <v>127</v>
      </c>
      <c r="E399" s="35"/>
      <c r="F399" s="186" t="s">
        <v>766</v>
      </c>
      <c r="G399" s="35"/>
      <c r="H399" s="35"/>
      <c r="I399" s="187"/>
      <c r="J399" s="35"/>
      <c r="K399" s="35"/>
      <c r="L399" s="38"/>
      <c r="M399" s="188"/>
      <c r="N399" s="189"/>
      <c r="O399" s="63"/>
      <c r="P399" s="63"/>
      <c r="Q399" s="63"/>
      <c r="R399" s="63"/>
      <c r="S399" s="63"/>
      <c r="T399" s="64"/>
      <c r="U399" s="33"/>
      <c r="V399" s="33"/>
      <c r="W399" s="33"/>
      <c r="X399" s="33"/>
      <c r="Y399" s="33"/>
      <c r="Z399" s="33"/>
      <c r="AA399" s="33"/>
      <c r="AB399" s="33"/>
      <c r="AC399" s="33"/>
      <c r="AD399" s="33"/>
      <c r="AE399" s="33"/>
      <c r="AT399" s="16" t="s">
        <v>127</v>
      </c>
      <c r="AU399" s="16" t="s">
        <v>82</v>
      </c>
    </row>
    <row r="400" spans="1:65" s="2" customFormat="1" ht="10.199999999999999">
      <c r="A400" s="33"/>
      <c r="B400" s="34"/>
      <c r="C400" s="35"/>
      <c r="D400" s="190" t="s">
        <v>129</v>
      </c>
      <c r="E400" s="35"/>
      <c r="F400" s="191" t="s">
        <v>767</v>
      </c>
      <c r="G400" s="35"/>
      <c r="H400" s="35"/>
      <c r="I400" s="187"/>
      <c r="J400" s="35"/>
      <c r="K400" s="35"/>
      <c r="L400" s="38"/>
      <c r="M400" s="188"/>
      <c r="N400" s="189"/>
      <c r="O400" s="63"/>
      <c r="P400" s="63"/>
      <c r="Q400" s="63"/>
      <c r="R400" s="63"/>
      <c r="S400" s="63"/>
      <c r="T400" s="64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  <c r="AT400" s="16" t="s">
        <v>129</v>
      </c>
      <c r="AU400" s="16" t="s">
        <v>82</v>
      </c>
    </row>
    <row r="401" spans="1:65" s="13" customFormat="1" ht="10.199999999999999">
      <c r="B401" s="192"/>
      <c r="C401" s="193"/>
      <c r="D401" s="185" t="s">
        <v>131</v>
      </c>
      <c r="E401" s="194" t="s">
        <v>19</v>
      </c>
      <c r="F401" s="195" t="s">
        <v>543</v>
      </c>
      <c r="G401" s="193"/>
      <c r="H401" s="196">
        <v>20</v>
      </c>
      <c r="I401" s="197"/>
      <c r="J401" s="193"/>
      <c r="K401" s="193"/>
      <c r="L401" s="198"/>
      <c r="M401" s="199"/>
      <c r="N401" s="200"/>
      <c r="O401" s="200"/>
      <c r="P401" s="200"/>
      <c r="Q401" s="200"/>
      <c r="R401" s="200"/>
      <c r="S401" s="200"/>
      <c r="T401" s="201"/>
      <c r="AT401" s="202" t="s">
        <v>131</v>
      </c>
      <c r="AU401" s="202" t="s">
        <v>82</v>
      </c>
      <c r="AV401" s="13" t="s">
        <v>82</v>
      </c>
      <c r="AW401" s="13" t="s">
        <v>33</v>
      </c>
      <c r="AX401" s="13" t="s">
        <v>79</v>
      </c>
      <c r="AY401" s="202" t="s">
        <v>118</v>
      </c>
    </row>
    <row r="402" spans="1:65" s="2" customFormat="1" ht="14.4" customHeight="1">
      <c r="A402" s="33"/>
      <c r="B402" s="34"/>
      <c r="C402" s="172" t="s">
        <v>768</v>
      </c>
      <c r="D402" s="172" t="s">
        <v>120</v>
      </c>
      <c r="E402" s="173" t="s">
        <v>769</v>
      </c>
      <c r="F402" s="174" t="s">
        <v>770</v>
      </c>
      <c r="G402" s="175" t="s">
        <v>308</v>
      </c>
      <c r="H402" s="176">
        <v>1</v>
      </c>
      <c r="I402" s="177"/>
      <c r="J402" s="178">
        <f>ROUND(I402*H402,2)</f>
        <v>0</v>
      </c>
      <c r="K402" s="174" t="s">
        <v>124</v>
      </c>
      <c r="L402" s="38"/>
      <c r="M402" s="179" t="s">
        <v>19</v>
      </c>
      <c r="N402" s="180" t="s">
        <v>42</v>
      </c>
      <c r="O402" s="63"/>
      <c r="P402" s="181">
        <f>O402*H402</f>
        <v>0</v>
      </c>
      <c r="Q402" s="181">
        <v>6.9250000000000006E-2</v>
      </c>
      <c r="R402" s="181">
        <f>Q402*H402</f>
        <v>6.9250000000000006E-2</v>
      </c>
      <c r="S402" s="181">
        <v>0</v>
      </c>
      <c r="T402" s="182">
        <f>S402*H402</f>
        <v>0</v>
      </c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  <c r="AR402" s="183" t="s">
        <v>125</v>
      </c>
      <c r="AT402" s="183" t="s">
        <v>120</v>
      </c>
      <c r="AU402" s="183" t="s">
        <v>82</v>
      </c>
      <c r="AY402" s="16" t="s">
        <v>118</v>
      </c>
      <c r="BE402" s="184">
        <f>IF(N402="základní",J402,0)</f>
        <v>0</v>
      </c>
      <c r="BF402" s="184">
        <f>IF(N402="snížená",J402,0)</f>
        <v>0</v>
      </c>
      <c r="BG402" s="184">
        <f>IF(N402="zákl. přenesená",J402,0)</f>
        <v>0</v>
      </c>
      <c r="BH402" s="184">
        <f>IF(N402="sníž. přenesená",J402,0)</f>
        <v>0</v>
      </c>
      <c r="BI402" s="184">
        <f>IF(N402="nulová",J402,0)</f>
        <v>0</v>
      </c>
      <c r="BJ402" s="16" t="s">
        <v>79</v>
      </c>
      <c r="BK402" s="184">
        <f>ROUND(I402*H402,2)</f>
        <v>0</v>
      </c>
      <c r="BL402" s="16" t="s">
        <v>125</v>
      </c>
      <c r="BM402" s="183" t="s">
        <v>771</v>
      </c>
    </row>
    <row r="403" spans="1:65" s="2" customFormat="1" ht="10.199999999999999">
      <c r="A403" s="33"/>
      <c r="B403" s="34"/>
      <c r="C403" s="35"/>
      <c r="D403" s="185" t="s">
        <v>127</v>
      </c>
      <c r="E403" s="35"/>
      <c r="F403" s="186" t="s">
        <v>772</v>
      </c>
      <c r="G403" s="35"/>
      <c r="H403" s="35"/>
      <c r="I403" s="187"/>
      <c r="J403" s="35"/>
      <c r="K403" s="35"/>
      <c r="L403" s="38"/>
      <c r="M403" s="188"/>
      <c r="N403" s="189"/>
      <c r="O403" s="63"/>
      <c r="P403" s="63"/>
      <c r="Q403" s="63"/>
      <c r="R403" s="63"/>
      <c r="S403" s="63"/>
      <c r="T403" s="64"/>
      <c r="U403" s="33"/>
      <c r="V403" s="33"/>
      <c r="W403" s="33"/>
      <c r="X403" s="33"/>
      <c r="Y403" s="33"/>
      <c r="Z403" s="33"/>
      <c r="AA403" s="33"/>
      <c r="AB403" s="33"/>
      <c r="AC403" s="33"/>
      <c r="AD403" s="33"/>
      <c r="AE403" s="33"/>
      <c r="AT403" s="16" t="s">
        <v>127</v>
      </c>
      <c r="AU403" s="16" t="s">
        <v>82</v>
      </c>
    </row>
    <row r="404" spans="1:65" s="2" customFormat="1" ht="10.199999999999999">
      <c r="A404" s="33"/>
      <c r="B404" s="34"/>
      <c r="C404" s="35"/>
      <c r="D404" s="190" t="s">
        <v>129</v>
      </c>
      <c r="E404" s="35"/>
      <c r="F404" s="191" t="s">
        <v>773</v>
      </c>
      <c r="G404" s="35"/>
      <c r="H404" s="35"/>
      <c r="I404" s="187"/>
      <c r="J404" s="35"/>
      <c r="K404" s="35"/>
      <c r="L404" s="38"/>
      <c r="M404" s="188"/>
      <c r="N404" s="189"/>
      <c r="O404" s="63"/>
      <c r="P404" s="63"/>
      <c r="Q404" s="63"/>
      <c r="R404" s="63"/>
      <c r="S404" s="63"/>
      <c r="T404" s="64"/>
      <c r="U404" s="33"/>
      <c r="V404" s="33"/>
      <c r="W404" s="33"/>
      <c r="X404" s="33"/>
      <c r="Y404" s="33"/>
      <c r="Z404" s="33"/>
      <c r="AA404" s="33"/>
      <c r="AB404" s="33"/>
      <c r="AC404" s="33"/>
      <c r="AD404" s="33"/>
      <c r="AE404" s="33"/>
      <c r="AT404" s="16" t="s">
        <v>129</v>
      </c>
      <c r="AU404" s="16" t="s">
        <v>82</v>
      </c>
    </row>
    <row r="405" spans="1:65" s="2" customFormat="1" ht="14.4" customHeight="1">
      <c r="A405" s="33"/>
      <c r="B405" s="34"/>
      <c r="C405" s="172" t="s">
        <v>774</v>
      </c>
      <c r="D405" s="172" t="s">
        <v>120</v>
      </c>
      <c r="E405" s="173" t="s">
        <v>775</v>
      </c>
      <c r="F405" s="174" t="s">
        <v>776</v>
      </c>
      <c r="G405" s="175" t="s">
        <v>308</v>
      </c>
      <c r="H405" s="176">
        <v>4.5999999999999996</v>
      </c>
      <c r="I405" s="177"/>
      <c r="J405" s="178">
        <f>ROUND(I405*H405,2)</f>
        <v>0</v>
      </c>
      <c r="K405" s="174" t="s">
        <v>19</v>
      </c>
      <c r="L405" s="38"/>
      <c r="M405" s="179" t="s">
        <v>19</v>
      </c>
      <c r="N405" s="180" t="s">
        <v>42</v>
      </c>
      <c r="O405" s="63"/>
      <c r="P405" s="181">
        <f>O405*H405</f>
        <v>0</v>
      </c>
      <c r="Q405" s="181">
        <v>4.8899999999999999E-2</v>
      </c>
      <c r="R405" s="181">
        <f>Q405*H405</f>
        <v>0.22493999999999997</v>
      </c>
      <c r="S405" s="181">
        <v>0</v>
      </c>
      <c r="T405" s="182">
        <f>S405*H405</f>
        <v>0</v>
      </c>
      <c r="U405" s="33"/>
      <c r="V405" s="33"/>
      <c r="W405" s="33"/>
      <c r="X405" s="33"/>
      <c r="Y405" s="33"/>
      <c r="Z405" s="33"/>
      <c r="AA405" s="33"/>
      <c r="AB405" s="33"/>
      <c r="AC405" s="33"/>
      <c r="AD405" s="33"/>
      <c r="AE405" s="33"/>
      <c r="AR405" s="183" t="s">
        <v>125</v>
      </c>
      <c r="AT405" s="183" t="s">
        <v>120</v>
      </c>
      <c r="AU405" s="183" t="s">
        <v>82</v>
      </c>
      <c r="AY405" s="16" t="s">
        <v>118</v>
      </c>
      <c r="BE405" s="184">
        <f>IF(N405="základní",J405,0)</f>
        <v>0</v>
      </c>
      <c r="BF405" s="184">
        <f>IF(N405="snížená",J405,0)</f>
        <v>0</v>
      </c>
      <c r="BG405" s="184">
        <f>IF(N405="zákl. přenesená",J405,0)</f>
        <v>0</v>
      </c>
      <c r="BH405" s="184">
        <f>IF(N405="sníž. přenesená",J405,0)</f>
        <v>0</v>
      </c>
      <c r="BI405" s="184">
        <f>IF(N405="nulová",J405,0)</f>
        <v>0</v>
      </c>
      <c r="BJ405" s="16" t="s">
        <v>79</v>
      </c>
      <c r="BK405" s="184">
        <f>ROUND(I405*H405,2)</f>
        <v>0</v>
      </c>
      <c r="BL405" s="16" t="s">
        <v>125</v>
      </c>
      <c r="BM405" s="183" t="s">
        <v>777</v>
      </c>
    </row>
    <row r="406" spans="1:65" s="2" customFormat="1" ht="10.199999999999999">
      <c r="A406" s="33"/>
      <c r="B406" s="34"/>
      <c r="C406" s="35"/>
      <c r="D406" s="185" t="s">
        <v>127</v>
      </c>
      <c r="E406" s="35"/>
      <c r="F406" s="186" t="s">
        <v>778</v>
      </c>
      <c r="G406" s="35"/>
      <c r="H406" s="35"/>
      <c r="I406" s="187"/>
      <c r="J406" s="35"/>
      <c r="K406" s="35"/>
      <c r="L406" s="38"/>
      <c r="M406" s="188"/>
      <c r="N406" s="189"/>
      <c r="O406" s="63"/>
      <c r="P406" s="63"/>
      <c r="Q406" s="63"/>
      <c r="R406" s="63"/>
      <c r="S406" s="63"/>
      <c r="T406" s="64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  <c r="AT406" s="16" t="s">
        <v>127</v>
      </c>
      <c r="AU406" s="16" t="s">
        <v>82</v>
      </c>
    </row>
    <row r="407" spans="1:65" s="2" customFormat="1" ht="38.4">
      <c r="A407" s="33"/>
      <c r="B407" s="34"/>
      <c r="C407" s="35"/>
      <c r="D407" s="185" t="s">
        <v>159</v>
      </c>
      <c r="E407" s="35"/>
      <c r="F407" s="203" t="s">
        <v>779</v>
      </c>
      <c r="G407" s="35"/>
      <c r="H407" s="35"/>
      <c r="I407" s="187"/>
      <c r="J407" s="35"/>
      <c r="K407" s="35"/>
      <c r="L407" s="38"/>
      <c r="M407" s="188"/>
      <c r="N407" s="189"/>
      <c r="O407" s="63"/>
      <c r="P407" s="63"/>
      <c r="Q407" s="63"/>
      <c r="R407" s="63"/>
      <c r="S407" s="63"/>
      <c r="T407" s="64"/>
      <c r="U407" s="33"/>
      <c r="V407" s="33"/>
      <c r="W407" s="33"/>
      <c r="X407" s="33"/>
      <c r="Y407" s="33"/>
      <c r="Z407" s="33"/>
      <c r="AA407" s="33"/>
      <c r="AB407" s="33"/>
      <c r="AC407" s="33"/>
      <c r="AD407" s="33"/>
      <c r="AE407" s="33"/>
      <c r="AT407" s="16" t="s">
        <v>159</v>
      </c>
      <c r="AU407" s="16" t="s">
        <v>82</v>
      </c>
    </row>
    <row r="408" spans="1:65" s="13" customFormat="1" ht="10.199999999999999">
      <c r="B408" s="192"/>
      <c r="C408" s="193"/>
      <c r="D408" s="185" t="s">
        <v>131</v>
      </c>
      <c r="E408" s="194" t="s">
        <v>19</v>
      </c>
      <c r="F408" s="195" t="s">
        <v>780</v>
      </c>
      <c r="G408" s="193"/>
      <c r="H408" s="196">
        <v>4.5999999999999996</v>
      </c>
      <c r="I408" s="197"/>
      <c r="J408" s="193"/>
      <c r="K408" s="193"/>
      <c r="L408" s="198"/>
      <c r="M408" s="199"/>
      <c r="N408" s="200"/>
      <c r="O408" s="200"/>
      <c r="P408" s="200"/>
      <c r="Q408" s="200"/>
      <c r="R408" s="200"/>
      <c r="S408" s="200"/>
      <c r="T408" s="201"/>
      <c r="AT408" s="202" t="s">
        <v>131</v>
      </c>
      <c r="AU408" s="202" t="s">
        <v>82</v>
      </c>
      <c r="AV408" s="13" t="s">
        <v>82</v>
      </c>
      <c r="AW408" s="13" t="s">
        <v>33</v>
      </c>
      <c r="AX408" s="13" t="s">
        <v>79</v>
      </c>
      <c r="AY408" s="202" t="s">
        <v>118</v>
      </c>
    </row>
    <row r="409" spans="1:65" s="2" customFormat="1" ht="14.4" customHeight="1">
      <c r="A409" s="33"/>
      <c r="B409" s="34"/>
      <c r="C409" s="172" t="s">
        <v>781</v>
      </c>
      <c r="D409" s="172" t="s">
        <v>120</v>
      </c>
      <c r="E409" s="173" t="s">
        <v>782</v>
      </c>
      <c r="F409" s="174" t="s">
        <v>783</v>
      </c>
      <c r="G409" s="175" t="s">
        <v>308</v>
      </c>
      <c r="H409" s="176">
        <v>6</v>
      </c>
      <c r="I409" s="177"/>
      <c r="J409" s="178">
        <f>ROUND(I409*H409,2)</f>
        <v>0</v>
      </c>
      <c r="K409" s="174" t="s">
        <v>124</v>
      </c>
      <c r="L409" s="38"/>
      <c r="M409" s="179" t="s">
        <v>19</v>
      </c>
      <c r="N409" s="180" t="s">
        <v>42</v>
      </c>
      <c r="O409" s="63"/>
      <c r="P409" s="181">
        <f>O409*H409</f>
        <v>0</v>
      </c>
      <c r="Q409" s="181">
        <v>0</v>
      </c>
      <c r="R409" s="181">
        <f>Q409*H409</f>
        <v>0</v>
      </c>
      <c r="S409" s="181">
        <v>0</v>
      </c>
      <c r="T409" s="182">
        <f>S409*H409</f>
        <v>0</v>
      </c>
      <c r="U409" s="33"/>
      <c r="V409" s="33"/>
      <c r="W409" s="33"/>
      <c r="X409" s="33"/>
      <c r="Y409" s="33"/>
      <c r="Z409" s="33"/>
      <c r="AA409" s="33"/>
      <c r="AB409" s="33"/>
      <c r="AC409" s="33"/>
      <c r="AD409" s="33"/>
      <c r="AE409" s="33"/>
      <c r="AR409" s="183" t="s">
        <v>125</v>
      </c>
      <c r="AT409" s="183" t="s">
        <v>120</v>
      </c>
      <c r="AU409" s="183" t="s">
        <v>82</v>
      </c>
      <c r="AY409" s="16" t="s">
        <v>118</v>
      </c>
      <c r="BE409" s="184">
        <f>IF(N409="základní",J409,0)</f>
        <v>0</v>
      </c>
      <c r="BF409" s="184">
        <f>IF(N409="snížená",J409,0)</f>
        <v>0</v>
      </c>
      <c r="BG409" s="184">
        <f>IF(N409="zákl. přenesená",J409,0)</f>
        <v>0</v>
      </c>
      <c r="BH409" s="184">
        <f>IF(N409="sníž. přenesená",J409,0)</f>
        <v>0</v>
      </c>
      <c r="BI409" s="184">
        <f>IF(N409="nulová",J409,0)</f>
        <v>0</v>
      </c>
      <c r="BJ409" s="16" t="s">
        <v>79</v>
      </c>
      <c r="BK409" s="184">
        <f>ROUND(I409*H409,2)</f>
        <v>0</v>
      </c>
      <c r="BL409" s="16" t="s">
        <v>125</v>
      </c>
      <c r="BM409" s="183" t="s">
        <v>784</v>
      </c>
    </row>
    <row r="410" spans="1:65" s="2" customFormat="1" ht="28.8">
      <c r="A410" s="33"/>
      <c r="B410" s="34"/>
      <c r="C410" s="35"/>
      <c r="D410" s="185" t="s">
        <v>127</v>
      </c>
      <c r="E410" s="35"/>
      <c r="F410" s="186" t="s">
        <v>785</v>
      </c>
      <c r="G410" s="35"/>
      <c r="H410" s="35"/>
      <c r="I410" s="187"/>
      <c r="J410" s="35"/>
      <c r="K410" s="35"/>
      <c r="L410" s="38"/>
      <c r="M410" s="188"/>
      <c r="N410" s="189"/>
      <c r="O410" s="63"/>
      <c r="P410" s="63"/>
      <c r="Q410" s="63"/>
      <c r="R410" s="63"/>
      <c r="S410" s="63"/>
      <c r="T410" s="64"/>
      <c r="U410" s="33"/>
      <c r="V410" s="33"/>
      <c r="W410" s="33"/>
      <c r="X410" s="33"/>
      <c r="Y410" s="33"/>
      <c r="Z410" s="33"/>
      <c r="AA410" s="33"/>
      <c r="AB410" s="33"/>
      <c r="AC410" s="33"/>
      <c r="AD410" s="33"/>
      <c r="AE410" s="33"/>
      <c r="AT410" s="16" t="s">
        <v>127</v>
      </c>
      <c r="AU410" s="16" t="s">
        <v>82</v>
      </c>
    </row>
    <row r="411" spans="1:65" s="2" customFormat="1" ht="10.199999999999999">
      <c r="A411" s="33"/>
      <c r="B411" s="34"/>
      <c r="C411" s="35"/>
      <c r="D411" s="190" t="s">
        <v>129</v>
      </c>
      <c r="E411" s="35"/>
      <c r="F411" s="191" t="s">
        <v>786</v>
      </c>
      <c r="G411" s="35"/>
      <c r="H411" s="35"/>
      <c r="I411" s="187"/>
      <c r="J411" s="35"/>
      <c r="K411" s="35"/>
      <c r="L411" s="38"/>
      <c r="M411" s="188"/>
      <c r="N411" s="189"/>
      <c r="O411" s="63"/>
      <c r="P411" s="63"/>
      <c r="Q411" s="63"/>
      <c r="R411" s="63"/>
      <c r="S411" s="63"/>
      <c r="T411" s="64"/>
      <c r="U411" s="33"/>
      <c r="V411" s="33"/>
      <c r="W411" s="33"/>
      <c r="X411" s="33"/>
      <c r="Y411" s="33"/>
      <c r="Z411" s="33"/>
      <c r="AA411" s="33"/>
      <c r="AB411" s="33"/>
      <c r="AC411" s="33"/>
      <c r="AD411" s="33"/>
      <c r="AE411" s="33"/>
      <c r="AT411" s="16" t="s">
        <v>129</v>
      </c>
      <c r="AU411" s="16" t="s">
        <v>82</v>
      </c>
    </row>
    <row r="412" spans="1:65" s="12" customFormat="1" ht="22.8" customHeight="1">
      <c r="B412" s="156"/>
      <c r="C412" s="157"/>
      <c r="D412" s="158" t="s">
        <v>70</v>
      </c>
      <c r="E412" s="170" t="s">
        <v>787</v>
      </c>
      <c r="F412" s="170" t="s">
        <v>788</v>
      </c>
      <c r="G412" s="157"/>
      <c r="H412" s="157"/>
      <c r="I412" s="160"/>
      <c r="J412" s="171">
        <f>BK412</f>
        <v>0</v>
      </c>
      <c r="K412" s="157"/>
      <c r="L412" s="162"/>
      <c r="M412" s="163"/>
      <c r="N412" s="164"/>
      <c r="O412" s="164"/>
      <c r="P412" s="165">
        <f>SUM(P413:P428)</f>
        <v>0</v>
      </c>
      <c r="Q412" s="164"/>
      <c r="R412" s="165">
        <f>SUM(R413:R428)</f>
        <v>0</v>
      </c>
      <c r="S412" s="164"/>
      <c r="T412" s="166">
        <f>SUM(T413:T428)</f>
        <v>0</v>
      </c>
      <c r="AR412" s="167" t="s">
        <v>79</v>
      </c>
      <c r="AT412" s="168" t="s">
        <v>70</v>
      </c>
      <c r="AU412" s="168" t="s">
        <v>79</v>
      </c>
      <c r="AY412" s="167" t="s">
        <v>118</v>
      </c>
      <c r="BK412" s="169">
        <f>SUM(BK413:BK428)</f>
        <v>0</v>
      </c>
    </row>
    <row r="413" spans="1:65" s="2" customFormat="1" ht="14.4" customHeight="1">
      <c r="A413" s="33"/>
      <c r="B413" s="34"/>
      <c r="C413" s="172" t="s">
        <v>789</v>
      </c>
      <c r="D413" s="172" t="s">
        <v>120</v>
      </c>
      <c r="E413" s="173" t="s">
        <v>790</v>
      </c>
      <c r="F413" s="174" t="s">
        <v>791</v>
      </c>
      <c r="G413" s="175" t="s">
        <v>440</v>
      </c>
      <c r="H413" s="176">
        <v>16.254000000000001</v>
      </c>
      <c r="I413" s="177"/>
      <c r="J413" s="178">
        <f>ROUND(I413*H413,2)</f>
        <v>0</v>
      </c>
      <c r="K413" s="174" t="s">
        <v>124</v>
      </c>
      <c r="L413" s="38"/>
      <c r="M413" s="179" t="s">
        <v>19</v>
      </c>
      <c r="N413" s="180" t="s">
        <v>42</v>
      </c>
      <c r="O413" s="63"/>
      <c r="P413" s="181">
        <f>O413*H413</f>
        <v>0</v>
      </c>
      <c r="Q413" s="181">
        <v>0</v>
      </c>
      <c r="R413" s="181">
        <f>Q413*H413</f>
        <v>0</v>
      </c>
      <c r="S413" s="181">
        <v>0</v>
      </c>
      <c r="T413" s="182">
        <f>S413*H413</f>
        <v>0</v>
      </c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  <c r="AR413" s="183" t="s">
        <v>125</v>
      </c>
      <c r="AT413" s="183" t="s">
        <v>120</v>
      </c>
      <c r="AU413" s="183" t="s">
        <v>82</v>
      </c>
      <c r="AY413" s="16" t="s">
        <v>118</v>
      </c>
      <c r="BE413" s="184">
        <f>IF(N413="základní",J413,0)</f>
        <v>0</v>
      </c>
      <c r="BF413" s="184">
        <f>IF(N413="snížená",J413,0)</f>
        <v>0</v>
      </c>
      <c r="BG413" s="184">
        <f>IF(N413="zákl. přenesená",J413,0)</f>
        <v>0</v>
      </c>
      <c r="BH413" s="184">
        <f>IF(N413="sníž. přenesená",J413,0)</f>
        <v>0</v>
      </c>
      <c r="BI413" s="184">
        <f>IF(N413="nulová",J413,0)</f>
        <v>0</v>
      </c>
      <c r="BJ413" s="16" t="s">
        <v>79</v>
      </c>
      <c r="BK413" s="184">
        <f>ROUND(I413*H413,2)</f>
        <v>0</v>
      </c>
      <c r="BL413" s="16" t="s">
        <v>125</v>
      </c>
      <c r="BM413" s="183" t="s">
        <v>792</v>
      </c>
    </row>
    <row r="414" spans="1:65" s="2" customFormat="1" ht="10.199999999999999">
      <c r="A414" s="33"/>
      <c r="B414" s="34"/>
      <c r="C414" s="35"/>
      <c r="D414" s="185" t="s">
        <v>127</v>
      </c>
      <c r="E414" s="35"/>
      <c r="F414" s="186" t="s">
        <v>793</v>
      </c>
      <c r="G414" s="35"/>
      <c r="H414" s="35"/>
      <c r="I414" s="187"/>
      <c r="J414" s="35"/>
      <c r="K414" s="35"/>
      <c r="L414" s="38"/>
      <c r="M414" s="188"/>
      <c r="N414" s="189"/>
      <c r="O414" s="63"/>
      <c r="P414" s="63"/>
      <c r="Q414" s="63"/>
      <c r="R414" s="63"/>
      <c r="S414" s="63"/>
      <c r="T414" s="64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T414" s="16" t="s">
        <v>127</v>
      </c>
      <c r="AU414" s="16" t="s">
        <v>82</v>
      </c>
    </row>
    <row r="415" spans="1:65" s="2" customFormat="1" ht="10.199999999999999">
      <c r="A415" s="33"/>
      <c r="B415" s="34"/>
      <c r="C415" s="35"/>
      <c r="D415" s="190" t="s">
        <v>129</v>
      </c>
      <c r="E415" s="35"/>
      <c r="F415" s="191" t="s">
        <v>794</v>
      </c>
      <c r="G415" s="35"/>
      <c r="H415" s="35"/>
      <c r="I415" s="187"/>
      <c r="J415" s="35"/>
      <c r="K415" s="35"/>
      <c r="L415" s="38"/>
      <c r="M415" s="188"/>
      <c r="N415" s="189"/>
      <c r="O415" s="63"/>
      <c r="P415" s="63"/>
      <c r="Q415" s="63"/>
      <c r="R415" s="63"/>
      <c r="S415" s="63"/>
      <c r="T415" s="64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  <c r="AT415" s="16" t="s">
        <v>129</v>
      </c>
      <c r="AU415" s="16" t="s">
        <v>82</v>
      </c>
    </row>
    <row r="416" spans="1:65" s="13" customFormat="1" ht="10.199999999999999">
      <c r="B416" s="192"/>
      <c r="C416" s="193"/>
      <c r="D416" s="185" t="s">
        <v>131</v>
      </c>
      <c r="E416" s="194" t="s">
        <v>19</v>
      </c>
      <c r="F416" s="195" t="s">
        <v>795</v>
      </c>
      <c r="G416" s="193"/>
      <c r="H416" s="196">
        <v>16.254000000000001</v>
      </c>
      <c r="I416" s="197"/>
      <c r="J416" s="193"/>
      <c r="K416" s="193"/>
      <c r="L416" s="198"/>
      <c r="M416" s="199"/>
      <c r="N416" s="200"/>
      <c r="O416" s="200"/>
      <c r="P416" s="200"/>
      <c r="Q416" s="200"/>
      <c r="R416" s="200"/>
      <c r="S416" s="200"/>
      <c r="T416" s="201"/>
      <c r="AT416" s="202" t="s">
        <v>131</v>
      </c>
      <c r="AU416" s="202" t="s">
        <v>82</v>
      </c>
      <c r="AV416" s="13" t="s">
        <v>82</v>
      </c>
      <c r="AW416" s="13" t="s">
        <v>33</v>
      </c>
      <c r="AX416" s="13" t="s">
        <v>79</v>
      </c>
      <c r="AY416" s="202" t="s">
        <v>118</v>
      </c>
    </row>
    <row r="417" spans="1:65" s="2" customFormat="1" ht="14.4" customHeight="1">
      <c r="A417" s="33"/>
      <c r="B417" s="34"/>
      <c r="C417" s="172" t="s">
        <v>796</v>
      </c>
      <c r="D417" s="172" t="s">
        <v>120</v>
      </c>
      <c r="E417" s="173" t="s">
        <v>797</v>
      </c>
      <c r="F417" s="174" t="s">
        <v>798</v>
      </c>
      <c r="G417" s="175" t="s">
        <v>440</v>
      </c>
      <c r="H417" s="176">
        <v>503.87400000000002</v>
      </c>
      <c r="I417" s="177"/>
      <c r="J417" s="178">
        <f>ROUND(I417*H417,2)</f>
        <v>0</v>
      </c>
      <c r="K417" s="174" t="s">
        <v>124</v>
      </c>
      <c r="L417" s="38"/>
      <c r="M417" s="179" t="s">
        <v>19</v>
      </c>
      <c r="N417" s="180" t="s">
        <v>42</v>
      </c>
      <c r="O417" s="63"/>
      <c r="P417" s="181">
        <f>O417*H417</f>
        <v>0</v>
      </c>
      <c r="Q417" s="181">
        <v>0</v>
      </c>
      <c r="R417" s="181">
        <f>Q417*H417</f>
        <v>0</v>
      </c>
      <c r="S417" s="181">
        <v>0</v>
      </c>
      <c r="T417" s="182">
        <f>S417*H417</f>
        <v>0</v>
      </c>
      <c r="U417" s="33"/>
      <c r="V417" s="33"/>
      <c r="W417" s="33"/>
      <c r="X417" s="33"/>
      <c r="Y417" s="33"/>
      <c r="Z417" s="33"/>
      <c r="AA417" s="33"/>
      <c r="AB417" s="33"/>
      <c r="AC417" s="33"/>
      <c r="AD417" s="33"/>
      <c r="AE417" s="33"/>
      <c r="AR417" s="183" t="s">
        <v>125</v>
      </c>
      <c r="AT417" s="183" t="s">
        <v>120</v>
      </c>
      <c r="AU417" s="183" t="s">
        <v>82</v>
      </c>
      <c r="AY417" s="16" t="s">
        <v>118</v>
      </c>
      <c r="BE417" s="184">
        <f>IF(N417="základní",J417,0)</f>
        <v>0</v>
      </c>
      <c r="BF417" s="184">
        <f>IF(N417="snížená",J417,0)</f>
        <v>0</v>
      </c>
      <c r="BG417" s="184">
        <f>IF(N417="zákl. přenesená",J417,0)</f>
        <v>0</v>
      </c>
      <c r="BH417" s="184">
        <f>IF(N417="sníž. přenesená",J417,0)</f>
        <v>0</v>
      </c>
      <c r="BI417" s="184">
        <f>IF(N417="nulová",J417,0)</f>
        <v>0</v>
      </c>
      <c r="BJ417" s="16" t="s">
        <v>79</v>
      </c>
      <c r="BK417" s="184">
        <f>ROUND(I417*H417,2)</f>
        <v>0</v>
      </c>
      <c r="BL417" s="16" t="s">
        <v>125</v>
      </c>
      <c r="BM417" s="183" t="s">
        <v>799</v>
      </c>
    </row>
    <row r="418" spans="1:65" s="2" customFormat="1" ht="19.2">
      <c r="A418" s="33"/>
      <c r="B418" s="34"/>
      <c r="C418" s="35"/>
      <c r="D418" s="185" t="s">
        <v>127</v>
      </c>
      <c r="E418" s="35"/>
      <c r="F418" s="186" t="s">
        <v>800</v>
      </c>
      <c r="G418" s="35"/>
      <c r="H418" s="35"/>
      <c r="I418" s="187"/>
      <c r="J418" s="35"/>
      <c r="K418" s="35"/>
      <c r="L418" s="38"/>
      <c r="M418" s="188"/>
      <c r="N418" s="189"/>
      <c r="O418" s="63"/>
      <c r="P418" s="63"/>
      <c r="Q418" s="63"/>
      <c r="R418" s="63"/>
      <c r="S418" s="63"/>
      <c r="T418" s="64"/>
      <c r="U418" s="33"/>
      <c r="V418" s="33"/>
      <c r="W418" s="33"/>
      <c r="X418" s="33"/>
      <c r="Y418" s="33"/>
      <c r="Z418" s="33"/>
      <c r="AA418" s="33"/>
      <c r="AB418" s="33"/>
      <c r="AC418" s="33"/>
      <c r="AD418" s="33"/>
      <c r="AE418" s="33"/>
      <c r="AT418" s="16" t="s">
        <v>127</v>
      </c>
      <c r="AU418" s="16" t="s">
        <v>82</v>
      </c>
    </row>
    <row r="419" spans="1:65" s="2" customFormat="1" ht="10.199999999999999">
      <c r="A419" s="33"/>
      <c r="B419" s="34"/>
      <c r="C419" s="35"/>
      <c r="D419" s="190" t="s">
        <v>129</v>
      </c>
      <c r="E419" s="35"/>
      <c r="F419" s="191" t="s">
        <v>801</v>
      </c>
      <c r="G419" s="35"/>
      <c r="H419" s="35"/>
      <c r="I419" s="187"/>
      <c r="J419" s="35"/>
      <c r="K419" s="35"/>
      <c r="L419" s="38"/>
      <c r="M419" s="188"/>
      <c r="N419" s="189"/>
      <c r="O419" s="63"/>
      <c r="P419" s="63"/>
      <c r="Q419" s="63"/>
      <c r="R419" s="63"/>
      <c r="S419" s="63"/>
      <c r="T419" s="64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  <c r="AT419" s="16" t="s">
        <v>129</v>
      </c>
      <c r="AU419" s="16" t="s">
        <v>82</v>
      </c>
    </row>
    <row r="420" spans="1:65" s="13" customFormat="1" ht="10.199999999999999">
      <c r="B420" s="192"/>
      <c r="C420" s="193"/>
      <c r="D420" s="185" t="s">
        <v>131</v>
      </c>
      <c r="E420" s="194" t="s">
        <v>19</v>
      </c>
      <c r="F420" s="195" t="s">
        <v>802</v>
      </c>
      <c r="G420" s="193"/>
      <c r="H420" s="196">
        <v>503.87400000000002</v>
      </c>
      <c r="I420" s="197"/>
      <c r="J420" s="193"/>
      <c r="K420" s="193"/>
      <c r="L420" s="198"/>
      <c r="M420" s="199"/>
      <c r="N420" s="200"/>
      <c r="O420" s="200"/>
      <c r="P420" s="200"/>
      <c r="Q420" s="200"/>
      <c r="R420" s="200"/>
      <c r="S420" s="200"/>
      <c r="T420" s="201"/>
      <c r="AT420" s="202" t="s">
        <v>131</v>
      </c>
      <c r="AU420" s="202" t="s">
        <v>82</v>
      </c>
      <c r="AV420" s="13" t="s">
        <v>82</v>
      </c>
      <c r="AW420" s="13" t="s">
        <v>33</v>
      </c>
      <c r="AX420" s="13" t="s">
        <v>79</v>
      </c>
      <c r="AY420" s="202" t="s">
        <v>118</v>
      </c>
    </row>
    <row r="421" spans="1:65" s="2" customFormat="1" ht="14.4" customHeight="1">
      <c r="A421" s="33"/>
      <c r="B421" s="34"/>
      <c r="C421" s="172" t="s">
        <v>803</v>
      </c>
      <c r="D421" s="172" t="s">
        <v>120</v>
      </c>
      <c r="E421" s="173" t="s">
        <v>804</v>
      </c>
      <c r="F421" s="174" t="s">
        <v>805</v>
      </c>
      <c r="G421" s="175" t="s">
        <v>440</v>
      </c>
      <c r="H421" s="176">
        <v>5.8140000000000001</v>
      </c>
      <c r="I421" s="177"/>
      <c r="J421" s="178">
        <f>ROUND(I421*H421,2)</f>
        <v>0</v>
      </c>
      <c r="K421" s="174" t="s">
        <v>124</v>
      </c>
      <c r="L421" s="38"/>
      <c r="M421" s="179" t="s">
        <v>19</v>
      </c>
      <c r="N421" s="180" t="s">
        <v>42</v>
      </c>
      <c r="O421" s="63"/>
      <c r="P421" s="181">
        <f>O421*H421</f>
        <v>0</v>
      </c>
      <c r="Q421" s="181">
        <v>0</v>
      </c>
      <c r="R421" s="181">
        <f>Q421*H421</f>
        <v>0</v>
      </c>
      <c r="S421" s="181">
        <v>0</v>
      </c>
      <c r="T421" s="182">
        <f>S421*H421</f>
        <v>0</v>
      </c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  <c r="AR421" s="183" t="s">
        <v>125</v>
      </c>
      <c r="AT421" s="183" t="s">
        <v>120</v>
      </c>
      <c r="AU421" s="183" t="s">
        <v>82</v>
      </c>
      <c r="AY421" s="16" t="s">
        <v>118</v>
      </c>
      <c r="BE421" s="184">
        <f>IF(N421="základní",J421,0)</f>
        <v>0</v>
      </c>
      <c r="BF421" s="184">
        <f>IF(N421="snížená",J421,0)</f>
        <v>0</v>
      </c>
      <c r="BG421" s="184">
        <f>IF(N421="zákl. přenesená",J421,0)</f>
        <v>0</v>
      </c>
      <c r="BH421" s="184">
        <f>IF(N421="sníž. přenesená",J421,0)</f>
        <v>0</v>
      </c>
      <c r="BI421" s="184">
        <f>IF(N421="nulová",J421,0)</f>
        <v>0</v>
      </c>
      <c r="BJ421" s="16" t="s">
        <v>79</v>
      </c>
      <c r="BK421" s="184">
        <f>ROUND(I421*H421,2)</f>
        <v>0</v>
      </c>
      <c r="BL421" s="16" t="s">
        <v>125</v>
      </c>
      <c r="BM421" s="183" t="s">
        <v>806</v>
      </c>
    </row>
    <row r="422" spans="1:65" s="2" customFormat="1" ht="19.2">
      <c r="A422" s="33"/>
      <c r="B422" s="34"/>
      <c r="C422" s="35"/>
      <c r="D422" s="185" t="s">
        <v>127</v>
      </c>
      <c r="E422" s="35"/>
      <c r="F422" s="186" t="s">
        <v>807</v>
      </c>
      <c r="G422" s="35"/>
      <c r="H422" s="35"/>
      <c r="I422" s="187"/>
      <c r="J422" s="35"/>
      <c r="K422" s="35"/>
      <c r="L422" s="38"/>
      <c r="M422" s="188"/>
      <c r="N422" s="189"/>
      <c r="O422" s="63"/>
      <c r="P422" s="63"/>
      <c r="Q422" s="63"/>
      <c r="R422" s="63"/>
      <c r="S422" s="63"/>
      <c r="T422" s="64"/>
      <c r="U422" s="33"/>
      <c r="V422" s="33"/>
      <c r="W422" s="33"/>
      <c r="X422" s="33"/>
      <c r="Y422" s="33"/>
      <c r="Z422" s="33"/>
      <c r="AA422" s="33"/>
      <c r="AB422" s="33"/>
      <c r="AC422" s="33"/>
      <c r="AD422" s="33"/>
      <c r="AE422" s="33"/>
      <c r="AT422" s="16" t="s">
        <v>127</v>
      </c>
      <c r="AU422" s="16" t="s">
        <v>82</v>
      </c>
    </row>
    <row r="423" spans="1:65" s="2" customFormat="1" ht="10.199999999999999">
      <c r="A423" s="33"/>
      <c r="B423" s="34"/>
      <c r="C423" s="35"/>
      <c r="D423" s="190" t="s">
        <v>129</v>
      </c>
      <c r="E423" s="35"/>
      <c r="F423" s="191" t="s">
        <v>808</v>
      </c>
      <c r="G423" s="35"/>
      <c r="H423" s="35"/>
      <c r="I423" s="187"/>
      <c r="J423" s="35"/>
      <c r="K423" s="35"/>
      <c r="L423" s="38"/>
      <c r="M423" s="188"/>
      <c r="N423" s="189"/>
      <c r="O423" s="63"/>
      <c r="P423" s="63"/>
      <c r="Q423" s="63"/>
      <c r="R423" s="63"/>
      <c r="S423" s="63"/>
      <c r="T423" s="64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  <c r="AT423" s="16" t="s">
        <v>129</v>
      </c>
      <c r="AU423" s="16" t="s">
        <v>82</v>
      </c>
    </row>
    <row r="424" spans="1:65" s="13" customFormat="1" ht="10.199999999999999">
      <c r="B424" s="192"/>
      <c r="C424" s="193"/>
      <c r="D424" s="185" t="s">
        <v>131</v>
      </c>
      <c r="E424" s="194" t="s">
        <v>19</v>
      </c>
      <c r="F424" s="195" t="s">
        <v>809</v>
      </c>
      <c r="G424" s="193"/>
      <c r="H424" s="196">
        <v>5.8140000000000001</v>
      </c>
      <c r="I424" s="197"/>
      <c r="J424" s="193"/>
      <c r="K424" s="193"/>
      <c r="L424" s="198"/>
      <c r="M424" s="199"/>
      <c r="N424" s="200"/>
      <c r="O424" s="200"/>
      <c r="P424" s="200"/>
      <c r="Q424" s="200"/>
      <c r="R424" s="200"/>
      <c r="S424" s="200"/>
      <c r="T424" s="201"/>
      <c r="AT424" s="202" t="s">
        <v>131</v>
      </c>
      <c r="AU424" s="202" t="s">
        <v>82</v>
      </c>
      <c r="AV424" s="13" t="s">
        <v>82</v>
      </c>
      <c r="AW424" s="13" t="s">
        <v>33</v>
      </c>
      <c r="AX424" s="13" t="s">
        <v>71</v>
      </c>
      <c r="AY424" s="202" t="s">
        <v>118</v>
      </c>
    </row>
    <row r="425" spans="1:65" s="2" customFormat="1" ht="14.4" customHeight="1">
      <c r="A425" s="33"/>
      <c r="B425" s="34"/>
      <c r="C425" s="172" t="s">
        <v>810</v>
      </c>
      <c r="D425" s="172" t="s">
        <v>120</v>
      </c>
      <c r="E425" s="173" t="s">
        <v>811</v>
      </c>
      <c r="F425" s="174" t="s">
        <v>812</v>
      </c>
      <c r="G425" s="175" t="s">
        <v>440</v>
      </c>
      <c r="H425" s="176">
        <v>10.44</v>
      </c>
      <c r="I425" s="177"/>
      <c r="J425" s="178">
        <f>ROUND(I425*H425,2)</f>
        <v>0</v>
      </c>
      <c r="K425" s="174" t="s">
        <v>124</v>
      </c>
      <c r="L425" s="38"/>
      <c r="M425" s="179" t="s">
        <v>19</v>
      </c>
      <c r="N425" s="180" t="s">
        <v>42</v>
      </c>
      <c r="O425" s="63"/>
      <c r="P425" s="181">
        <f>O425*H425</f>
        <v>0</v>
      </c>
      <c r="Q425" s="181">
        <v>0</v>
      </c>
      <c r="R425" s="181">
        <f>Q425*H425</f>
        <v>0</v>
      </c>
      <c r="S425" s="181">
        <v>0</v>
      </c>
      <c r="T425" s="182">
        <f>S425*H425</f>
        <v>0</v>
      </c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  <c r="AR425" s="183" t="s">
        <v>125</v>
      </c>
      <c r="AT425" s="183" t="s">
        <v>120</v>
      </c>
      <c r="AU425" s="183" t="s">
        <v>82</v>
      </c>
      <c r="AY425" s="16" t="s">
        <v>118</v>
      </c>
      <c r="BE425" s="184">
        <f>IF(N425="základní",J425,0)</f>
        <v>0</v>
      </c>
      <c r="BF425" s="184">
        <f>IF(N425="snížená",J425,0)</f>
        <v>0</v>
      </c>
      <c r="BG425" s="184">
        <f>IF(N425="zákl. přenesená",J425,0)</f>
        <v>0</v>
      </c>
      <c r="BH425" s="184">
        <f>IF(N425="sníž. přenesená",J425,0)</f>
        <v>0</v>
      </c>
      <c r="BI425" s="184">
        <f>IF(N425="nulová",J425,0)</f>
        <v>0</v>
      </c>
      <c r="BJ425" s="16" t="s">
        <v>79</v>
      </c>
      <c r="BK425" s="184">
        <f>ROUND(I425*H425,2)</f>
        <v>0</v>
      </c>
      <c r="BL425" s="16" t="s">
        <v>125</v>
      </c>
      <c r="BM425" s="183" t="s">
        <v>813</v>
      </c>
    </row>
    <row r="426" spans="1:65" s="2" customFormat="1" ht="19.2">
      <c r="A426" s="33"/>
      <c r="B426" s="34"/>
      <c r="C426" s="35"/>
      <c r="D426" s="185" t="s">
        <v>127</v>
      </c>
      <c r="E426" s="35"/>
      <c r="F426" s="186" t="s">
        <v>814</v>
      </c>
      <c r="G426" s="35"/>
      <c r="H426" s="35"/>
      <c r="I426" s="187"/>
      <c r="J426" s="35"/>
      <c r="K426" s="35"/>
      <c r="L426" s="38"/>
      <c r="M426" s="188"/>
      <c r="N426" s="189"/>
      <c r="O426" s="63"/>
      <c r="P426" s="63"/>
      <c r="Q426" s="63"/>
      <c r="R426" s="63"/>
      <c r="S426" s="63"/>
      <c r="T426" s="64"/>
      <c r="U426" s="33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  <c r="AT426" s="16" t="s">
        <v>127</v>
      </c>
      <c r="AU426" s="16" t="s">
        <v>82</v>
      </c>
    </row>
    <row r="427" spans="1:65" s="2" customFormat="1" ht="10.199999999999999">
      <c r="A427" s="33"/>
      <c r="B427" s="34"/>
      <c r="C427" s="35"/>
      <c r="D427" s="190" t="s">
        <v>129</v>
      </c>
      <c r="E427" s="35"/>
      <c r="F427" s="191" t="s">
        <v>815</v>
      </c>
      <c r="G427" s="35"/>
      <c r="H427" s="35"/>
      <c r="I427" s="187"/>
      <c r="J427" s="35"/>
      <c r="K427" s="35"/>
      <c r="L427" s="38"/>
      <c r="M427" s="188"/>
      <c r="N427" s="189"/>
      <c r="O427" s="63"/>
      <c r="P427" s="63"/>
      <c r="Q427" s="63"/>
      <c r="R427" s="63"/>
      <c r="S427" s="63"/>
      <c r="T427" s="64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  <c r="AT427" s="16" t="s">
        <v>129</v>
      </c>
      <c r="AU427" s="16" t="s">
        <v>82</v>
      </c>
    </row>
    <row r="428" spans="1:65" s="13" customFormat="1" ht="10.199999999999999">
      <c r="B428" s="192"/>
      <c r="C428" s="193"/>
      <c r="D428" s="185" t="s">
        <v>131</v>
      </c>
      <c r="E428" s="194" t="s">
        <v>19</v>
      </c>
      <c r="F428" s="195" t="s">
        <v>816</v>
      </c>
      <c r="G428" s="193"/>
      <c r="H428" s="196">
        <v>10.44</v>
      </c>
      <c r="I428" s="197"/>
      <c r="J428" s="193"/>
      <c r="K428" s="193"/>
      <c r="L428" s="198"/>
      <c r="M428" s="199"/>
      <c r="N428" s="200"/>
      <c r="O428" s="200"/>
      <c r="P428" s="200"/>
      <c r="Q428" s="200"/>
      <c r="R428" s="200"/>
      <c r="S428" s="200"/>
      <c r="T428" s="201"/>
      <c r="AT428" s="202" t="s">
        <v>131</v>
      </c>
      <c r="AU428" s="202" t="s">
        <v>82</v>
      </c>
      <c r="AV428" s="13" t="s">
        <v>82</v>
      </c>
      <c r="AW428" s="13" t="s">
        <v>33</v>
      </c>
      <c r="AX428" s="13" t="s">
        <v>71</v>
      </c>
      <c r="AY428" s="202" t="s">
        <v>118</v>
      </c>
    </row>
    <row r="429" spans="1:65" s="12" customFormat="1" ht="22.8" customHeight="1">
      <c r="B429" s="156"/>
      <c r="C429" s="157"/>
      <c r="D429" s="158" t="s">
        <v>70</v>
      </c>
      <c r="E429" s="170" t="s">
        <v>817</v>
      </c>
      <c r="F429" s="170" t="s">
        <v>818</v>
      </c>
      <c r="G429" s="157"/>
      <c r="H429" s="157"/>
      <c r="I429" s="160"/>
      <c r="J429" s="171">
        <f>BK429</f>
        <v>0</v>
      </c>
      <c r="K429" s="157"/>
      <c r="L429" s="162"/>
      <c r="M429" s="163"/>
      <c r="N429" s="164"/>
      <c r="O429" s="164"/>
      <c r="P429" s="165">
        <f>SUM(P430:P435)</f>
        <v>0</v>
      </c>
      <c r="Q429" s="164"/>
      <c r="R429" s="165">
        <f>SUM(R430:R435)</f>
        <v>0</v>
      </c>
      <c r="S429" s="164"/>
      <c r="T429" s="166">
        <f>SUM(T430:T435)</f>
        <v>0</v>
      </c>
      <c r="AR429" s="167" t="s">
        <v>79</v>
      </c>
      <c r="AT429" s="168" t="s">
        <v>70</v>
      </c>
      <c r="AU429" s="168" t="s">
        <v>79</v>
      </c>
      <c r="AY429" s="167" t="s">
        <v>118</v>
      </c>
      <c r="BK429" s="169">
        <f>SUM(BK430:BK435)</f>
        <v>0</v>
      </c>
    </row>
    <row r="430" spans="1:65" s="2" customFormat="1" ht="14.4" customHeight="1">
      <c r="A430" s="33"/>
      <c r="B430" s="34"/>
      <c r="C430" s="172" t="s">
        <v>819</v>
      </c>
      <c r="D430" s="172" t="s">
        <v>120</v>
      </c>
      <c r="E430" s="173" t="s">
        <v>820</v>
      </c>
      <c r="F430" s="174" t="s">
        <v>821</v>
      </c>
      <c r="G430" s="175" t="s">
        <v>440</v>
      </c>
      <c r="H430" s="176">
        <v>131.815</v>
      </c>
      <c r="I430" s="177"/>
      <c r="J430" s="178">
        <f>ROUND(I430*H430,2)</f>
        <v>0</v>
      </c>
      <c r="K430" s="174" t="s">
        <v>124</v>
      </c>
      <c r="L430" s="38"/>
      <c r="M430" s="179" t="s">
        <v>19</v>
      </c>
      <c r="N430" s="180" t="s">
        <v>42</v>
      </c>
      <c r="O430" s="63"/>
      <c r="P430" s="181">
        <f>O430*H430</f>
        <v>0</v>
      </c>
      <c r="Q430" s="181">
        <v>0</v>
      </c>
      <c r="R430" s="181">
        <f>Q430*H430</f>
        <v>0</v>
      </c>
      <c r="S430" s="181">
        <v>0</v>
      </c>
      <c r="T430" s="182">
        <f>S430*H430</f>
        <v>0</v>
      </c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R430" s="183" t="s">
        <v>125</v>
      </c>
      <c r="AT430" s="183" t="s">
        <v>120</v>
      </c>
      <c r="AU430" s="183" t="s">
        <v>82</v>
      </c>
      <c r="AY430" s="16" t="s">
        <v>118</v>
      </c>
      <c r="BE430" s="184">
        <f>IF(N430="základní",J430,0)</f>
        <v>0</v>
      </c>
      <c r="BF430" s="184">
        <f>IF(N430="snížená",J430,0)</f>
        <v>0</v>
      </c>
      <c r="BG430" s="184">
        <f>IF(N430="zákl. přenesená",J430,0)</f>
        <v>0</v>
      </c>
      <c r="BH430" s="184">
        <f>IF(N430="sníž. přenesená",J430,0)</f>
        <v>0</v>
      </c>
      <c r="BI430" s="184">
        <f>IF(N430="nulová",J430,0)</f>
        <v>0</v>
      </c>
      <c r="BJ430" s="16" t="s">
        <v>79</v>
      </c>
      <c r="BK430" s="184">
        <f>ROUND(I430*H430,2)</f>
        <v>0</v>
      </c>
      <c r="BL430" s="16" t="s">
        <v>125</v>
      </c>
      <c r="BM430" s="183" t="s">
        <v>822</v>
      </c>
    </row>
    <row r="431" spans="1:65" s="2" customFormat="1" ht="19.2">
      <c r="A431" s="33"/>
      <c r="B431" s="34"/>
      <c r="C431" s="35"/>
      <c r="D431" s="185" t="s">
        <v>127</v>
      </c>
      <c r="E431" s="35"/>
      <c r="F431" s="186" t="s">
        <v>823</v>
      </c>
      <c r="G431" s="35"/>
      <c r="H431" s="35"/>
      <c r="I431" s="187"/>
      <c r="J431" s="35"/>
      <c r="K431" s="35"/>
      <c r="L431" s="38"/>
      <c r="M431" s="188"/>
      <c r="N431" s="189"/>
      <c r="O431" s="63"/>
      <c r="P431" s="63"/>
      <c r="Q431" s="63"/>
      <c r="R431" s="63"/>
      <c r="S431" s="63"/>
      <c r="T431" s="64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  <c r="AT431" s="16" t="s">
        <v>127</v>
      </c>
      <c r="AU431" s="16" t="s">
        <v>82</v>
      </c>
    </row>
    <row r="432" spans="1:65" s="2" customFormat="1" ht="10.199999999999999">
      <c r="A432" s="33"/>
      <c r="B432" s="34"/>
      <c r="C432" s="35"/>
      <c r="D432" s="190" t="s">
        <v>129</v>
      </c>
      <c r="E432" s="35"/>
      <c r="F432" s="191" t="s">
        <v>824</v>
      </c>
      <c r="G432" s="35"/>
      <c r="H432" s="35"/>
      <c r="I432" s="187"/>
      <c r="J432" s="35"/>
      <c r="K432" s="35"/>
      <c r="L432" s="38"/>
      <c r="M432" s="188"/>
      <c r="N432" s="189"/>
      <c r="O432" s="63"/>
      <c r="P432" s="63"/>
      <c r="Q432" s="63"/>
      <c r="R432" s="63"/>
      <c r="S432" s="63"/>
      <c r="T432" s="64"/>
      <c r="U432" s="33"/>
      <c r="V432" s="33"/>
      <c r="W432" s="33"/>
      <c r="X432" s="33"/>
      <c r="Y432" s="33"/>
      <c r="Z432" s="33"/>
      <c r="AA432" s="33"/>
      <c r="AB432" s="33"/>
      <c r="AC432" s="33"/>
      <c r="AD432" s="33"/>
      <c r="AE432" s="33"/>
      <c r="AT432" s="16" t="s">
        <v>129</v>
      </c>
      <c r="AU432" s="16" t="s">
        <v>82</v>
      </c>
    </row>
    <row r="433" spans="1:65" s="13" customFormat="1" ht="10.199999999999999">
      <c r="B433" s="192"/>
      <c r="C433" s="193"/>
      <c r="D433" s="185" t="s">
        <v>131</v>
      </c>
      <c r="E433" s="194" t="s">
        <v>19</v>
      </c>
      <c r="F433" s="195" t="s">
        <v>825</v>
      </c>
      <c r="G433" s="193"/>
      <c r="H433" s="196">
        <v>131.815</v>
      </c>
      <c r="I433" s="197"/>
      <c r="J433" s="193"/>
      <c r="K433" s="193"/>
      <c r="L433" s="198"/>
      <c r="M433" s="199"/>
      <c r="N433" s="200"/>
      <c r="O433" s="200"/>
      <c r="P433" s="200"/>
      <c r="Q433" s="200"/>
      <c r="R433" s="200"/>
      <c r="S433" s="200"/>
      <c r="T433" s="201"/>
      <c r="AT433" s="202" t="s">
        <v>131</v>
      </c>
      <c r="AU433" s="202" t="s">
        <v>82</v>
      </c>
      <c r="AV433" s="13" t="s">
        <v>82</v>
      </c>
      <c r="AW433" s="13" t="s">
        <v>33</v>
      </c>
      <c r="AX433" s="13" t="s">
        <v>79</v>
      </c>
      <c r="AY433" s="202" t="s">
        <v>118</v>
      </c>
    </row>
    <row r="434" spans="1:65" s="2" customFormat="1" ht="14.4" customHeight="1">
      <c r="A434" s="33"/>
      <c r="B434" s="34"/>
      <c r="C434" s="172" t="s">
        <v>826</v>
      </c>
      <c r="D434" s="172" t="s">
        <v>120</v>
      </c>
      <c r="E434" s="173" t="s">
        <v>827</v>
      </c>
      <c r="F434" s="174" t="s">
        <v>828</v>
      </c>
      <c r="G434" s="175" t="s">
        <v>440</v>
      </c>
      <c r="H434" s="176">
        <v>152.054</v>
      </c>
      <c r="I434" s="177"/>
      <c r="J434" s="178">
        <f>ROUND(I434*H434,2)</f>
        <v>0</v>
      </c>
      <c r="K434" s="174" t="s">
        <v>19</v>
      </c>
      <c r="L434" s="38"/>
      <c r="M434" s="179" t="s">
        <v>19</v>
      </c>
      <c r="N434" s="180" t="s">
        <v>42</v>
      </c>
      <c r="O434" s="63"/>
      <c r="P434" s="181">
        <f>O434*H434</f>
        <v>0</v>
      </c>
      <c r="Q434" s="181">
        <v>0</v>
      </c>
      <c r="R434" s="181">
        <f>Q434*H434</f>
        <v>0</v>
      </c>
      <c r="S434" s="181">
        <v>0</v>
      </c>
      <c r="T434" s="182">
        <f>S434*H434</f>
        <v>0</v>
      </c>
      <c r="U434" s="33"/>
      <c r="V434" s="33"/>
      <c r="W434" s="33"/>
      <c r="X434" s="33"/>
      <c r="Y434" s="33"/>
      <c r="Z434" s="33"/>
      <c r="AA434" s="33"/>
      <c r="AB434" s="33"/>
      <c r="AC434" s="33"/>
      <c r="AD434" s="33"/>
      <c r="AE434" s="33"/>
      <c r="AR434" s="183" t="s">
        <v>125</v>
      </c>
      <c r="AT434" s="183" t="s">
        <v>120</v>
      </c>
      <c r="AU434" s="183" t="s">
        <v>82</v>
      </c>
      <c r="AY434" s="16" t="s">
        <v>118</v>
      </c>
      <c r="BE434" s="184">
        <f>IF(N434="základní",J434,0)</f>
        <v>0</v>
      </c>
      <c r="BF434" s="184">
        <f>IF(N434="snížená",J434,0)</f>
        <v>0</v>
      </c>
      <c r="BG434" s="184">
        <f>IF(N434="zákl. přenesená",J434,0)</f>
        <v>0</v>
      </c>
      <c r="BH434" s="184">
        <f>IF(N434="sníž. přenesená",J434,0)</f>
        <v>0</v>
      </c>
      <c r="BI434" s="184">
        <f>IF(N434="nulová",J434,0)</f>
        <v>0</v>
      </c>
      <c r="BJ434" s="16" t="s">
        <v>79</v>
      </c>
      <c r="BK434" s="184">
        <f>ROUND(I434*H434,2)</f>
        <v>0</v>
      </c>
      <c r="BL434" s="16" t="s">
        <v>125</v>
      </c>
      <c r="BM434" s="183" t="s">
        <v>829</v>
      </c>
    </row>
    <row r="435" spans="1:65" s="2" customFormat="1" ht="10.199999999999999">
      <c r="A435" s="33"/>
      <c r="B435" s="34"/>
      <c r="C435" s="35"/>
      <c r="D435" s="185" t="s">
        <v>127</v>
      </c>
      <c r="E435" s="35"/>
      <c r="F435" s="186" t="s">
        <v>828</v>
      </c>
      <c r="G435" s="35"/>
      <c r="H435" s="35"/>
      <c r="I435" s="187"/>
      <c r="J435" s="35"/>
      <c r="K435" s="35"/>
      <c r="L435" s="38"/>
      <c r="M435" s="188"/>
      <c r="N435" s="189"/>
      <c r="O435" s="63"/>
      <c r="P435" s="63"/>
      <c r="Q435" s="63"/>
      <c r="R435" s="63"/>
      <c r="S435" s="63"/>
      <c r="T435" s="64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  <c r="AT435" s="16" t="s">
        <v>127</v>
      </c>
      <c r="AU435" s="16" t="s">
        <v>82</v>
      </c>
    </row>
    <row r="436" spans="1:65" s="12" customFormat="1" ht="25.95" customHeight="1">
      <c r="B436" s="156"/>
      <c r="C436" s="157"/>
      <c r="D436" s="158" t="s">
        <v>70</v>
      </c>
      <c r="E436" s="159" t="s">
        <v>830</v>
      </c>
      <c r="F436" s="159" t="s">
        <v>831</v>
      </c>
      <c r="G436" s="157"/>
      <c r="H436" s="157"/>
      <c r="I436" s="160"/>
      <c r="J436" s="161">
        <f>BK436</f>
        <v>0</v>
      </c>
      <c r="K436" s="157"/>
      <c r="L436" s="162"/>
      <c r="M436" s="163"/>
      <c r="N436" s="164"/>
      <c r="O436" s="164"/>
      <c r="P436" s="165">
        <f>P437+P469</f>
        <v>0</v>
      </c>
      <c r="Q436" s="164"/>
      <c r="R436" s="165">
        <f>R437+R469</f>
        <v>0.19831530000000003</v>
      </c>
      <c r="S436" s="164"/>
      <c r="T436" s="166">
        <f>T437+T469</f>
        <v>0</v>
      </c>
      <c r="AR436" s="167" t="s">
        <v>82</v>
      </c>
      <c r="AT436" s="168" t="s">
        <v>70</v>
      </c>
      <c r="AU436" s="168" t="s">
        <v>71</v>
      </c>
      <c r="AY436" s="167" t="s">
        <v>118</v>
      </c>
      <c r="BK436" s="169">
        <f>BK437+BK469</f>
        <v>0</v>
      </c>
    </row>
    <row r="437" spans="1:65" s="12" customFormat="1" ht="22.8" customHeight="1">
      <c r="B437" s="156"/>
      <c r="C437" s="157"/>
      <c r="D437" s="158" t="s">
        <v>70</v>
      </c>
      <c r="E437" s="170" t="s">
        <v>832</v>
      </c>
      <c r="F437" s="170" t="s">
        <v>833</v>
      </c>
      <c r="G437" s="157"/>
      <c r="H437" s="157"/>
      <c r="I437" s="160"/>
      <c r="J437" s="171">
        <f>BK437</f>
        <v>0</v>
      </c>
      <c r="K437" s="157"/>
      <c r="L437" s="162"/>
      <c r="M437" s="163"/>
      <c r="N437" s="164"/>
      <c r="O437" s="164"/>
      <c r="P437" s="165">
        <f>SUM(P438:P468)</f>
        <v>0</v>
      </c>
      <c r="Q437" s="164"/>
      <c r="R437" s="165">
        <f>SUM(R438:R468)</f>
        <v>0.19831530000000003</v>
      </c>
      <c r="S437" s="164"/>
      <c r="T437" s="166">
        <f>SUM(T438:T468)</f>
        <v>0</v>
      </c>
      <c r="AR437" s="167" t="s">
        <v>82</v>
      </c>
      <c r="AT437" s="168" t="s">
        <v>70</v>
      </c>
      <c r="AU437" s="168" t="s">
        <v>79</v>
      </c>
      <c r="AY437" s="167" t="s">
        <v>118</v>
      </c>
      <c r="BK437" s="169">
        <f>SUM(BK438:BK468)</f>
        <v>0</v>
      </c>
    </row>
    <row r="438" spans="1:65" s="2" customFormat="1" ht="14.4" customHeight="1">
      <c r="A438" s="33"/>
      <c r="B438" s="34"/>
      <c r="C438" s="172" t="s">
        <v>834</v>
      </c>
      <c r="D438" s="172" t="s">
        <v>120</v>
      </c>
      <c r="E438" s="173" t="s">
        <v>835</v>
      </c>
      <c r="F438" s="174" t="s">
        <v>836</v>
      </c>
      <c r="G438" s="175" t="s">
        <v>193</v>
      </c>
      <c r="H438" s="176">
        <v>14.6</v>
      </c>
      <c r="I438" s="177"/>
      <c r="J438" s="178">
        <f>ROUND(I438*H438,2)</f>
        <v>0</v>
      </c>
      <c r="K438" s="174" t="s">
        <v>124</v>
      </c>
      <c r="L438" s="38"/>
      <c r="M438" s="179" t="s">
        <v>19</v>
      </c>
      <c r="N438" s="180" t="s">
        <v>42</v>
      </c>
      <c r="O438" s="63"/>
      <c r="P438" s="181">
        <f>O438*H438</f>
        <v>0</v>
      </c>
      <c r="Q438" s="181">
        <v>6.0000000000000002E-5</v>
      </c>
      <c r="R438" s="181">
        <f>Q438*H438</f>
        <v>8.7600000000000004E-4</v>
      </c>
      <c r="S438" s="181">
        <v>0</v>
      </c>
      <c r="T438" s="182">
        <f>S438*H438</f>
        <v>0</v>
      </c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R438" s="183" t="s">
        <v>375</v>
      </c>
      <c r="AT438" s="183" t="s">
        <v>120</v>
      </c>
      <c r="AU438" s="183" t="s">
        <v>82</v>
      </c>
      <c r="AY438" s="16" t="s">
        <v>118</v>
      </c>
      <c r="BE438" s="184">
        <f>IF(N438="základní",J438,0)</f>
        <v>0</v>
      </c>
      <c r="BF438" s="184">
        <f>IF(N438="snížená",J438,0)</f>
        <v>0</v>
      </c>
      <c r="BG438" s="184">
        <f>IF(N438="zákl. přenesená",J438,0)</f>
        <v>0</v>
      </c>
      <c r="BH438" s="184">
        <f>IF(N438="sníž. přenesená",J438,0)</f>
        <v>0</v>
      </c>
      <c r="BI438" s="184">
        <f>IF(N438="nulová",J438,0)</f>
        <v>0</v>
      </c>
      <c r="BJ438" s="16" t="s">
        <v>79</v>
      </c>
      <c r="BK438" s="184">
        <f>ROUND(I438*H438,2)</f>
        <v>0</v>
      </c>
      <c r="BL438" s="16" t="s">
        <v>375</v>
      </c>
      <c r="BM438" s="183" t="s">
        <v>837</v>
      </c>
    </row>
    <row r="439" spans="1:65" s="2" customFormat="1" ht="10.199999999999999">
      <c r="A439" s="33"/>
      <c r="B439" s="34"/>
      <c r="C439" s="35"/>
      <c r="D439" s="185" t="s">
        <v>127</v>
      </c>
      <c r="E439" s="35"/>
      <c r="F439" s="186" t="s">
        <v>838</v>
      </c>
      <c r="G439" s="35"/>
      <c r="H439" s="35"/>
      <c r="I439" s="187"/>
      <c r="J439" s="35"/>
      <c r="K439" s="35"/>
      <c r="L439" s="38"/>
      <c r="M439" s="188"/>
      <c r="N439" s="189"/>
      <c r="O439" s="63"/>
      <c r="P439" s="63"/>
      <c r="Q439" s="63"/>
      <c r="R439" s="63"/>
      <c r="S439" s="63"/>
      <c r="T439" s="64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T439" s="16" t="s">
        <v>127</v>
      </c>
      <c r="AU439" s="16" t="s">
        <v>82</v>
      </c>
    </row>
    <row r="440" spans="1:65" s="2" customFormat="1" ht="10.199999999999999">
      <c r="A440" s="33"/>
      <c r="B440" s="34"/>
      <c r="C440" s="35"/>
      <c r="D440" s="190" t="s">
        <v>129</v>
      </c>
      <c r="E440" s="35"/>
      <c r="F440" s="191" t="s">
        <v>839</v>
      </c>
      <c r="G440" s="35"/>
      <c r="H440" s="35"/>
      <c r="I440" s="187"/>
      <c r="J440" s="35"/>
      <c r="K440" s="35"/>
      <c r="L440" s="38"/>
      <c r="M440" s="188"/>
      <c r="N440" s="189"/>
      <c r="O440" s="63"/>
      <c r="P440" s="63"/>
      <c r="Q440" s="63"/>
      <c r="R440" s="63"/>
      <c r="S440" s="63"/>
      <c r="T440" s="64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T440" s="16" t="s">
        <v>129</v>
      </c>
      <c r="AU440" s="16" t="s">
        <v>82</v>
      </c>
    </row>
    <row r="441" spans="1:65" s="13" customFormat="1" ht="10.199999999999999">
      <c r="B441" s="192"/>
      <c r="C441" s="193"/>
      <c r="D441" s="185" t="s">
        <v>131</v>
      </c>
      <c r="E441" s="194" t="s">
        <v>19</v>
      </c>
      <c r="F441" s="195" t="s">
        <v>840</v>
      </c>
      <c r="G441" s="193"/>
      <c r="H441" s="196">
        <v>8.3000000000000007</v>
      </c>
      <c r="I441" s="197"/>
      <c r="J441" s="193"/>
      <c r="K441" s="193"/>
      <c r="L441" s="198"/>
      <c r="M441" s="199"/>
      <c r="N441" s="200"/>
      <c r="O441" s="200"/>
      <c r="P441" s="200"/>
      <c r="Q441" s="200"/>
      <c r="R441" s="200"/>
      <c r="S441" s="200"/>
      <c r="T441" s="201"/>
      <c r="AT441" s="202" t="s">
        <v>131</v>
      </c>
      <c r="AU441" s="202" t="s">
        <v>82</v>
      </c>
      <c r="AV441" s="13" t="s">
        <v>82</v>
      </c>
      <c r="AW441" s="13" t="s">
        <v>33</v>
      </c>
      <c r="AX441" s="13" t="s">
        <v>71</v>
      </c>
      <c r="AY441" s="202" t="s">
        <v>118</v>
      </c>
    </row>
    <row r="442" spans="1:65" s="13" customFormat="1" ht="10.199999999999999">
      <c r="B442" s="192"/>
      <c r="C442" s="193"/>
      <c r="D442" s="185" t="s">
        <v>131</v>
      </c>
      <c r="E442" s="194" t="s">
        <v>19</v>
      </c>
      <c r="F442" s="195" t="s">
        <v>841</v>
      </c>
      <c r="G442" s="193"/>
      <c r="H442" s="196">
        <v>6.3</v>
      </c>
      <c r="I442" s="197"/>
      <c r="J442" s="193"/>
      <c r="K442" s="193"/>
      <c r="L442" s="198"/>
      <c r="M442" s="199"/>
      <c r="N442" s="200"/>
      <c r="O442" s="200"/>
      <c r="P442" s="200"/>
      <c r="Q442" s="200"/>
      <c r="R442" s="200"/>
      <c r="S442" s="200"/>
      <c r="T442" s="201"/>
      <c r="AT442" s="202" t="s">
        <v>131</v>
      </c>
      <c r="AU442" s="202" t="s">
        <v>82</v>
      </c>
      <c r="AV442" s="13" t="s">
        <v>82</v>
      </c>
      <c r="AW442" s="13" t="s">
        <v>33</v>
      </c>
      <c r="AX442" s="13" t="s">
        <v>71</v>
      </c>
      <c r="AY442" s="202" t="s">
        <v>118</v>
      </c>
    </row>
    <row r="443" spans="1:65" s="2" customFormat="1" ht="14.4" customHeight="1">
      <c r="A443" s="33"/>
      <c r="B443" s="34"/>
      <c r="C443" s="204" t="s">
        <v>842</v>
      </c>
      <c r="D443" s="204" t="s">
        <v>190</v>
      </c>
      <c r="E443" s="205" t="s">
        <v>843</v>
      </c>
      <c r="F443" s="206" t="s">
        <v>844</v>
      </c>
      <c r="G443" s="207" t="s">
        <v>308</v>
      </c>
      <c r="H443" s="208">
        <v>0.4</v>
      </c>
      <c r="I443" s="209"/>
      <c r="J443" s="210">
        <f>ROUND(I443*H443,2)</f>
        <v>0</v>
      </c>
      <c r="K443" s="206" t="s">
        <v>19</v>
      </c>
      <c r="L443" s="211"/>
      <c r="M443" s="212" t="s">
        <v>19</v>
      </c>
      <c r="N443" s="213" t="s">
        <v>42</v>
      </c>
      <c r="O443" s="63"/>
      <c r="P443" s="181">
        <f>O443*H443</f>
        <v>0</v>
      </c>
      <c r="Q443" s="181">
        <v>2.0750000000000001E-2</v>
      </c>
      <c r="R443" s="181">
        <f>Q443*H443</f>
        <v>8.3000000000000001E-3</v>
      </c>
      <c r="S443" s="181">
        <v>0</v>
      </c>
      <c r="T443" s="182">
        <f>S443*H443</f>
        <v>0</v>
      </c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  <c r="AR443" s="183" t="s">
        <v>473</v>
      </c>
      <c r="AT443" s="183" t="s">
        <v>190</v>
      </c>
      <c r="AU443" s="183" t="s">
        <v>82</v>
      </c>
      <c r="AY443" s="16" t="s">
        <v>118</v>
      </c>
      <c r="BE443" s="184">
        <f>IF(N443="základní",J443,0)</f>
        <v>0</v>
      </c>
      <c r="BF443" s="184">
        <f>IF(N443="snížená",J443,0)</f>
        <v>0</v>
      </c>
      <c r="BG443" s="184">
        <f>IF(N443="zákl. přenesená",J443,0)</f>
        <v>0</v>
      </c>
      <c r="BH443" s="184">
        <f>IF(N443="sníž. přenesená",J443,0)</f>
        <v>0</v>
      </c>
      <c r="BI443" s="184">
        <f>IF(N443="nulová",J443,0)</f>
        <v>0</v>
      </c>
      <c r="BJ443" s="16" t="s">
        <v>79</v>
      </c>
      <c r="BK443" s="184">
        <f>ROUND(I443*H443,2)</f>
        <v>0</v>
      </c>
      <c r="BL443" s="16" t="s">
        <v>375</v>
      </c>
      <c r="BM443" s="183" t="s">
        <v>845</v>
      </c>
    </row>
    <row r="444" spans="1:65" s="2" customFormat="1" ht="10.199999999999999">
      <c r="A444" s="33"/>
      <c r="B444" s="34"/>
      <c r="C444" s="35"/>
      <c r="D444" s="185" t="s">
        <v>127</v>
      </c>
      <c r="E444" s="35"/>
      <c r="F444" s="186" t="s">
        <v>844</v>
      </c>
      <c r="G444" s="35"/>
      <c r="H444" s="35"/>
      <c r="I444" s="187"/>
      <c r="J444" s="35"/>
      <c r="K444" s="35"/>
      <c r="L444" s="38"/>
      <c r="M444" s="188"/>
      <c r="N444" s="189"/>
      <c r="O444" s="63"/>
      <c r="P444" s="63"/>
      <c r="Q444" s="63"/>
      <c r="R444" s="63"/>
      <c r="S444" s="63"/>
      <c r="T444" s="64"/>
      <c r="U444" s="33"/>
      <c r="V444" s="33"/>
      <c r="W444" s="33"/>
      <c r="X444" s="33"/>
      <c r="Y444" s="33"/>
      <c r="Z444" s="33"/>
      <c r="AA444" s="33"/>
      <c r="AB444" s="33"/>
      <c r="AC444" s="33"/>
      <c r="AD444" s="33"/>
      <c r="AE444" s="33"/>
      <c r="AT444" s="16" t="s">
        <v>127</v>
      </c>
      <c r="AU444" s="16" t="s">
        <v>82</v>
      </c>
    </row>
    <row r="445" spans="1:65" s="2" customFormat="1" ht="14.4" customHeight="1">
      <c r="A445" s="33"/>
      <c r="B445" s="34"/>
      <c r="C445" s="204" t="s">
        <v>846</v>
      </c>
      <c r="D445" s="204" t="s">
        <v>190</v>
      </c>
      <c r="E445" s="205" t="s">
        <v>847</v>
      </c>
      <c r="F445" s="206" t="s">
        <v>848</v>
      </c>
      <c r="G445" s="207" t="s">
        <v>579</v>
      </c>
      <c r="H445" s="208">
        <v>1</v>
      </c>
      <c r="I445" s="209"/>
      <c r="J445" s="210">
        <f>ROUND(I445*H445,2)</f>
        <v>0</v>
      </c>
      <c r="K445" s="206" t="s">
        <v>19</v>
      </c>
      <c r="L445" s="211"/>
      <c r="M445" s="212" t="s">
        <v>19</v>
      </c>
      <c r="N445" s="213" t="s">
        <v>42</v>
      </c>
      <c r="O445" s="63"/>
      <c r="P445" s="181">
        <f>O445*H445</f>
        <v>0</v>
      </c>
      <c r="Q445" s="181">
        <v>6.3E-3</v>
      </c>
      <c r="R445" s="181">
        <f>Q445*H445</f>
        <v>6.3E-3</v>
      </c>
      <c r="S445" s="181">
        <v>0</v>
      </c>
      <c r="T445" s="182">
        <f>S445*H445</f>
        <v>0</v>
      </c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R445" s="183" t="s">
        <v>176</v>
      </c>
      <c r="AT445" s="183" t="s">
        <v>190</v>
      </c>
      <c r="AU445" s="183" t="s">
        <v>82</v>
      </c>
      <c r="AY445" s="16" t="s">
        <v>118</v>
      </c>
      <c r="BE445" s="184">
        <f>IF(N445="základní",J445,0)</f>
        <v>0</v>
      </c>
      <c r="BF445" s="184">
        <f>IF(N445="snížená",J445,0)</f>
        <v>0</v>
      </c>
      <c r="BG445" s="184">
        <f>IF(N445="zákl. přenesená",J445,0)</f>
        <v>0</v>
      </c>
      <c r="BH445" s="184">
        <f>IF(N445="sníž. přenesená",J445,0)</f>
        <v>0</v>
      </c>
      <c r="BI445" s="184">
        <f>IF(N445="nulová",J445,0)</f>
        <v>0</v>
      </c>
      <c r="BJ445" s="16" t="s">
        <v>79</v>
      </c>
      <c r="BK445" s="184">
        <f>ROUND(I445*H445,2)</f>
        <v>0</v>
      </c>
      <c r="BL445" s="16" t="s">
        <v>125</v>
      </c>
      <c r="BM445" s="183" t="s">
        <v>849</v>
      </c>
    </row>
    <row r="446" spans="1:65" s="2" customFormat="1" ht="10.199999999999999">
      <c r="A446" s="33"/>
      <c r="B446" s="34"/>
      <c r="C446" s="35"/>
      <c r="D446" s="185" t="s">
        <v>127</v>
      </c>
      <c r="E446" s="35"/>
      <c r="F446" s="186" t="s">
        <v>848</v>
      </c>
      <c r="G446" s="35"/>
      <c r="H446" s="35"/>
      <c r="I446" s="187"/>
      <c r="J446" s="35"/>
      <c r="K446" s="35"/>
      <c r="L446" s="38"/>
      <c r="M446" s="188"/>
      <c r="N446" s="189"/>
      <c r="O446" s="63"/>
      <c r="P446" s="63"/>
      <c r="Q446" s="63"/>
      <c r="R446" s="63"/>
      <c r="S446" s="63"/>
      <c r="T446" s="64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  <c r="AT446" s="16" t="s">
        <v>127</v>
      </c>
      <c r="AU446" s="16" t="s">
        <v>82</v>
      </c>
    </row>
    <row r="447" spans="1:65" s="2" customFormat="1" ht="28.8">
      <c r="A447" s="33"/>
      <c r="B447" s="34"/>
      <c r="C447" s="35"/>
      <c r="D447" s="185" t="s">
        <v>159</v>
      </c>
      <c r="E447" s="35"/>
      <c r="F447" s="203" t="s">
        <v>850</v>
      </c>
      <c r="G447" s="35"/>
      <c r="H447" s="35"/>
      <c r="I447" s="187"/>
      <c r="J447" s="35"/>
      <c r="K447" s="35"/>
      <c r="L447" s="38"/>
      <c r="M447" s="188"/>
      <c r="N447" s="189"/>
      <c r="O447" s="63"/>
      <c r="P447" s="63"/>
      <c r="Q447" s="63"/>
      <c r="R447" s="63"/>
      <c r="S447" s="63"/>
      <c r="T447" s="64"/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  <c r="AT447" s="16" t="s">
        <v>159</v>
      </c>
      <c r="AU447" s="16" t="s">
        <v>82</v>
      </c>
    </row>
    <row r="448" spans="1:65" s="2" customFormat="1" ht="14.4" customHeight="1">
      <c r="A448" s="33"/>
      <c r="B448" s="34"/>
      <c r="C448" s="172" t="s">
        <v>851</v>
      </c>
      <c r="D448" s="172" t="s">
        <v>120</v>
      </c>
      <c r="E448" s="173" t="s">
        <v>852</v>
      </c>
      <c r="F448" s="174" t="s">
        <v>853</v>
      </c>
      <c r="G448" s="175" t="s">
        <v>193</v>
      </c>
      <c r="H448" s="176">
        <v>19.18</v>
      </c>
      <c r="I448" s="177"/>
      <c r="J448" s="178">
        <f>ROUND(I448*H448,2)</f>
        <v>0</v>
      </c>
      <c r="K448" s="174" t="s">
        <v>124</v>
      </c>
      <c r="L448" s="38"/>
      <c r="M448" s="179" t="s">
        <v>19</v>
      </c>
      <c r="N448" s="180" t="s">
        <v>42</v>
      </c>
      <c r="O448" s="63"/>
      <c r="P448" s="181">
        <f>O448*H448</f>
        <v>0</v>
      </c>
      <c r="Q448" s="181">
        <v>6.0000000000000002E-5</v>
      </c>
      <c r="R448" s="181">
        <f>Q448*H448</f>
        <v>1.1508E-3</v>
      </c>
      <c r="S448" s="181">
        <v>0</v>
      </c>
      <c r="T448" s="182">
        <f>S448*H448</f>
        <v>0</v>
      </c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R448" s="183" t="s">
        <v>375</v>
      </c>
      <c r="AT448" s="183" t="s">
        <v>120</v>
      </c>
      <c r="AU448" s="183" t="s">
        <v>82</v>
      </c>
      <c r="AY448" s="16" t="s">
        <v>118</v>
      </c>
      <c r="BE448" s="184">
        <f>IF(N448="základní",J448,0)</f>
        <v>0</v>
      </c>
      <c r="BF448" s="184">
        <f>IF(N448="snížená",J448,0)</f>
        <v>0</v>
      </c>
      <c r="BG448" s="184">
        <f>IF(N448="zákl. přenesená",J448,0)</f>
        <v>0</v>
      </c>
      <c r="BH448" s="184">
        <f>IF(N448="sníž. přenesená",J448,0)</f>
        <v>0</v>
      </c>
      <c r="BI448" s="184">
        <f>IF(N448="nulová",J448,0)</f>
        <v>0</v>
      </c>
      <c r="BJ448" s="16" t="s">
        <v>79</v>
      </c>
      <c r="BK448" s="184">
        <f>ROUND(I448*H448,2)</f>
        <v>0</v>
      </c>
      <c r="BL448" s="16" t="s">
        <v>375</v>
      </c>
      <c r="BM448" s="183" t="s">
        <v>854</v>
      </c>
    </row>
    <row r="449" spans="1:65" s="2" customFormat="1" ht="10.199999999999999">
      <c r="A449" s="33"/>
      <c r="B449" s="34"/>
      <c r="C449" s="35"/>
      <c r="D449" s="185" t="s">
        <v>127</v>
      </c>
      <c r="E449" s="35"/>
      <c r="F449" s="186" t="s">
        <v>855</v>
      </c>
      <c r="G449" s="35"/>
      <c r="H449" s="35"/>
      <c r="I449" s="187"/>
      <c r="J449" s="35"/>
      <c r="K449" s="35"/>
      <c r="L449" s="38"/>
      <c r="M449" s="188"/>
      <c r="N449" s="189"/>
      <c r="O449" s="63"/>
      <c r="P449" s="63"/>
      <c r="Q449" s="63"/>
      <c r="R449" s="63"/>
      <c r="S449" s="63"/>
      <c r="T449" s="64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T449" s="16" t="s">
        <v>127</v>
      </c>
      <c r="AU449" s="16" t="s">
        <v>82</v>
      </c>
    </row>
    <row r="450" spans="1:65" s="2" customFormat="1" ht="10.199999999999999">
      <c r="A450" s="33"/>
      <c r="B450" s="34"/>
      <c r="C450" s="35"/>
      <c r="D450" s="190" t="s">
        <v>129</v>
      </c>
      <c r="E450" s="35"/>
      <c r="F450" s="191" t="s">
        <v>856</v>
      </c>
      <c r="G450" s="35"/>
      <c r="H450" s="35"/>
      <c r="I450" s="187"/>
      <c r="J450" s="35"/>
      <c r="K450" s="35"/>
      <c r="L450" s="38"/>
      <c r="M450" s="188"/>
      <c r="N450" s="189"/>
      <c r="O450" s="63"/>
      <c r="P450" s="63"/>
      <c r="Q450" s="63"/>
      <c r="R450" s="63"/>
      <c r="S450" s="63"/>
      <c r="T450" s="64"/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  <c r="AT450" s="16" t="s">
        <v>129</v>
      </c>
      <c r="AU450" s="16" t="s">
        <v>82</v>
      </c>
    </row>
    <row r="451" spans="1:65" s="13" customFormat="1" ht="10.199999999999999">
      <c r="B451" s="192"/>
      <c r="C451" s="193"/>
      <c r="D451" s="185" t="s">
        <v>131</v>
      </c>
      <c r="E451" s="194" t="s">
        <v>19</v>
      </c>
      <c r="F451" s="195" t="s">
        <v>857</v>
      </c>
      <c r="G451" s="193"/>
      <c r="H451" s="196">
        <v>19.18</v>
      </c>
      <c r="I451" s="197"/>
      <c r="J451" s="193"/>
      <c r="K451" s="193"/>
      <c r="L451" s="198"/>
      <c r="M451" s="199"/>
      <c r="N451" s="200"/>
      <c r="O451" s="200"/>
      <c r="P451" s="200"/>
      <c r="Q451" s="200"/>
      <c r="R451" s="200"/>
      <c r="S451" s="200"/>
      <c r="T451" s="201"/>
      <c r="AT451" s="202" t="s">
        <v>131</v>
      </c>
      <c r="AU451" s="202" t="s">
        <v>82</v>
      </c>
      <c r="AV451" s="13" t="s">
        <v>82</v>
      </c>
      <c r="AW451" s="13" t="s">
        <v>33</v>
      </c>
      <c r="AX451" s="13" t="s">
        <v>71</v>
      </c>
      <c r="AY451" s="202" t="s">
        <v>118</v>
      </c>
    </row>
    <row r="452" spans="1:65" s="2" customFormat="1" ht="19.8" customHeight="1">
      <c r="A452" s="33"/>
      <c r="B452" s="34"/>
      <c r="C452" s="204" t="s">
        <v>858</v>
      </c>
      <c r="D452" s="204" t="s">
        <v>190</v>
      </c>
      <c r="E452" s="205" t="s">
        <v>859</v>
      </c>
      <c r="F452" s="206" t="s">
        <v>860</v>
      </c>
      <c r="G452" s="207" t="s">
        <v>579</v>
      </c>
      <c r="H452" s="208">
        <v>1</v>
      </c>
      <c r="I452" s="209"/>
      <c r="J452" s="210">
        <f>ROUND(I452*H452,2)</f>
        <v>0</v>
      </c>
      <c r="K452" s="206" t="s">
        <v>19</v>
      </c>
      <c r="L452" s="211"/>
      <c r="M452" s="212" t="s">
        <v>19</v>
      </c>
      <c r="N452" s="213" t="s">
        <v>42</v>
      </c>
      <c r="O452" s="63"/>
      <c r="P452" s="181">
        <f>O452*H452</f>
        <v>0</v>
      </c>
      <c r="Q452" s="181">
        <v>1.9179999999999999E-2</v>
      </c>
      <c r="R452" s="181">
        <f>Q452*H452</f>
        <v>1.9179999999999999E-2</v>
      </c>
      <c r="S452" s="181">
        <v>0</v>
      </c>
      <c r="T452" s="182">
        <f>S452*H452</f>
        <v>0</v>
      </c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R452" s="183" t="s">
        <v>176</v>
      </c>
      <c r="AT452" s="183" t="s">
        <v>190</v>
      </c>
      <c r="AU452" s="183" t="s">
        <v>82</v>
      </c>
      <c r="AY452" s="16" t="s">
        <v>118</v>
      </c>
      <c r="BE452" s="184">
        <f>IF(N452="základní",J452,0)</f>
        <v>0</v>
      </c>
      <c r="BF452" s="184">
        <f>IF(N452="snížená",J452,0)</f>
        <v>0</v>
      </c>
      <c r="BG452" s="184">
        <f>IF(N452="zákl. přenesená",J452,0)</f>
        <v>0</v>
      </c>
      <c r="BH452" s="184">
        <f>IF(N452="sníž. přenesená",J452,0)</f>
        <v>0</v>
      </c>
      <c r="BI452" s="184">
        <f>IF(N452="nulová",J452,0)</f>
        <v>0</v>
      </c>
      <c r="BJ452" s="16" t="s">
        <v>79</v>
      </c>
      <c r="BK452" s="184">
        <f>ROUND(I452*H452,2)</f>
        <v>0</v>
      </c>
      <c r="BL452" s="16" t="s">
        <v>125</v>
      </c>
      <c r="BM452" s="183" t="s">
        <v>861</v>
      </c>
    </row>
    <row r="453" spans="1:65" s="2" customFormat="1" ht="10.199999999999999">
      <c r="A453" s="33"/>
      <c r="B453" s="34"/>
      <c r="C453" s="35"/>
      <c r="D453" s="185" t="s">
        <v>127</v>
      </c>
      <c r="E453" s="35"/>
      <c r="F453" s="186" t="s">
        <v>860</v>
      </c>
      <c r="G453" s="35"/>
      <c r="H453" s="35"/>
      <c r="I453" s="187"/>
      <c r="J453" s="35"/>
      <c r="K453" s="35"/>
      <c r="L453" s="38"/>
      <c r="M453" s="188"/>
      <c r="N453" s="189"/>
      <c r="O453" s="63"/>
      <c r="P453" s="63"/>
      <c r="Q453" s="63"/>
      <c r="R453" s="63"/>
      <c r="S453" s="63"/>
      <c r="T453" s="64"/>
      <c r="U453" s="33"/>
      <c r="V453" s="33"/>
      <c r="W453" s="33"/>
      <c r="X453" s="33"/>
      <c r="Y453" s="33"/>
      <c r="Z453" s="33"/>
      <c r="AA453" s="33"/>
      <c r="AB453" s="33"/>
      <c r="AC453" s="33"/>
      <c r="AD453" s="33"/>
      <c r="AE453" s="33"/>
      <c r="AT453" s="16" t="s">
        <v>127</v>
      </c>
      <c r="AU453" s="16" t="s">
        <v>82</v>
      </c>
    </row>
    <row r="454" spans="1:65" s="2" customFormat="1" ht="14.4" customHeight="1">
      <c r="A454" s="33"/>
      <c r="B454" s="34"/>
      <c r="C454" s="172" t="s">
        <v>862</v>
      </c>
      <c r="D454" s="172" t="s">
        <v>120</v>
      </c>
      <c r="E454" s="173" t="s">
        <v>863</v>
      </c>
      <c r="F454" s="174" t="s">
        <v>864</v>
      </c>
      <c r="G454" s="175" t="s">
        <v>193</v>
      </c>
      <c r="H454" s="176">
        <v>93.26</v>
      </c>
      <c r="I454" s="177"/>
      <c r="J454" s="178">
        <f>ROUND(I454*H454,2)</f>
        <v>0</v>
      </c>
      <c r="K454" s="174" t="s">
        <v>124</v>
      </c>
      <c r="L454" s="38"/>
      <c r="M454" s="179" t="s">
        <v>19</v>
      </c>
      <c r="N454" s="180" t="s">
        <v>42</v>
      </c>
      <c r="O454" s="63"/>
      <c r="P454" s="181">
        <f>O454*H454</f>
        <v>0</v>
      </c>
      <c r="Q454" s="181">
        <v>5.0000000000000002E-5</v>
      </c>
      <c r="R454" s="181">
        <f>Q454*H454</f>
        <v>4.6630000000000005E-3</v>
      </c>
      <c r="S454" s="181">
        <v>0</v>
      </c>
      <c r="T454" s="182">
        <f>S454*H454</f>
        <v>0</v>
      </c>
      <c r="U454" s="33"/>
      <c r="V454" s="33"/>
      <c r="W454" s="33"/>
      <c r="X454" s="33"/>
      <c r="Y454" s="33"/>
      <c r="Z454" s="33"/>
      <c r="AA454" s="33"/>
      <c r="AB454" s="33"/>
      <c r="AC454" s="33"/>
      <c r="AD454" s="33"/>
      <c r="AE454" s="33"/>
      <c r="AR454" s="183" t="s">
        <v>375</v>
      </c>
      <c r="AT454" s="183" t="s">
        <v>120</v>
      </c>
      <c r="AU454" s="183" t="s">
        <v>82</v>
      </c>
      <c r="AY454" s="16" t="s">
        <v>118</v>
      </c>
      <c r="BE454" s="184">
        <f>IF(N454="základní",J454,0)</f>
        <v>0</v>
      </c>
      <c r="BF454" s="184">
        <f>IF(N454="snížená",J454,0)</f>
        <v>0</v>
      </c>
      <c r="BG454" s="184">
        <f>IF(N454="zákl. přenesená",J454,0)</f>
        <v>0</v>
      </c>
      <c r="BH454" s="184">
        <f>IF(N454="sníž. přenesená",J454,0)</f>
        <v>0</v>
      </c>
      <c r="BI454" s="184">
        <f>IF(N454="nulová",J454,0)</f>
        <v>0</v>
      </c>
      <c r="BJ454" s="16" t="s">
        <v>79</v>
      </c>
      <c r="BK454" s="184">
        <f>ROUND(I454*H454,2)</f>
        <v>0</v>
      </c>
      <c r="BL454" s="16" t="s">
        <v>375</v>
      </c>
      <c r="BM454" s="183" t="s">
        <v>865</v>
      </c>
    </row>
    <row r="455" spans="1:65" s="2" customFormat="1" ht="10.199999999999999">
      <c r="A455" s="33"/>
      <c r="B455" s="34"/>
      <c r="C455" s="35"/>
      <c r="D455" s="185" t="s">
        <v>127</v>
      </c>
      <c r="E455" s="35"/>
      <c r="F455" s="186" t="s">
        <v>866</v>
      </c>
      <c r="G455" s="35"/>
      <c r="H455" s="35"/>
      <c r="I455" s="187"/>
      <c r="J455" s="35"/>
      <c r="K455" s="35"/>
      <c r="L455" s="38"/>
      <c r="M455" s="188"/>
      <c r="N455" s="189"/>
      <c r="O455" s="63"/>
      <c r="P455" s="63"/>
      <c r="Q455" s="63"/>
      <c r="R455" s="63"/>
      <c r="S455" s="63"/>
      <c r="T455" s="64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  <c r="AT455" s="16" t="s">
        <v>127</v>
      </c>
      <c r="AU455" s="16" t="s">
        <v>82</v>
      </c>
    </row>
    <row r="456" spans="1:65" s="2" customFormat="1" ht="10.199999999999999">
      <c r="A456" s="33"/>
      <c r="B456" s="34"/>
      <c r="C456" s="35"/>
      <c r="D456" s="190" t="s">
        <v>129</v>
      </c>
      <c r="E456" s="35"/>
      <c r="F456" s="191" t="s">
        <v>867</v>
      </c>
      <c r="G456" s="35"/>
      <c r="H456" s="35"/>
      <c r="I456" s="187"/>
      <c r="J456" s="35"/>
      <c r="K456" s="35"/>
      <c r="L456" s="38"/>
      <c r="M456" s="188"/>
      <c r="N456" s="189"/>
      <c r="O456" s="63"/>
      <c r="P456" s="63"/>
      <c r="Q456" s="63"/>
      <c r="R456" s="63"/>
      <c r="S456" s="63"/>
      <c r="T456" s="64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T456" s="16" t="s">
        <v>129</v>
      </c>
      <c r="AU456" s="16" t="s">
        <v>82</v>
      </c>
    </row>
    <row r="457" spans="1:65" s="13" customFormat="1" ht="10.199999999999999">
      <c r="B457" s="192"/>
      <c r="C457" s="193"/>
      <c r="D457" s="185" t="s">
        <v>131</v>
      </c>
      <c r="E457" s="194" t="s">
        <v>19</v>
      </c>
      <c r="F457" s="195" t="s">
        <v>868</v>
      </c>
      <c r="G457" s="193"/>
      <c r="H457" s="196">
        <v>93.26</v>
      </c>
      <c r="I457" s="197"/>
      <c r="J457" s="193"/>
      <c r="K457" s="193"/>
      <c r="L457" s="198"/>
      <c r="M457" s="199"/>
      <c r="N457" s="200"/>
      <c r="O457" s="200"/>
      <c r="P457" s="200"/>
      <c r="Q457" s="200"/>
      <c r="R457" s="200"/>
      <c r="S457" s="200"/>
      <c r="T457" s="201"/>
      <c r="AT457" s="202" t="s">
        <v>131</v>
      </c>
      <c r="AU457" s="202" t="s">
        <v>82</v>
      </c>
      <c r="AV457" s="13" t="s">
        <v>82</v>
      </c>
      <c r="AW457" s="13" t="s">
        <v>33</v>
      </c>
      <c r="AX457" s="13" t="s">
        <v>71</v>
      </c>
      <c r="AY457" s="202" t="s">
        <v>118</v>
      </c>
    </row>
    <row r="458" spans="1:65" s="2" customFormat="1" ht="19.8" customHeight="1">
      <c r="A458" s="33"/>
      <c r="B458" s="34"/>
      <c r="C458" s="204" t="s">
        <v>869</v>
      </c>
      <c r="D458" s="204" t="s">
        <v>190</v>
      </c>
      <c r="E458" s="205" t="s">
        <v>870</v>
      </c>
      <c r="F458" s="206" t="s">
        <v>871</v>
      </c>
      <c r="G458" s="207" t="s">
        <v>579</v>
      </c>
      <c r="H458" s="208">
        <v>2</v>
      </c>
      <c r="I458" s="209"/>
      <c r="J458" s="210">
        <f>ROUND(I458*H458,2)</f>
        <v>0</v>
      </c>
      <c r="K458" s="206" t="s">
        <v>19</v>
      </c>
      <c r="L458" s="211"/>
      <c r="M458" s="212" t="s">
        <v>19</v>
      </c>
      <c r="N458" s="213" t="s">
        <v>42</v>
      </c>
      <c r="O458" s="63"/>
      <c r="P458" s="181">
        <f>O458*H458</f>
        <v>0</v>
      </c>
      <c r="Q458" s="181">
        <v>4.6629999999999998E-2</v>
      </c>
      <c r="R458" s="181">
        <f>Q458*H458</f>
        <v>9.3259999999999996E-2</v>
      </c>
      <c r="S458" s="181">
        <v>0</v>
      </c>
      <c r="T458" s="182">
        <f>S458*H458</f>
        <v>0</v>
      </c>
      <c r="U458" s="33"/>
      <c r="V458" s="33"/>
      <c r="W458" s="33"/>
      <c r="X458" s="33"/>
      <c r="Y458" s="33"/>
      <c r="Z458" s="33"/>
      <c r="AA458" s="33"/>
      <c r="AB458" s="33"/>
      <c r="AC458" s="33"/>
      <c r="AD458" s="33"/>
      <c r="AE458" s="33"/>
      <c r="AR458" s="183" t="s">
        <v>176</v>
      </c>
      <c r="AT458" s="183" t="s">
        <v>190</v>
      </c>
      <c r="AU458" s="183" t="s">
        <v>82</v>
      </c>
      <c r="AY458" s="16" t="s">
        <v>118</v>
      </c>
      <c r="BE458" s="184">
        <f>IF(N458="základní",J458,0)</f>
        <v>0</v>
      </c>
      <c r="BF458" s="184">
        <f>IF(N458="snížená",J458,0)</f>
        <v>0</v>
      </c>
      <c r="BG458" s="184">
        <f>IF(N458="zákl. přenesená",J458,0)</f>
        <v>0</v>
      </c>
      <c r="BH458" s="184">
        <f>IF(N458="sníž. přenesená",J458,0)</f>
        <v>0</v>
      </c>
      <c r="BI458" s="184">
        <f>IF(N458="nulová",J458,0)</f>
        <v>0</v>
      </c>
      <c r="BJ458" s="16" t="s">
        <v>79</v>
      </c>
      <c r="BK458" s="184">
        <f>ROUND(I458*H458,2)</f>
        <v>0</v>
      </c>
      <c r="BL458" s="16" t="s">
        <v>125</v>
      </c>
      <c r="BM458" s="183" t="s">
        <v>872</v>
      </c>
    </row>
    <row r="459" spans="1:65" s="2" customFormat="1" ht="10.199999999999999">
      <c r="A459" s="33"/>
      <c r="B459" s="34"/>
      <c r="C459" s="35"/>
      <c r="D459" s="185" t="s">
        <v>127</v>
      </c>
      <c r="E459" s="35"/>
      <c r="F459" s="186" t="s">
        <v>871</v>
      </c>
      <c r="G459" s="35"/>
      <c r="H459" s="35"/>
      <c r="I459" s="187"/>
      <c r="J459" s="35"/>
      <c r="K459" s="35"/>
      <c r="L459" s="38"/>
      <c r="M459" s="188"/>
      <c r="N459" s="189"/>
      <c r="O459" s="63"/>
      <c r="P459" s="63"/>
      <c r="Q459" s="63"/>
      <c r="R459" s="63"/>
      <c r="S459" s="63"/>
      <c r="T459" s="64"/>
      <c r="U459" s="33"/>
      <c r="V459" s="33"/>
      <c r="W459" s="33"/>
      <c r="X459" s="33"/>
      <c r="Y459" s="33"/>
      <c r="Z459" s="33"/>
      <c r="AA459" s="33"/>
      <c r="AB459" s="33"/>
      <c r="AC459" s="33"/>
      <c r="AD459" s="33"/>
      <c r="AE459" s="33"/>
      <c r="AT459" s="16" t="s">
        <v>127</v>
      </c>
      <c r="AU459" s="16" t="s">
        <v>82</v>
      </c>
    </row>
    <row r="460" spans="1:65" s="2" customFormat="1" ht="14.4" customHeight="1">
      <c r="A460" s="33"/>
      <c r="B460" s="34"/>
      <c r="C460" s="172" t="s">
        <v>873</v>
      </c>
      <c r="D460" s="172" t="s">
        <v>120</v>
      </c>
      <c r="E460" s="173" t="s">
        <v>874</v>
      </c>
      <c r="F460" s="174" t="s">
        <v>875</v>
      </c>
      <c r="G460" s="175" t="s">
        <v>193</v>
      </c>
      <c r="H460" s="176">
        <v>61.51</v>
      </c>
      <c r="I460" s="177"/>
      <c r="J460" s="178">
        <f>ROUND(I460*H460,2)</f>
        <v>0</v>
      </c>
      <c r="K460" s="174" t="s">
        <v>124</v>
      </c>
      <c r="L460" s="38"/>
      <c r="M460" s="179" t="s">
        <v>19</v>
      </c>
      <c r="N460" s="180" t="s">
        <v>42</v>
      </c>
      <c r="O460" s="63"/>
      <c r="P460" s="181">
        <f>O460*H460</f>
        <v>0</v>
      </c>
      <c r="Q460" s="181">
        <v>5.0000000000000002E-5</v>
      </c>
      <c r="R460" s="181">
        <f>Q460*H460</f>
        <v>3.0755000000000001E-3</v>
      </c>
      <c r="S460" s="181">
        <v>0</v>
      </c>
      <c r="T460" s="182">
        <f>S460*H460</f>
        <v>0</v>
      </c>
      <c r="U460" s="33"/>
      <c r="V460" s="33"/>
      <c r="W460" s="33"/>
      <c r="X460" s="33"/>
      <c r="Y460" s="33"/>
      <c r="Z460" s="33"/>
      <c r="AA460" s="33"/>
      <c r="AB460" s="33"/>
      <c r="AC460" s="33"/>
      <c r="AD460" s="33"/>
      <c r="AE460" s="33"/>
      <c r="AR460" s="183" t="s">
        <v>375</v>
      </c>
      <c r="AT460" s="183" t="s">
        <v>120</v>
      </c>
      <c r="AU460" s="183" t="s">
        <v>82</v>
      </c>
      <c r="AY460" s="16" t="s">
        <v>118</v>
      </c>
      <c r="BE460" s="184">
        <f>IF(N460="základní",J460,0)</f>
        <v>0</v>
      </c>
      <c r="BF460" s="184">
        <f>IF(N460="snížená",J460,0)</f>
        <v>0</v>
      </c>
      <c r="BG460" s="184">
        <f>IF(N460="zákl. přenesená",J460,0)</f>
        <v>0</v>
      </c>
      <c r="BH460" s="184">
        <f>IF(N460="sníž. přenesená",J460,0)</f>
        <v>0</v>
      </c>
      <c r="BI460" s="184">
        <f>IF(N460="nulová",J460,0)</f>
        <v>0</v>
      </c>
      <c r="BJ460" s="16" t="s">
        <v>79</v>
      </c>
      <c r="BK460" s="184">
        <f>ROUND(I460*H460,2)</f>
        <v>0</v>
      </c>
      <c r="BL460" s="16" t="s">
        <v>375</v>
      </c>
      <c r="BM460" s="183" t="s">
        <v>876</v>
      </c>
    </row>
    <row r="461" spans="1:65" s="2" customFormat="1" ht="10.199999999999999">
      <c r="A461" s="33"/>
      <c r="B461" s="34"/>
      <c r="C461" s="35"/>
      <c r="D461" s="185" t="s">
        <v>127</v>
      </c>
      <c r="E461" s="35"/>
      <c r="F461" s="186" t="s">
        <v>877</v>
      </c>
      <c r="G461" s="35"/>
      <c r="H461" s="35"/>
      <c r="I461" s="187"/>
      <c r="J461" s="35"/>
      <c r="K461" s="35"/>
      <c r="L461" s="38"/>
      <c r="M461" s="188"/>
      <c r="N461" s="189"/>
      <c r="O461" s="63"/>
      <c r="P461" s="63"/>
      <c r="Q461" s="63"/>
      <c r="R461" s="63"/>
      <c r="S461" s="63"/>
      <c r="T461" s="64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  <c r="AT461" s="16" t="s">
        <v>127</v>
      </c>
      <c r="AU461" s="16" t="s">
        <v>82</v>
      </c>
    </row>
    <row r="462" spans="1:65" s="2" customFormat="1" ht="10.199999999999999">
      <c r="A462" s="33"/>
      <c r="B462" s="34"/>
      <c r="C462" s="35"/>
      <c r="D462" s="190" t="s">
        <v>129</v>
      </c>
      <c r="E462" s="35"/>
      <c r="F462" s="191" t="s">
        <v>878</v>
      </c>
      <c r="G462" s="35"/>
      <c r="H462" s="35"/>
      <c r="I462" s="187"/>
      <c r="J462" s="35"/>
      <c r="K462" s="35"/>
      <c r="L462" s="38"/>
      <c r="M462" s="188"/>
      <c r="N462" s="189"/>
      <c r="O462" s="63"/>
      <c r="P462" s="63"/>
      <c r="Q462" s="63"/>
      <c r="R462" s="63"/>
      <c r="S462" s="63"/>
      <c r="T462" s="64"/>
      <c r="U462" s="33"/>
      <c r="V462" s="33"/>
      <c r="W462" s="33"/>
      <c r="X462" s="33"/>
      <c r="Y462" s="33"/>
      <c r="Z462" s="33"/>
      <c r="AA462" s="33"/>
      <c r="AB462" s="33"/>
      <c r="AC462" s="33"/>
      <c r="AD462" s="33"/>
      <c r="AE462" s="33"/>
      <c r="AT462" s="16" t="s">
        <v>129</v>
      </c>
      <c r="AU462" s="16" t="s">
        <v>82</v>
      </c>
    </row>
    <row r="463" spans="1:65" s="13" customFormat="1" ht="10.199999999999999">
      <c r="B463" s="192"/>
      <c r="C463" s="193"/>
      <c r="D463" s="185" t="s">
        <v>131</v>
      </c>
      <c r="E463" s="194" t="s">
        <v>19</v>
      </c>
      <c r="F463" s="195" t="s">
        <v>879</v>
      </c>
      <c r="G463" s="193"/>
      <c r="H463" s="196">
        <v>61.51</v>
      </c>
      <c r="I463" s="197"/>
      <c r="J463" s="193"/>
      <c r="K463" s="193"/>
      <c r="L463" s="198"/>
      <c r="M463" s="199"/>
      <c r="N463" s="200"/>
      <c r="O463" s="200"/>
      <c r="P463" s="200"/>
      <c r="Q463" s="200"/>
      <c r="R463" s="200"/>
      <c r="S463" s="200"/>
      <c r="T463" s="201"/>
      <c r="AT463" s="202" t="s">
        <v>131</v>
      </c>
      <c r="AU463" s="202" t="s">
        <v>82</v>
      </c>
      <c r="AV463" s="13" t="s">
        <v>82</v>
      </c>
      <c r="AW463" s="13" t="s">
        <v>33</v>
      </c>
      <c r="AX463" s="13" t="s">
        <v>79</v>
      </c>
      <c r="AY463" s="202" t="s">
        <v>118</v>
      </c>
    </row>
    <row r="464" spans="1:65" s="2" customFormat="1" ht="14.4" customHeight="1">
      <c r="A464" s="33"/>
      <c r="B464" s="34"/>
      <c r="C464" s="204" t="s">
        <v>880</v>
      </c>
      <c r="D464" s="204" t="s">
        <v>190</v>
      </c>
      <c r="E464" s="205" t="s">
        <v>881</v>
      </c>
      <c r="F464" s="206" t="s">
        <v>882</v>
      </c>
      <c r="G464" s="207" t="s">
        <v>579</v>
      </c>
      <c r="H464" s="208">
        <v>1</v>
      </c>
      <c r="I464" s="209"/>
      <c r="J464" s="210">
        <f>ROUND(I464*H464,2)</f>
        <v>0</v>
      </c>
      <c r="K464" s="206" t="s">
        <v>19</v>
      </c>
      <c r="L464" s="211"/>
      <c r="M464" s="212" t="s">
        <v>19</v>
      </c>
      <c r="N464" s="213" t="s">
        <v>42</v>
      </c>
      <c r="O464" s="63"/>
      <c r="P464" s="181">
        <f>O464*H464</f>
        <v>0</v>
      </c>
      <c r="Q464" s="181">
        <v>6.1510000000000002E-2</v>
      </c>
      <c r="R464" s="181">
        <f>Q464*H464</f>
        <v>6.1510000000000002E-2</v>
      </c>
      <c r="S464" s="181">
        <v>0</v>
      </c>
      <c r="T464" s="182">
        <f>S464*H464</f>
        <v>0</v>
      </c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R464" s="183" t="s">
        <v>176</v>
      </c>
      <c r="AT464" s="183" t="s">
        <v>190</v>
      </c>
      <c r="AU464" s="183" t="s">
        <v>82</v>
      </c>
      <c r="AY464" s="16" t="s">
        <v>118</v>
      </c>
      <c r="BE464" s="184">
        <f>IF(N464="základní",J464,0)</f>
        <v>0</v>
      </c>
      <c r="BF464" s="184">
        <f>IF(N464="snížená",J464,0)</f>
        <v>0</v>
      </c>
      <c r="BG464" s="184">
        <f>IF(N464="zákl. přenesená",J464,0)</f>
        <v>0</v>
      </c>
      <c r="BH464" s="184">
        <f>IF(N464="sníž. přenesená",J464,0)</f>
        <v>0</v>
      </c>
      <c r="BI464" s="184">
        <f>IF(N464="nulová",J464,0)</f>
        <v>0</v>
      </c>
      <c r="BJ464" s="16" t="s">
        <v>79</v>
      </c>
      <c r="BK464" s="184">
        <f>ROUND(I464*H464,2)</f>
        <v>0</v>
      </c>
      <c r="BL464" s="16" t="s">
        <v>125</v>
      </c>
      <c r="BM464" s="183" t="s">
        <v>883</v>
      </c>
    </row>
    <row r="465" spans="1:65" s="2" customFormat="1" ht="10.199999999999999">
      <c r="A465" s="33"/>
      <c r="B465" s="34"/>
      <c r="C465" s="35"/>
      <c r="D465" s="185" t="s">
        <v>127</v>
      </c>
      <c r="E465" s="35"/>
      <c r="F465" s="186" t="s">
        <v>882</v>
      </c>
      <c r="G465" s="35"/>
      <c r="H465" s="35"/>
      <c r="I465" s="187"/>
      <c r="J465" s="35"/>
      <c r="K465" s="35"/>
      <c r="L465" s="38"/>
      <c r="M465" s="188"/>
      <c r="N465" s="189"/>
      <c r="O465" s="63"/>
      <c r="P465" s="63"/>
      <c r="Q465" s="63"/>
      <c r="R465" s="63"/>
      <c r="S465" s="63"/>
      <c r="T465" s="64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T465" s="16" t="s">
        <v>127</v>
      </c>
      <c r="AU465" s="16" t="s">
        <v>82</v>
      </c>
    </row>
    <row r="466" spans="1:65" s="2" customFormat="1" ht="14.4" customHeight="1">
      <c r="A466" s="33"/>
      <c r="B466" s="34"/>
      <c r="C466" s="172" t="s">
        <v>884</v>
      </c>
      <c r="D466" s="172" t="s">
        <v>120</v>
      </c>
      <c r="E466" s="173" t="s">
        <v>885</v>
      </c>
      <c r="F466" s="174" t="s">
        <v>886</v>
      </c>
      <c r="G466" s="175" t="s">
        <v>440</v>
      </c>
      <c r="H466" s="176">
        <v>1.7999999999999999E-2</v>
      </c>
      <c r="I466" s="177"/>
      <c r="J466" s="178">
        <f>ROUND(I466*H466,2)</f>
        <v>0</v>
      </c>
      <c r="K466" s="174" t="s">
        <v>124</v>
      </c>
      <c r="L466" s="38"/>
      <c r="M466" s="179" t="s">
        <v>19</v>
      </c>
      <c r="N466" s="180" t="s">
        <v>42</v>
      </c>
      <c r="O466" s="63"/>
      <c r="P466" s="181">
        <f>O466*H466</f>
        <v>0</v>
      </c>
      <c r="Q466" s="181">
        <v>0</v>
      </c>
      <c r="R466" s="181">
        <f>Q466*H466</f>
        <v>0</v>
      </c>
      <c r="S466" s="181">
        <v>0</v>
      </c>
      <c r="T466" s="182">
        <f>S466*H466</f>
        <v>0</v>
      </c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  <c r="AR466" s="183" t="s">
        <v>375</v>
      </c>
      <c r="AT466" s="183" t="s">
        <v>120</v>
      </c>
      <c r="AU466" s="183" t="s">
        <v>82</v>
      </c>
      <c r="AY466" s="16" t="s">
        <v>118</v>
      </c>
      <c r="BE466" s="184">
        <f>IF(N466="základní",J466,0)</f>
        <v>0</v>
      </c>
      <c r="BF466" s="184">
        <f>IF(N466="snížená",J466,0)</f>
        <v>0</v>
      </c>
      <c r="BG466" s="184">
        <f>IF(N466="zákl. přenesená",J466,0)</f>
        <v>0</v>
      </c>
      <c r="BH466" s="184">
        <f>IF(N466="sníž. přenesená",J466,0)</f>
        <v>0</v>
      </c>
      <c r="BI466" s="184">
        <f>IF(N466="nulová",J466,0)</f>
        <v>0</v>
      </c>
      <c r="BJ466" s="16" t="s">
        <v>79</v>
      </c>
      <c r="BK466" s="184">
        <f>ROUND(I466*H466,2)</f>
        <v>0</v>
      </c>
      <c r="BL466" s="16" t="s">
        <v>375</v>
      </c>
      <c r="BM466" s="183" t="s">
        <v>887</v>
      </c>
    </row>
    <row r="467" spans="1:65" s="2" customFormat="1" ht="19.2">
      <c r="A467" s="33"/>
      <c r="B467" s="34"/>
      <c r="C467" s="35"/>
      <c r="D467" s="185" t="s">
        <v>127</v>
      </c>
      <c r="E467" s="35"/>
      <c r="F467" s="186" t="s">
        <v>888</v>
      </c>
      <c r="G467" s="35"/>
      <c r="H467" s="35"/>
      <c r="I467" s="187"/>
      <c r="J467" s="35"/>
      <c r="K467" s="35"/>
      <c r="L467" s="38"/>
      <c r="M467" s="188"/>
      <c r="N467" s="189"/>
      <c r="O467" s="63"/>
      <c r="P467" s="63"/>
      <c r="Q467" s="63"/>
      <c r="R467" s="63"/>
      <c r="S467" s="63"/>
      <c r="T467" s="64"/>
      <c r="U467" s="33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  <c r="AT467" s="16" t="s">
        <v>127</v>
      </c>
      <c r="AU467" s="16" t="s">
        <v>82</v>
      </c>
    </row>
    <row r="468" spans="1:65" s="2" customFormat="1" ht="10.199999999999999">
      <c r="A468" s="33"/>
      <c r="B468" s="34"/>
      <c r="C468" s="35"/>
      <c r="D468" s="190" t="s">
        <v>129</v>
      </c>
      <c r="E468" s="35"/>
      <c r="F468" s="191" t="s">
        <v>889</v>
      </c>
      <c r="G468" s="35"/>
      <c r="H468" s="35"/>
      <c r="I468" s="187"/>
      <c r="J468" s="35"/>
      <c r="K468" s="35"/>
      <c r="L468" s="38"/>
      <c r="M468" s="188"/>
      <c r="N468" s="189"/>
      <c r="O468" s="63"/>
      <c r="P468" s="63"/>
      <c r="Q468" s="63"/>
      <c r="R468" s="63"/>
      <c r="S468" s="63"/>
      <c r="T468" s="64"/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T468" s="16" t="s">
        <v>129</v>
      </c>
      <c r="AU468" s="16" t="s">
        <v>82</v>
      </c>
    </row>
    <row r="469" spans="1:65" s="12" customFormat="1" ht="22.8" customHeight="1">
      <c r="B469" s="156"/>
      <c r="C469" s="157"/>
      <c r="D469" s="158" t="s">
        <v>70</v>
      </c>
      <c r="E469" s="170" t="s">
        <v>890</v>
      </c>
      <c r="F469" s="170" t="s">
        <v>891</v>
      </c>
      <c r="G469" s="157"/>
      <c r="H469" s="157"/>
      <c r="I469" s="160"/>
      <c r="J469" s="171">
        <f>BK469</f>
        <v>0</v>
      </c>
      <c r="K469" s="157"/>
      <c r="L469" s="162"/>
      <c r="M469" s="163"/>
      <c r="N469" s="164"/>
      <c r="O469" s="164"/>
      <c r="P469" s="165">
        <f>SUM(P470:P472)</f>
        <v>0</v>
      </c>
      <c r="Q469" s="164"/>
      <c r="R469" s="165">
        <f>SUM(R470:R472)</f>
        <v>0</v>
      </c>
      <c r="S469" s="164"/>
      <c r="T469" s="166">
        <f>SUM(T470:T472)</f>
        <v>0</v>
      </c>
      <c r="AR469" s="167" t="s">
        <v>82</v>
      </c>
      <c r="AT469" s="168" t="s">
        <v>70</v>
      </c>
      <c r="AU469" s="168" t="s">
        <v>79</v>
      </c>
      <c r="AY469" s="167" t="s">
        <v>118</v>
      </c>
      <c r="BK469" s="169">
        <f>SUM(BK470:BK472)</f>
        <v>0</v>
      </c>
    </row>
    <row r="470" spans="1:65" s="2" customFormat="1" ht="14.4" customHeight="1">
      <c r="A470" s="33"/>
      <c r="B470" s="34"/>
      <c r="C470" s="172" t="s">
        <v>892</v>
      </c>
      <c r="D470" s="172" t="s">
        <v>120</v>
      </c>
      <c r="E470" s="173" t="s">
        <v>893</v>
      </c>
      <c r="F470" s="174" t="s">
        <v>894</v>
      </c>
      <c r="G470" s="175" t="s">
        <v>123</v>
      </c>
      <c r="H470" s="176">
        <v>21.58</v>
      </c>
      <c r="I470" s="177"/>
      <c r="J470" s="178">
        <f>ROUND(I470*H470,2)</f>
        <v>0</v>
      </c>
      <c r="K470" s="174" t="s">
        <v>19</v>
      </c>
      <c r="L470" s="38"/>
      <c r="M470" s="179" t="s">
        <v>19</v>
      </c>
      <c r="N470" s="180" t="s">
        <v>42</v>
      </c>
      <c r="O470" s="63"/>
      <c r="P470" s="181">
        <f>O470*H470</f>
        <v>0</v>
      </c>
      <c r="Q470" s="181">
        <v>0</v>
      </c>
      <c r="R470" s="181">
        <f>Q470*H470</f>
        <v>0</v>
      </c>
      <c r="S470" s="181">
        <v>0</v>
      </c>
      <c r="T470" s="182">
        <f>S470*H470</f>
        <v>0</v>
      </c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R470" s="183" t="s">
        <v>375</v>
      </c>
      <c r="AT470" s="183" t="s">
        <v>120</v>
      </c>
      <c r="AU470" s="183" t="s">
        <v>82</v>
      </c>
      <c r="AY470" s="16" t="s">
        <v>118</v>
      </c>
      <c r="BE470" s="184">
        <f>IF(N470="základní",J470,0)</f>
        <v>0</v>
      </c>
      <c r="BF470" s="184">
        <f>IF(N470="snížená",J470,0)</f>
        <v>0</v>
      </c>
      <c r="BG470" s="184">
        <f>IF(N470="zákl. přenesená",J470,0)</f>
        <v>0</v>
      </c>
      <c r="BH470" s="184">
        <f>IF(N470="sníž. přenesená",J470,0)</f>
        <v>0</v>
      </c>
      <c r="BI470" s="184">
        <f>IF(N470="nulová",J470,0)</f>
        <v>0</v>
      </c>
      <c r="BJ470" s="16" t="s">
        <v>79</v>
      </c>
      <c r="BK470" s="184">
        <f>ROUND(I470*H470,2)</f>
        <v>0</v>
      </c>
      <c r="BL470" s="16" t="s">
        <v>375</v>
      </c>
      <c r="BM470" s="183" t="s">
        <v>895</v>
      </c>
    </row>
    <row r="471" spans="1:65" s="2" customFormat="1" ht="10.199999999999999">
      <c r="A471" s="33"/>
      <c r="B471" s="34"/>
      <c r="C471" s="35"/>
      <c r="D471" s="185" t="s">
        <v>127</v>
      </c>
      <c r="E471" s="35"/>
      <c r="F471" s="186" t="s">
        <v>896</v>
      </c>
      <c r="G471" s="35"/>
      <c r="H471" s="35"/>
      <c r="I471" s="187"/>
      <c r="J471" s="35"/>
      <c r="K471" s="35"/>
      <c r="L471" s="38"/>
      <c r="M471" s="188"/>
      <c r="N471" s="189"/>
      <c r="O471" s="63"/>
      <c r="P471" s="63"/>
      <c r="Q471" s="63"/>
      <c r="R471" s="63"/>
      <c r="S471" s="63"/>
      <c r="T471" s="64"/>
      <c r="U471" s="33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  <c r="AT471" s="16" t="s">
        <v>127</v>
      </c>
      <c r="AU471" s="16" t="s">
        <v>82</v>
      </c>
    </row>
    <row r="472" spans="1:65" s="13" customFormat="1" ht="10.199999999999999">
      <c r="B472" s="192"/>
      <c r="C472" s="193"/>
      <c r="D472" s="185" t="s">
        <v>131</v>
      </c>
      <c r="E472" s="194" t="s">
        <v>19</v>
      </c>
      <c r="F472" s="195" t="s">
        <v>897</v>
      </c>
      <c r="G472" s="193"/>
      <c r="H472" s="196">
        <v>21.58</v>
      </c>
      <c r="I472" s="197"/>
      <c r="J472" s="193"/>
      <c r="K472" s="193"/>
      <c r="L472" s="198"/>
      <c r="M472" s="214"/>
      <c r="N472" s="215"/>
      <c r="O472" s="215"/>
      <c r="P472" s="215"/>
      <c r="Q472" s="215"/>
      <c r="R472" s="215"/>
      <c r="S472" s="215"/>
      <c r="T472" s="216"/>
      <c r="AT472" s="202" t="s">
        <v>131</v>
      </c>
      <c r="AU472" s="202" t="s">
        <v>82</v>
      </c>
      <c r="AV472" s="13" t="s">
        <v>82</v>
      </c>
      <c r="AW472" s="13" t="s">
        <v>33</v>
      </c>
      <c r="AX472" s="13" t="s">
        <v>79</v>
      </c>
      <c r="AY472" s="202" t="s">
        <v>118</v>
      </c>
    </row>
    <row r="473" spans="1:65" s="2" customFormat="1" ht="6.9" customHeight="1">
      <c r="A473" s="33"/>
      <c r="B473" s="46"/>
      <c r="C473" s="47"/>
      <c r="D473" s="47"/>
      <c r="E473" s="47"/>
      <c r="F473" s="47"/>
      <c r="G473" s="47"/>
      <c r="H473" s="47"/>
      <c r="I473" s="47"/>
      <c r="J473" s="47"/>
      <c r="K473" s="47"/>
      <c r="L473" s="38"/>
      <c r="M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</row>
  </sheetData>
  <sheetProtection algorithmName="SHA-512" hashValue="wR6xs8vSvA+cIcuajD6BrMlcdOKtl+EPrO336+Qf0Yk2dyO88xcPCUGA+lfFdjHmi0X+MUUEHTjEPhN1ozNtIQ==" saltValue="CMaOHg2QlgUp0mTst8Qv5RfrGnOafzNU+g1yuQxE9HX85i+LbB4vbhVkku1vcNlX6sBXZkP+1pWrNI07XrNOvw==" spinCount="100000" sheet="1" objects="1" scenarios="1" formatColumns="0" formatRows="0" autoFilter="0"/>
  <autoFilter ref="C90:K472"/>
  <mergeCells count="9">
    <mergeCell ref="E50:H50"/>
    <mergeCell ref="E81:H81"/>
    <mergeCell ref="E83:H83"/>
    <mergeCell ref="L2:V2"/>
    <mergeCell ref="E7:H7"/>
    <mergeCell ref="E9:H9"/>
    <mergeCell ref="E18:H18"/>
    <mergeCell ref="E27:H27"/>
    <mergeCell ref="E48:H48"/>
  </mergeCells>
  <hyperlinks>
    <hyperlink ref="F96" r:id="rId1"/>
    <hyperlink ref="F100" r:id="rId2"/>
    <hyperlink ref="F103" r:id="rId3"/>
    <hyperlink ref="F107" r:id="rId4"/>
    <hyperlink ref="F111" r:id="rId5"/>
    <hyperlink ref="F115" r:id="rId6"/>
    <hyperlink ref="F119" r:id="rId7"/>
    <hyperlink ref="F123" r:id="rId8"/>
    <hyperlink ref="F127" r:id="rId9"/>
    <hyperlink ref="F131" r:id="rId10"/>
    <hyperlink ref="F135" r:id="rId11"/>
    <hyperlink ref="F139" r:id="rId12"/>
    <hyperlink ref="F144" r:id="rId13"/>
    <hyperlink ref="F149" r:id="rId14"/>
    <hyperlink ref="F153" r:id="rId15"/>
    <hyperlink ref="F157" r:id="rId16"/>
    <hyperlink ref="F160" r:id="rId17"/>
    <hyperlink ref="F164" r:id="rId18"/>
    <hyperlink ref="F167" r:id="rId19"/>
    <hyperlink ref="F170" r:id="rId20"/>
    <hyperlink ref="F173" r:id="rId21"/>
    <hyperlink ref="F177" r:id="rId22"/>
    <hyperlink ref="F181" r:id="rId23"/>
    <hyperlink ref="F185" r:id="rId24"/>
    <hyperlink ref="F193" r:id="rId25"/>
    <hyperlink ref="F199" r:id="rId26"/>
    <hyperlink ref="F203" r:id="rId27"/>
    <hyperlink ref="F207" r:id="rId28"/>
    <hyperlink ref="F211" r:id="rId29"/>
    <hyperlink ref="F217" r:id="rId30"/>
    <hyperlink ref="F222" r:id="rId31"/>
    <hyperlink ref="F227" r:id="rId32"/>
    <hyperlink ref="F232" r:id="rId33"/>
    <hyperlink ref="F236" r:id="rId34"/>
    <hyperlink ref="F240" r:id="rId35"/>
    <hyperlink ref="F245" r:id="rId36"/>
    <hyperlink ref="F250" r:id="rId37"/>
    <hyperlink ref="F254" r:id="rId38"/>
    <hyperlink ref="F257" r:id="rId39"/>
    <hyperlink ref="F261" r:id="rId40"/>
    <hyperlink ref="F265" r:id="rId41"/>
    <hyperlink ref="F274" r:id="rId42"/>
    <hyperlink ref="F282" r:id="rId43"/>
    <hyperlink ref="F290" r:id="rId44"/>
    <hyperlink ref="F297" r:id="rId45"/>
    <hyperlink ref="F300" r:id="rId46"/>
    <hyperlink ref="F304" r:id="rId47"/>
    <hyperlink ref="F308" r:id="rId48"/>
    <hyperlink ref="F311" r:id="rId49"/>
    <hyperlink ref="F315" r:id="rId50"/>
    <hyperlink ref="F320" r:id="rId51"/>
    <hyperlink ref="F327" r:id="rId52"/>
    <hyperlink ref="F331" r:id="rId53"/>
    <hyperlink ref="F334" r:id="rId54"/>
    <hyperlink ref="F337" r:id="rId55"/>
    <hyperlink ref="F340" r:id="rId56"/>
    <hyperlink ref="F348" r:id="rId57"/>
    <hyperlink ref="F352" r:id="rId58"/>
    <hyperlink ref="F356" r:id="rId59"/>
    <hyperlink ref="F360" r:id="rId60"/>
    <hyperlink ref="F364" r:id="rId61"/>
    <hyperlink ref="F367" r:id="rId62"/>
    <hyperlink ref="F373" r:id="rId63"/>
    <hyperlink ref="F377" r:id="rId64"/>
    <hyperlink ref="F382" r:id="rId65"/>
    <hyperlink ref="F387" r:id="rId66"/>
    <hyperlink ref="F391" r:id="rId67"/>
    <hyperlink ref="F397" r:id="rId68"/>
    <hyperlink ref="F400" r:id="rId69"/>
    <hyperlink ref="F404" r:id="rId70"/>
    <hyperlink ref="F411" r:id="rId71"/>
    <hyperlink ref="F415" r:id="rId72"/>
    <hyperlink ref="F419" r:id="rId73"/>
    <hyperlink ref="F423" r:id="rId74"/>
    <hyperlink ref="F427" r:id="rId75"/>
    <hyperlink ref="F432" r:id="rId76"/>
    <hyperlink ref="F440" r:id="rId77"/>
    <hyperlink ref="F450" r:id="rId78"/>
    <hyperlink ref="F456" r:id="rId79"/>
    <hyperlink ref="F462" r:id="rId80"/>
    <hyperlink ref="F468" r:id="rId81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8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13"/>
  <sheetViews>
    <sheetView showGridLines="0" workbookViewId="0"/>
  </sheetViews>
  <sheetFormatPr defaultRowHeight="14.4"/>
  <cols>
    <col min="1" max="1" width="8.85546875" style="1" customWidth="1"/>
    <col min="2" max="2" width="1.140625" style="1" customWidth="1"/>
    <col min="3" max="3" width="4.42578125" style="1" customWidth="1"/>
    <col min="4" max="4" width="4.5703125" style="1" customWidth="1"/>
    <col min="5" max="5" width="18.28515625" style="1" customWidth="1"/>
    <col min="6" max="6" width="108" style="1" customWidth="1"/>
    <col min="7" max="7" width="8" style="1" customWidth="1"/>
    <col min="8" max="8" width="15" style="1" customWidth="1"/>
    <col min="9" max="9" width="16.85546875" style="1" customWidth="1"/>
    <col min="10" max="11" width="23.85546875" style="1" customWidth="1"/>
    <col min="12" max="12" width="10" style="1" customWidth="1"/>
    <col min="13" max="13" width="11.5703125" style="1" hidden="1" customWidth="1"/>
    <col min="14" max="14" width="9.140625" style="1" hidden="1"/>
    <col min="15" max="20" width="15.140625" style="1" hidden="1" customWidth="1"/>
    <col min="21" max="21" width="17.42578125" style="1" hidden="1" customWidth="1"/>
    <col min="22" max="22" width="13.140625" style="1" customWidth="1"/>
    <col min="23" max="23" width="17.42578125" style="1" customWidth="1"/>
    <col min="24" max="24" width="13.140625" style="1" customWidth="1"/>
    <col min="25" max="25" width="16" style="1" customWidth="1"/>
    <col min="26" max="26" width="11.7109375" style="1" customWidth="1"/>
    <col min="27" max="27" width="16" style="1" customWidth="1"/>
    <col min="28" max="28" width="17.42578125" style="1" customWidth="1"/>
    <col min="29" max="29" width="11.7109375" style="1" customWidth="1"/>
    <col min="30" max="30" width="16" style="1" customWidth="1"/>
    <col min="31" max="31" width="17.42578125" style="1" customWidth="1"/>
    <col min="44" max="65" width="9.140625" style="1" hidden="1"/>
  </cols>
  <sheetData>
    <row r="2" spans="1:46" s="1" customFormat="1" ht="36.9" customHeight="1"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AT2" s="16" t="s">
        <v>93</v>
      </c>
    </row>
    <row r="3" spans="1:46" s="1" customFormat="1" ht="6.9" customHeight="1">
      <c r="B3" s="100"/>
      <c r="C3" s="101"/>
      <c r="D3" s="101"/>
      <c r="E3" s="101"/>
      <c r="F3" s="101"/>
      <c r="G3" s="101"/>
      <c r="H3" s="101"/>
      <c r="I3" s="101"/>
      <c r="J3" s="101"/>
      <c r="K3" s="101"/>
      <c r="L3" s="19"/>
      <c r="AT3" s="16" t="s">
        <v>82</v>
      </c>
    </row>
    <row r="4" spans="1:46" s="1" customFormat="1" ht="24.9" customHeight="1">
      <c r="B4" s="19"/>
      <c r="D4" s="102" t="s">
        <v>94</v>
      </c>
      <c r="L4" s="19"/>
      <c r="M4" s="103" t="s">
        <v>10</v>
      </c>
      <c r="AT4" s="16" t="s">
        <v>4</v>
      </c>
    </row>
    <row r="5" spans="1:46" s="1" customFormat="1" ht="6.9" customHeight="1">
      <c r="B5" s="19"/>
      <c r="L5" s="19"/>
    </row>
    <row r="6" spans="1:46" s="1" customFormat="1" ht="12" customHeight="1">
      <c r="B6" s="19"/>
      <c r="D6" s="104" t="s">
        <v>16</v>
      </c>
      <c r="L6" s="19"/>
    </row>
    <row r="7" spans="1:46" s="1" customFormat="1" ht="14.4" customHeight="1">
      <c r="B7" s="19"/>
      <c r="E7" s="342" t="str">
        <f>'Rekapitulace stavby'!K6</f>
        <v>Kanalizace Spořilov, dešťová zdrž</v>
      </c>
      <c r="F7" s="343"/>
      <c r="G7" s="343"/>
      <c r="H7" s="343"/>
      <c r="L7" s="19"/>
    </row>
    <row r="8" spans="1:46" s="2" customFormat="1" ht="12" customHeight="1">
      <c r="A8" s="33"/>
      <c r="B8" s="38"/>
      <c r="C8" s="33"/>
      <c r="D8" s="104" t="s">
        <v>95</v>
      </c>
      <c r="E8" s="33"/>
      <c r="F8" s="33"/>
      <c r="G8" s="33"/>
      <c r="H8" s="33"/>
      <c r="I8" s="33"/>
      <c r="J8" s="33"/>
      <c r="K8" s="33"/>
      <c r="L8" s="105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46" s="2" customFormat="1" ht="15.6" customHeight="1">
      <c r="A9" s="33"/>
      <c r="B9" s="38"/>
      <c r="C9" s="33"/>
      <c r="D9" s="33"/>
      <c r="E9" s="344" t="s">
        <v>898</v>
      </c>
      <c r="F9" s="345"/>
      <c r="G9" s="345"/>
      <c r="H9" s="345"/>
      <c r="I9" s="33"/>
      <c r="J9" s="33"/>
      <c r="K9" s="33"/>
      <c r="L9" s="105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46" s="2" customFormat="1" ht="10.199999999999999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105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46" s="2" customFormat="1" ht="12" customHeight="1">
      <c r="A11" s="33"/>
      <c r="B11" s="38"/>
      <c r="C11" s="33"/>
      <c r="D11" s="104" t="s">
        <v>18</v>
      </c>
      <c r="E11" s="33"/>
      <c r="F11" s="106" t="s">
        <v>19</v>
      </c>
      <c r="G11" s="33"/>
      <c r="H11" s="33"/>
      <c r="I11" s="104" t="s">
        <v>20</v>
      </c>
      <c r="J11" s="106" t="s">
        <v>19</v>
      </c>
      <c r="K11" s="33"/>
      <c r="L11" s="105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46" s="2" customFormat="1" ht="12" customHeight="1">
      <c r="A12" s="33"/>
      <c r="B12" s="38"/>
      <c r="C12" s="33"/>
      <c r="D12" s="104" t="s">
        <v>21</v>
      </c>
      <c r="E12" s="33"/>
      <c r="F12" s="106" t="s">
        <v>22</v>
      </c>
      <c r="G12" s="33"/>
      <c r="H12" s="33"/>
      <c r="I12" s="104" t="s">
        <v>23</v>
      </c>
      <c r="J12" s="107" t="str">
        <f>'Rekapitulace stavby'!AN8</f>
        <v>11. 8. 2021</v>
      </c>
      <c r="K12" s="33"/>
      <c r="L12" s="105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46" s="2" customFormat="1" ht="10.8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105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46" s="2" customFormat="1" ht="12" customHeight="1">
      <c r="A14" s="33"/>
      <c r="B14" s="38"/>
      <c r="C14" s="33"/>
      <c r="D14" s="104" t="s">
        <v>25</v>
      </c>
      <c r="E14" s="33"/>
      <c r="F14" s="33"/>
      <c r="G14" s="33"/>
      <c r="H14" s="33"/>
      <c r="I14" s="104" t="s">
        <v>26</v>
      </c>
      <c r="J14" s="106" t="s">
        <v>19</v>
      </c>
      <c r="K14" s="33"/>
      <c r="L14" s="105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46" s="2" customFormat="1" ht="18" customHeight="1">
      <c r="A15" s="33"/>
      <c r="B15" s="38"/>
      <c r="C15" s="33"/>
      <c r="D15" s="33"/>
      <c r="E15" s="106" t="s">
        <v>27</v>
      </c>
      <c r="F15" s="33"/>
      <c r="G15" s="33"/>
      <c r="H15" s="33"/>
      <c r="I15" s="104" t="s">
        <v>28</v>
      </c>
      <c r="J15" s="106" t="s">
        <v>19</v>
      </c>
      <c r="K15" s="33"/>
      <c r="L15" s="105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46" s="2" customFormat="1" ht="6.9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105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04" t="s">
        <v>29</v>
      </c>
      <c r="E17" s="33"/>
      <c r="F17" s="33"/>
      <c r="G17" s="33"/>
      <c r="H17" s="33"/>
      <c r="I17" s="104" t="s">
        <v>26</v>
      </c>
      <c r="J17" s="29" t="str">
        <f>'Rekapitulace stavby'!AN13</f>
        <v>Vyplň údaj</v>
      </c>
      <c r="K17" s="33"/>
      <c r="L17" s="105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46" t="str">
        <f>'Rekapitulace stavby'!E14</f>
        <v>Vyplň údaj</v>
      </c>
      <c r="F18" s="347"/>
      <c r="G18" s="347"/>
      <c r="H18" s="347"/>
      <c r="I18" s="104" t="s">
        <v>28</v>
      </c>
      <c r="J18" s="29" t="str">
        <f>'Rekapitulace stavby'!AN14</f>
        <v>Vyplň údaj</v>
      </c>
      <c r="K18" s="33"/>
      <c r="L18" s="105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105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04" t="s">
        <v>31</v>
      </c>
      <c r="E20" s="33"/>
      <c r="F20" s="33"/>
      <c r="G20" s="33"/>
      <c r="H20" s="33"/>
      <c r="I20" s="104" t="s">
        <v>26</v>
      </c>
      <c r="J20" s="106" t="s">
        <v>19</v>
      </c>
      <c r="K20" s="33"/>
      <c r="L20" s="105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06" t="s">
        <v>32</v>
      </c>
      <c r="F21" s="33"/>
      <c r="G21" s="33"/>
      <c r="H21" s="33"/>
      <c r="I21" s="104" t="s">
        <v>28</v>
      </c>
      <c r="J21" s="106" t="s">
        <v>19</v>
      </c>
      <c r="K21" s="33"/>
      <c r="L21" s="105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105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04" t="s">
        <v>34</v>
      </c>
      <c r="E23" s="33"/>
      <c r="F23" s="33"/>
      <c r="G23" s="33"/>
      <c r="H23" s="33"/>
      <c r="I23" s="104" t="s">
        <v>26</v>
      </c>
      <c r="J23" s="106" t="str">
        <f>IF('Rekapitulace stavby'!AN19="","",'Rekapitulace stavby'!AN19)</f>
        <v/>
      </c>
      <c r="K23" s="33"/>
      <c r="L23" s="105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06" t="str">
        <f>IF('Rekapitulace stavby'!E20="","",'Rekapitulace stavby'!E20)</f>
        <v xml:space="preserve"> </v>
      </c>
      <c r="F24" s="33"/>
      <c r="G24" s="33"/>
      <c r="H24" s="33"/>
      <c r="I24" s="104" t="s">
        <v>28</v>
      </c>
      <c r="J24" s="106" t="str">
        <f>IF('Rekapitulace stavby'!AN20="","",'Rekapitulace stavby'!AN20)</f>
        <v/>
      </c>
      <c r="K24" s="33"/>
      <c r="L24" s="105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105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04" t="s">
        <v>35</v>
      </c>
      <c r="E26" s="33"/>
      <c r="F26" s="33"/>
      <c r="G26" s="33"/>
      <c r="H26" s="33"/>
      <c r="I26" s="33"/>
      <c r="J26" s="33"/>
      <c r="K26" s="33"/>
      <c r="L26" s="105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4.4" customHeight="1">
      <c r="A27" s="108"/>
      <c r="B27" s="109"/>
      <c r="C27" s="108"/>
      <c r="D27" s="108"/>
      <c r="E27" s="348" t="s">
        <v>19</v>
      </c>
      <c r="F27" s="348"/>
      <c r="G27" s="348"/>
      <c r="H27" s="348"/>
      <c r="I27" s="108"/>
      <c r="J27" s="108"/>
      <c r="K27" s="108"/>
      <c r="L27" s="110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105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" customHeight="1">
      <c r="A29" s="33"/>
      <c r="B29" s="38"/>
      <c r="C29" s="33"/>
      <c r="D29" s="111"/>
      <c r="E29" s="111"/>
      <c r="F29" s="111"/>
      <c r="G29" s="111"/>
      <c r="H29" s="111"/>
      <c r="I29" s="111"/>
      <c r="J29" s="111"/>
      <c r="K29" s="111"/>
      <c r="L29" s="105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2" t="s">
        <v>37</v>
      </c>
      <c r="E30" s="33"/>
      <c r="F30" s="33"/>
      <c r="G30" s="33"/>
      <c r="H30" s="33"/>
      <c r="I30" s="33"/>
      <c r="J30" s="113">
        <f>ROUND(J82, 2)</f>
        <v>0</v>
      </c>
      <c r="K30" s="33"/>
      <c r="L30" s="105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" customHeight="1">
      <c r="A31" s="33"/>
      <c r="B31" s="38"/>
      <c r="C31" s="33"/>
      <c r="D31" s="111"/>
      <c r="E31" s="111"/>
      <c r="F31" s="111"/>
      <c r="G31" s="111"/>
      <c r="H31" s="111"/>
      <c r="I31" s="111"/>
      <c r="J31" s="111"/>
      <c r="K31" s="111"/>
      <c r="L31" s="105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" customHeight="1">
      <c r="A32" s="33"/>
      <c r="B32" s="38"/>
      <c r="C32" s="33"/>
      <c r="D32" s="33"/>
      <c r="E32" s="33"/>
      <c r="F32" s="114" t="s">
        <v>39</v>
      </c>
      <c r="G32" s="33"/>
      <c r="H32" s="33"/>
      <c r="I32" s="114" t="s">
        <v>38</v>
      </c>
      <c r="J32" s="114" t="s">
        <v>40</v>
      </c>
      <c r="K32" s="33"/>
      <c r="L32" s="105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" customHeight="1">
      <c r="A33" s="33"/>
      <c r="B33" s="38"/>
      <c r="C33" s="33"/>
      <c r="D33" s="115" t="s">
        <v>41</v>
      </c>
      <c r="E33" s="104" t="s">
        <v>42</v>
      </c>
      <c r="F33" s="116">
        <f>ROUND((SUM(BE82:BE112)),  2)</f>
        <v>0</v>
      </c>
      <c r="G33" s="33"/>
      <c r="H33" s="33"/>
      <c r="I33" s="117">
        <v>0.21</v>
      </c>
      <c r="J33" s="116">
        <f>ROUND(((SUM(BE82:BE112))*I33),  2)</f>
        <v>0</v>
      </c>
      <c r="K33" s="33"/>
      <c r="L33" s="105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" customHeight="1">
      <c r="A34" s="33"/>
      <c r="B34" s="38"/>
      <c r="C34" s="33"/>
      <c r="D34" s="33"/>
      <c r="E34" s="104" t="s">
        <v>43</v>
      </c>
      <c r="F34" s="116">
        <f>ROUND((SUM(BF82:BF112)),  2)</f>
        <v>0</v>
      </c>
      <c r="G34" s="33"/>
      <c r="H34" s="33"/>
      <c r="I34" s="117">
        <v>0.15</v>
      </c>
      <c r="J34" s="116">
        <f>ROUND(((SUM(BF82:BF112))*I34),  2)</f>
        <v>0</v>
      </c>
      <c r="K34" s="33"/>
      <c r="L34" s="105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" hidden="1" customHeight="1">
      <c r="A35" s="33"/>
      <c r="B35" s="38"/>
      <c r="C35" s="33"/>
      <c r="D35" s="33"/>
      <c r="E35" s="104" t="s">
        <v>44</v>
      </c>
      <c r="F35" s="116">
        <f>ROUND((SUM(BG82:BG112)),  2)</f>
        <v>0</v>
      </c>
      <c r="G35" s="33"/>
      <c r="H35" s="33"/>
      <c r="I35" s="117">
        <v>0.21</v>
      </c>
      <c r="J35" s="116">
        <f>0</f>
        <v>0</v>
      </c>
      <c r="K35" s="33"/>
      <c r="L35" s="105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" hidden="1" customHeight="1">
      <c r="A36" s="33"/>
      <c r="B36" s="38"/>
      <c r="C36" s="33"/>
      <c r="D36" s="33"/>
      <c r="E36" s="104" t="s">
        <v>45</v>
      </c>
      <c r="F36" s="116">
        <f>ROUND((SUM(BH82:BH112)),  2)</f>
        <v>0</v>
      </c>
      <c r="G36" s="33"/>
      <c r="H36" s="33"/>
      <c r="I36" s="117">
        <v>0.15</v>
      </c>
      <c r="J36" s="116">
        <f>0</f>
        <v>0</v>
      </c>
      <c r="K36" s="33"/>
      <c r="L36" s="105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" hidden="1" customHeight="1">
      <c r="A37" s="33"/>
      <c r="B37" s="38"/>
      <c r="C37" s="33"/>
      <c r="D37" s="33"/>
      <c r="E37" s="104" t="s">
        <v>46</v>
      </c>
      <c r="F37" s="116">
        <f>ROUND((SUM(BI82:BI112)),  2)</f>
        <v>0</v>
      </c>
      <c r="G37" s="33"/>
      <c r="H37" s="33"/>
      <c r="I37" s="117">
        <v>0</v>
      </c>
      <c r="J37" s="116">
        <f>0</f>
        <v>0</v>
      </c>
      <c r="K37" s="33"/>
      <c r="L37" s="105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105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18"/>
      <c r="D39" s="119" t="s">
        <v>47</v>
      </c>
      <c r="E39" s="120"/>
      <c r="F39" s="120"/>
      <c r="G39" s="121" t="s">
        <v>48</v>
      </c>
      <c r="H39" s="122" t="s">
        <v>49</v>
      </c>
      <c r="I39" s="120"/>
      <c r="J39" s="123">
        <f>SUM(J30:J37)</f>
        <v>0</v>
      </c>
      <c r="K39" s="124"/>
      <c r="L39" s="105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" customHeight="1">
      <c r="A40" s="33"/>
      <c r="B40" s="125"/>
      <c r="C40" s="126"/>
      <c r="D40" s="126"/>
      <c r="E40" s="126"/>
      <c r="F40" s="126"/>
      <c r="G40" s="126"/>
      <c r="H40" s="126"/>
      <c r="I40" s="126"/>
      <c r="J40" s="126"/>
      <c r="K40" s="126"/>
      <c r="L40" s="105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4" spans="1:31" s="2" customFormat="1" ht="6.9" customHeight="1">
      <c r="A44" s="33"/>
      <c r="B44" s="127"/>
      <c r="C44" s="128"/>
      <c r="D44" s="128"/>
      <c r="E44" s="128"/>
      <c r="F44" s="128"/>
      <c r="G44" s="128"/>
      <c r="H44" s="128"/>
      <c r="I44" s="128"/>
      <c r="J44" s="128"/>
      <c r="K44" s="128"/>
      <c r="L44" s="105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</row>
    <row r="45" spans="1:31" s="2" customFormat="1" ht="24.9" customHeight="1">
      <c r="A45" s="33"/>
      <c r="B45" s="34"/>
      <c r="C45" s="22" t="s">
        <v>97</v>
      </c>
      <c r="D45" s="35"/>
      <c r="E45" s="35"/>
      <c r="F45" s="35"/>
      <c r="G45" s="35"/>
      <c r="H45" s="35"/>
      <c r="I45" s="35"/>
      <c r="J45" s="35"/>
      <c r="K45" s="35"/>
      <c r="L45" s="105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</row>
    <row r="46" spans="1:31" s="2" customFormat="1" ht="6.9" customHeight="1">
      <c r="A46" s="33"/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105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</row>
    <row r="47" spans="1:31" s="2" customFormat="1" ht="12" customHeight="1">
      <c r="A47" s="33"/>
      <c r="B47" s="34"/>
      <c r="C47" s="28" t="s">
        <v>16</v>
      </c>
      <c r="D47" s="35"/>
      <c r="E47" s="35"/>
      <c r="F47" s="35"/>
      <c r="G47" s="35"/>
      <c r="H47" s="35"/>
      <c r="I47" s="35"/>
      <c r="J47" s="35"/>
      <c r="K47" s="35"/>
      <c r="L47" s="105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</row>
    <row r="48" spans="1:31" s="2" customFormat="1" ht="14.4" customHeight="1">
      <c r="A48" s="33"/>
      <c r="B48" s="34"/>
      <c r="C48" s="35"/>
      <c r="D48" s="35"/>
      <c r="E48" s="349" t="str">
        <f>E7</f>
        <v>Kanalizace Spořilov, dešťová zdrž</v>
      </c>
      <c r="F48" s="350"/>
      <c r="G48" s="350"/>
      <c r="H48" s="350"/>
      <c r="I48" s="35"/>
      <c r="J48" s="35"/>
      <c r="K48" s="35"/>
      <c r="L48" s="105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</row>
    <row r="49" spans="1:47" s="2" customFormat="1" ht="12" customHeight="1">
      <c r="A49" s="33"/>
      <c r="B49" s="34"/>
      <c r="C49" s="28" t="s">
        <v>95</v>
      </c>
      <c r="D49" s="35"/>
      <c r="E49" s="35"/>
      <c r="F49" s="35"/>
      <c r="G49" s="35"/>
      <c r="H49" s="35"/>
      <c r="I49" s="35"/>
      <c r="J49" s="35"/>
      <c r="K49" s="35"/>
      <c r="L49" s="105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</row>
    <row r="50" spans="1:47" s="2" customFormat="1" ht="15.6" customHeight="1">
      <c r="A50" s="33"/>
      <c r="B50" s="34"/>
      <c r="C50" s="35"/>
      <c r="D50" s="35"/>
      <c r="E50" s="302" t="str">
        <f>E9</f>
        <v>VON - Vedlejší a ostatní náklady</v>
      </c>
      <c r="F50" s="351"/>
      <c r="G50" s="351"/>
      <c r="H50" s="351"/>
      <c r="I50" s="35"/>
      <c r="J50" s="35"/>
      <c r="K50" s="35"/>
      <c r="L50" s="105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</row>
    <row r="51" spans="1:47" s="2" customFormat="1" ht="6.9" customHeight="1">
      <c r="A51" s="33"/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105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</row>
    <row r="52" spans="1:47" s="2" customFormat="1" ht="12" customHeight="1">
      <c r="A52" s="33"/>
      <c r="B52" s="34"/>
      <c r="C52" s="28" t="s">
        <v>21</v>
      </c>
      <c r="D52" s="35"/>
      <c r="E52" s="35"/>
      <c r="F52" s="26" t="str">
        <f>F12</f>
        <v xml:space="preserve"> </v>
      </c>
      <c r="G52" s="35"/>
      <c r="H52" s="35"/>
      <c r="I52" s="28" t="s">
        <v>23</v>
      </c>
      <c r="J52" s="58" t="str">
        <f>IF(J12="","",J12)</f>
        <v>11. 8. 2021</v>
      </c>
      <c r="K52" s="35"/>
      <c r="L52" s="105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</row>
    <row r="53" spans="1:47" s="2" customFormat="1" ht="6.9" customHeight="1">
      <c r="A53" s="33"/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105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</row>
    <row r="54" spans="1:47" s="2" customFormat="1" ht="26.4" customHeight="1">
      <c r="A54" s="33"/>
      <c r="B54" s="34"/>
      <c r="C54" s="28" t="s">
        <v>25</v>
      </c>
      <c r="D54" s="35"/>
      <c r="E54" s="35"/>
      <c r="F54" s="26" t="str">
        <f>E15</f>
        <v>Město Broumov</v>
      </c>
      <c r="G54" s="35"/>
      <c r="H54" s="35"/>
      <c r="I54" s="28" t="s">
        <v>31</v>
      </c>
      <c r="J54" s="31" t="str">
        <f>E21</f>
        <v>Agroprojekce Litomyšl, s.r.o.</v>
      </c>
      <c r="K54" s="35"/>
      <c r="L54" s="105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</row>
    <row r="55" spans="1:47" s="2" customFormat="1" ht="15.6" customHeight="1">
      <c r="A55" s="33"/>
      <c r="B55" s="34"/>
      <c r="C55" s="28" t="s">
        <v>29</v>
      </c>
      <c r="D55" s="35"/>
      <c r="E55" s="35"/>
      <c r="F55" s="26" t="str">
        <f>IF(E18="","",E18)</f>
        <v>Vyplň údaj</v>
      </c>
      <c r="G55" s="35"/>
      <c r="H55" s="35"/>
      <c r="I55" s="28" t="s">
        <v>34</v>
      </c>
      <c r="J55" s="31" t="str">
        <f>E24</f>
        <v xml:space="preserve"> </v>
      </c>
      <c r="K55" s="35"/>
      <c r="L55" s="105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</row>
    <row r="56" spans="1:47" s="2" customFormat="1" ht="10.35" customHeight="1">
      <c r="A56" s="33"/>
      <c r="B56" s="34"/>
      <c r="C56" s="35"/>
      <c r="D56" s="35"/>
      <c r="E56" s="35"/>
      <c r="F56" s="35"/>
      <c r="G56" s="35"/>
      <c r="H56" s="35"/>
      <c r="I56" s="35"/>
      <c r="J56" s="35"/>
      <c r="K56" s="35"/>
      <c r="L56" s="105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</row>
    <row r="57" spans="1:47" s="2" customFormat="1" ht="29.25" customHeight="1">
      <c r="A57" s="33"/>
      <c r="B57" s="34"/>
      <c r="C57" s="129" t="s">
        <v>98</v>
      </c>
      <c r="D57" s="130"/>
      <c r="E57" s="130"/>
      <c r="F57" s="130"/>
      <c r="G57" s="130"/>
      <c r="H57" s="130"/>
      <c r="I57" s="130"/>
      <c r="J57" s="131" t="s">
        <v>99</v>
      </c>
      <c r="K57" s="130"/>
      <c r="L57" s="105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</row>
    <row r="58" spans="1:47" s="2" customFormat="1" ht="10.35" customHeight="1">
      <c r="A58" s="33"/>
      <c r="B58" s="34"/>
      <c r="C58" s="35"/>
      <c r="D58" s="35"/>
      <c r="E58" s="35"/>
      <c r="F58" s="35"/>
      <c r="G58" s="35"/>
      <c r="H58" s="35"/>
      <c r="I58" s="35"/>
      <c r="J58" s="35"/>
      <c r="K58" s="35"/>
      <c r="L58" s="105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</row>
    <row r="59" spans="1:47" s="2" customFormat="1" ht="22.8" customHeight="1">
      <c r="A59" s="33"/>
      <c r="B59" s="34"/>
      <c r="C59" s="132" t="s">
        <v>69</v>
      </c>
      <c r="D59" s="35"/>
      <c r="E59" s="35"/>
      <c r="F59" s="35"/>
      <c r="G59" s="35"/>
      <c r="H59" s="35"/>
      <c r="I59" s="35"/>
      <c r="J59" s="76">
        <f>J82</f>
        <v>0</v>
      </c>
      <c r="K59" s="35"/>
      <c r="L59" s="105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U59" s="16" t="s">
        <v>100</v>
      </c>
    </row>
    <row r="60" spans="1:47" s="9" customFormat="1" ht="24.9" customHeight="1">
      <c r="B60" s="133"/>
      <c r="C60" s="134"/>
      <c r="D60" s="135" t="s">
        <v>899</v>
      </c>
      <c r="E60" s="136"/>
      <c r="F60" s="136"/>
      <c r="G60" s="136"/>
      <c r="H60" s="136"/>
      <c r="I60" s="136"/>
      <c r="J60" s="137">
        <f>J83</f>
        <v>0</v>
      </c>
      <c r="K60" s="134"/>
      <c r="L60" s="138"/>
    </row>
    <row r="61" spans="1:47" s="10" customFormat="1" ht="19.95" customHeight="1">
      <c r="B61" s="139"/>
      <c r="C61" s="140"/>
      <c r="D61" s="141" t="s">
        <v>900</v>
      </c>
      <c r="E61" s="142"/>
      <c r="F61" s="142"/>
      <c r="G61" s="142"/>
      <c r="H61" s="142"/>
      <c r="I61" s="142"/>
      <c r="J61" s="143">
        <f>J84</f>
        <v>0</v>
      </c>
      <c r="K61" s="140"/>
      <c r="L61" s="144"/>
    </row>
    <row r="62" spans="1:47" s="10" customFormat="1" ht="19.95" customHeight="1">
      <c r="B62" s="139"/>
      <c r="C62" s="140"/>
      <c r="D62" s="141" t="s">
        <v>901</v>
      </c>
      <c r="E62" s="142"/>
      <c r="F62" s="142"/>
      <c r="G62" s="142"/>
      <c r="H62" s="142"/>
      <c r="I62" s="142"/>
      <c r="J62" s="143">
        <f>J94</f>
        <v>0</v>
      </c>
      <c r="K62" s="140"/>
      <c r="L62" s="144"/>
    </row>
    <row r="63" spans="1:47" s="2" customFormat="1" ht="21.75" customHeight="1">
      <c r="A63" s="33"/>
      <c r="B63" s="34"/>
      <c r="C63" s="35"/>
      <c r="D63" s="35"/>
      <c r="E63" s="35"/>
      <c r="F63" s="35"/>
      <c r="G63" s="35"/>
      <c r="H63" s="35"/>
      <c r="I63" s="35"/>
      <c r="J63" s="35"/>
      <c r="K63" s="35"/>
      <c r="L63" s="105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</row>
    <row r="64" spans="1:47" s="2" customFormat="1" ht="6.9" customHeight="1">
      <c r="A64" s="33"/>
      <c r="B64" s="46"/>
      <c r="C64" s="47"/>
      <c r="D64" s="47"/>
      <c r="E64" s="47"/>
      <c r="F64" s="47"/>
      <c r="G64" s="47"/>
      <c r="H64" s="47"/>
      <c r="I64" s="47"/>
      <c r="J64" s="47"/>
      <c r="K64" s="47"/>
      <c r="L64" s="105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</row>
    <row r="68" spans="1:31" s="2" customFormat="1" ht="6.9" customHeight="1">
      <c r="A68" s="33"/>
      <c r="B68" s="48"/>
      <c r="C68" s="49"/>
      <c r="D68" s="49"/>
      <c r="E68" s="49"/>
      <c r="F68" s="49"/>
      <c r="G68" s="49"/>
      <c r="H68" s="49"/>
      <c r="I68" s="49"/>
      <c r="J68" s="49"/>
      <c r="K68" s="49"/>
      <c r="L68" s="105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</row>
    <row r="69" spans="1:31" s="2" customFormat="1" ht="24.9" customHeight="1">
      <c r="A69" s="33"/>
      <c r="B69" s="34"/>
      <c r="C69" s="22" t="s">
        <v>103</v>
      </c>
      <c r="D69" s="35"/>
      <c r="E69" s="35"/>
      <c r="F69" s="35"/>
      <c r="G69" s="35"/>
      <c r="H69" s="35"/>
      <c r="I69" s="35"/>
      <c r="J69" s="35"/>
      <c r="K69" s="35"/>
      <c r="L69" s="105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</row>
    <row r="70" spans="1:31" s="2" customFormat="1" ht="6.9" customHeight="1">
      <c r="A70" s="33"/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105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</row>
    <row r="71" spans="1:31" s="2" customFormat="1" ht="12" customHeight="1">
      <c r="A71" s="33"/>
      <c r="B71" s="34"/>
      <c r="C71" s="28" t="s">
        <v>16</v>
      </c>
      <c r="D71" s="35"/>
      <c r="E71" s="35"/>
      <c r="F71" s="35"/>
      <c r="G71" s="35"/>
      <c r="H71" s="35"/>
      <c r="I71" s="35"/>
      <c r="J71" s="35"/>
      <c r="K71" s="35"/>
      <c r="L71" s="105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</row>
    <row r="72" spans="1:31" s="2" customFormat="1" ht="14.4" customHeight="1">
      <c r="A72" s="33"/>
      <c r="B72" s="34"/>
      <c r="C72" s="35"/>
      <c r="D72" s="35"/>
      <c r="E72" s="349" t="str">
        <f>E7</f>
        <v>Kanalizace Spořilov, dešťová zdrž</v>
      </c>
      <c r="F72" s="350"/>
      <c r="G72" s="350"/>
      <c r="H72" s="350"/>
      <c r="I72" s="35"/>
      <c r="J72" s="35"/>
      <c r="K72" s="35"/>
      <c r="L72" s="105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</row>
    <row r="73" spans="1:31" s="2" customFormat="1" ht="12" customHeight="1">
      <c r="A73" s="33"/>
      <c r="B73" s="34"/>
      <c r="C73" s="28" t="s">
        <v>95</v>
      </c>
      <c r="D73" s="35"/>
      <c r="E73" s="35"/>
      <c r="F73" s="35"/>
      <c r="G73" s="35"/>
      <c r="H73" s="35"/>
      <c r="I73" s="35"/>
      <c r="J73" s="35"/>
      <c r="K73" s="35"/>
      <c r="L73" s="105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</row>
    <row r="74" spans="1:31" s="2" customFormat="1" ht="15.6" customHeight="1">
      <c r="A74" s="33"/>
      <c r="B74" s="34"/>
      <c r="C74" s="35"/>
      <c r="D74" s="35"/>
      <c r="E74" s="302" t="str">
        <f>E9</f>
        <v>VON - Vedlejší a ostatní náklady</v>
      </c>
      <c r="F74" s="351"/>
      <c r="G74" s="351"/>
      <c r="H74" s="351"/>
      <c r="I74" s="35"/>
      <c r="J74" s="35"/>
      <c r="K74" s="35"/>
      <c r="L74" s="105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</row>
    <row r="75" spans="1:31" s="2" customFormat="1" ht="6.9" customHeight="1">
      <c r="A75" s="33"/>
      <c r="B75" s="34"/>
      <c r="C75" s="35"/>
      <c r="D75" s="35"/>
      <c r="E75" s="35"/>
      <c r="F75" s="35"/>
      <c r="G75" s="35"/>
      <c r="H75" s="35"/>
      <c r="I75" s="35"/>
      <c r="J75" s="35"/>
      <c r="K75" s="35"/>
      <c r="L75" s="105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</row>
    <row r="76" spans="1:31" s="2" customFormat="1" ht="12" customHeight="1">
      <c r="A76" s="33"/>
      <c r="B76" s="34"/>
      <c r="C76" s="28" t="s">
        <v>21</v>
      </c>
      <c r="D76" s="35"/>
      <c r="E76" s="35"/>
      <c r="F76" s="26" t="str">
        <f>F12</f>
        <v xml:space="preserve"> </v>
      </c>
      <c r="G76" s="35"/>
      <c r="H76" s="35"/>
      <c r="I76" s="28" t="s">
        <v>23</v>
      </c>
      <c r="J76" s="58" t="str">
        <f>IF(J12="","",J12)</f>
        <v>11. 8. 2021</v>
      </c>
      <c r="K76" s="35"/>
      <c r="L76" s="105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6.9" customHeight="1">
      <c r="A77" s="33"/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105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78" spans="1:31" s="2" customFormat="1" ht="26.4" customHeight="1">
      <c r="A78" s="33"/>
      <c r="B78" s="34"/>
      <c r="C78" s="28" t="s">
        <v>25</v>
      </c>
      <c r="D78" s="35"/>
      <c r="E78" s="35"/>
      <c r="F78" s="26" t="str">
        <f>E15</f>
        <v>Město Broumov</v>
      </c>
      <c r="G78" s="35"/>
      <c r="H78" s="35"/>
      <c r="I78" s="28" t="s">
        <v>31</v>
      </c>
      <c r="J78" s="31" t="str">
        <f>E21</f>
        <v>Agroprojekce Litomyšl, s.r.o.</v>
      </c>
      <c r="K78" s="35"/>
      <c r="L78" s="105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</row>
    <row r="79" spans="1:31" s="2" customFormat="1" ht="15.6" customHeight="1">
      <c r="A79" s="33"/>
      <c r="B79" s="34"/>
      <c r="C79" s="28" t="s">
        <v>29</v>
      </c>
      <c r="D79" s="35"/>
      <c r="E79" s="35"/>
      <c r="F79" s="26" t="str">
        <f>IF(E18="","",E18)</f>
        <v>Vyplň údaj</v>
      </c>
      <c r="G79" s="35"/>
      <c r="H79" s="35"/>
      <c r="I79" s="28" t="s">
        <v>34</v>
      </c>
      <c r="J79" s="31" t="str">
        <f>E24</f>
        <v xml:space="preserve"> </v>
      </c>
      <c r="K79" s="35"/>
      <c r="L79" s="105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</row>
    <row r="80" spans="1:31" s="2" customFormat="1" ht="10.35" customHeight="1">
      <c r="A80" s="33"/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105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</row>
    <row r="81" spans="1:65" s="11" customFormat="1" ht="29.25" customHeight="1">
      <c r="A81" s="145"/>
      <c r="B81" s="146"/>
      <c r="C81" s="147" t="s">
        <v>104</v>
      </c>
      <c r="D81" s="148" t="s">
        <v>56</v>
      </c>
      <c r="E81" s="148" t="s">
        <v>52</v>
      </c>
      <c r="F81" s="148" t="s">
        <v>53</v>
      </c>
      <c r="G81" s="148" t="s">
        <v>105</v>
      </c>
      <c r="H81" s="148" t="s">
        <v>106</v>
      </c>
      <c r="I81" s="148" t="s">
        <v>107</v>
      </c>
      <c r="J81" s="148" t="s">
        <v>99</v>
      </c>
      <c r="K81" s="149" t="s">
        <v>108</v>
      </c>
      <c r="L81" s="150"/>
      <c r="M81" s="67" t="s">
        <v>19</v>
      </c>
      <c r="N81" s="68" t="s">
        <v>41</v>
      </c>
      <c r="O81" s="68" t="s">
        <v>109</v>
      </c>
      <c r="P81" s="68" t="s">
        <v>110</v>
      </c>
      <c r="Q81" s="68" t="s">
        <v>111</v>
      </c>
      <c r="R81" s="68" t="s">
        <v>112</v>
      </c>
      <c r="S81" s="68" t="s">
        <v>113</v>
      </c>
      <c r="T81" s="69" t="s">
        <v>114</v>
      </c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</row>
    <row r="82" spans="1:65" s="2" customFormat="1" ht="22.8" customHeight="1">
      <c r="A82" s="33"/>
      <c r="B82" s="34"/>
      <c r="C82" s="74" t="s">
        <v>115</v>
      </c>
      <c r="D82" s="35"/>
      <c r="E82" s="35"/>
      <c r="F82" s="35"/>
      <c r="G82" s="35"/>
      <c r="H82" s="35"/>
      <c r="I82" s="35"/>
      <c r="J82" s="151">
        <f>BK82</f>
        <v>0</v>
      </c>
      <c r="K82" s="35"/>
      <c r="L82" s="38"/>
      <c r="M82" s="70"/>
      <c r="N82" s="152"/>
      <c r="O82" s="71"/>
      <c r="P82" s="153">
        <f>P83</f>
        <v>0</v>
      </c>
      <c r="Q82" s="71"/>
      <c r="R82" s="153">
        <f>R83</f>
        <v>0</v>
      </c>
      <c r="S82" s="71"/>
      <c r="T82" s="154">
        <f>T83</f>
        <v>0</v>
      </c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T82" s="16" t="s">
        <v>70</v>
      </c>
      <c r="AU82" s="16" t="s">
        <v>100</v>
      </c>
      <c r="BK82" s="155">
        <f>BK83</f>
        <v>0</v>
      </c>
    </row>
    <row r="83" spans="1:65" s="12" customFormat="1" ht="25.95" customHeight="1">
      <c r="B83" s="156"/>
      <c r="C83" s="157"/>
      <c r="D83" s="158" t="s">
        <v>70</v>
      </c>
      <c r="E83" s="159" t="s">
        <v>902</v>
      </c>
      <c r="F83" s="159" t="s">
        <v>903</v>
      </c>
      <c r="G83" s="157"/>
      <c r="H83" s="157"/>
      <c r="I83" s="160"/>
      <c r="J83" s="161">
        <f>BK83</f>
        <v>0</v>
      </c>
      <c r="K83" s="157"/>
      <c r="L83" s="162"/>
      <c r="M83" s="163"/>
      <c r="N83" s="164"/>
      <c r="O83" s="164"/>
      <c r="P83" s="165">
        <f>P84+P94</f>
        <v>0</v>
      </c>
      <c r="Q83" s="164"/>
      <c r="R83" s="165">
        <f>R84+R94</f>
        <v>0</v>
      </c>
      <c r="S83" s="164"/>
      <c r="T83" s="166">
        <f>T84+T94</f>
        <v>0</v>
      </c>
      <c r="AR83" s="167" t="s">
        <v>153</v>
      </c>
      <c r="AT83" s="168" t="s">
        <v>70</v>
      </c>
      <c r="AU83" s="168" t="s">
        <v>71</v>
      </c>
      <c r="AY83" s="167" t="s">
        <v>118</v>
      </c>
      <c r="BK83" s="169">
        <f>BK84+BK94</f>
        <v>0</v>
      </c>
    </row>
    <row r="84" spans="1:65" s="12" customFormat="1" ht="22.8" customHeight="1">
      <c r="B84" s="156"/>
      <c r="C84" s="157"/>
      <c r="D84" s="158" t="s">
        <v>70</v>
      </c>
      <c r="E84" s="170" t="s">
        <v>904</v>
      </c>
      <c r="F84" s="170" t="s">
        <v>905</v>
      </c>
      <c r="G84" s="157"/>
      <c r="H84" s="157"/>
      <c r="I84" s="160"/>
      <c r="J84" s="171">
        <f>BK84</f>
        <v>0</v>
      </c>
      <c r="K84" s="157"/>
      <c r="L84" s="162"/>
      <c r="M84" s="163"/>
      <c r="N84" s="164"/>
      <c r="O84" s="164"/>
      <c r="P84" s="165">
        <f>SUM(P85:P93)</f>
        <v>0</v>
      </c>
      <c r="Q84" s="164"/>
      <c r="R84" s="165">
        <f>SUM(R85:R93)</f>
        <v>0</v>
      </c>
      <c r="S84" s="164"/>
      <c r="T84" s="166">
        <f>SUM(T85:T93)</f>
        <v>0</v>
      </c>
      <c r="AR84" s="167" t="s">
        <v>153</v>
      </c>
      <c r="AT84" s="168" t="s">
        <v>70</v>
      </c>
      <c r="AU84" s="168" t="s">
        <v>79</v>
      </c>
      <c r="AY84" s="167" t="s">
        <v>118</v>
      </c>
      <c r="BK84" s="169">
        <f>SUM(BK85:BK93)</f>
        <v>0</v>
      </c>
    </row>
    <row r="85" spans="1:65" s="2" customFormat="1" ht="14.4" customHeight="1">
      <c r="A85" s="33"/>
      <c r="B85" s="34"/>
      <c r="C85" s="172" t="s">
        <v>79</v>
      </c>
      <c r="D85" s="172" t="s">
        <v>120</v>
      </c>
      <c r="E85" s="173" t="s">
        <v>906</v>
      </c>
      <c r="F85" s="174" t="s">
        <v>907</v>
      </c>
      <c r="G85" s="175" t="s">
        <v>908</v>
      </c>
      <c r="H85" s="176">
        <v>1</v>
      </c>
      <c r="I85" s="177"/>
      <c r="J85" s="178">
        <f>ROUND(I85*H85,2)</f>
        <v>0</v>
      </c>
      <c r="K85" s="174" t="s">
        <v>19</v>
      </c>
      <c r="L85" s="38"/>
      <c r="M85" s="179" t="s">
        <v>19</v>
      </c>
      <c r="N85" s="180" t="s">
        <v>42</v>
      </c>
      <c r="O85" s="63"/>
      <c r="P85" s="181">
        <f>O85*H85</f>
        <v>0</v>
      </c>
      <c r="Q85" s="181">
        <v>0</v>
      </c>
      <c r="R85" s="181">
        <f>Q85*H85</f>
        <v>0</v>
      </c>
      <c r="S85" s="181">
        <v>0</v>
      </c>
      <c r="T85" s="182">
        <f>S85*H85</f>
        <v>0</v>
      </c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R85" s="183" t="s">
        <v>909</v>
      </c>
      <c r="AT85" s="183" t="s">
        <v>120</v>
      </c>
      <c r="AU85" s="183" t="s">
        <v>82</v>
      </c>
      <c r="AY85" s="16" t="s">
        <v>118</v>
      </c>
      <c r="BE85" s="184">
        <f>IF(N85="základní",J85,0)</f>
        <v>0</v>
      </c>
      <c r="BF85" s="184">
        <f>IF(N85="snížená",J85,0)</f>
        <v>0</v>
      </c>
      <c r="BG85" s="184">
        <f>IF(N85="zákl. přenesená",J85,0)</f>
        <v>0</v>
      </c>
      <c r="BH85" s="184">
        <f>IF(N85="sníž. přenesená",J85,0)</f>
        <v>0</v>
      </c>
      <c r="BI85" s="184">
        <f>IF(N85="nulová",J85,0)</f>
        <v>0</v>
      </c>
      <c r="BJ85" s="16" t="s">
        <v>79</v>
      </c>
      <c r="BK85" s="184">
        <f>ROUND(I85*H85,2)</f>
        <v>0</v>
      </c>
      <c r="BL85" s="16" t="s">
        <v>909</v>
      </c>
      <c r="BM85" s="183" t="s">
        <v>910</v>
      </c>
    </row>
    <row r="86" spans="1:65" s="2" customFormat="1" ht="10.199999999999999">
      <c r="A86" s="33"/>
      <c r="B86" s="34"/>
      <c r="C86" s="35"/>
      <c r="D86" s="185" t="s">
        <v>127</v>
      </c>
      <c r="E86" s="35"/>
      <c r="F86" s="186" t="s">
        <v>907</v>
      </c>
      <c r="G86" s="35"/>
      <c r="H86" s="35"/>
      <c r="I86" s="187"/>
      <c r="J86" s="35"/>
      <c r="K86" s="35"/>
      <c r="L86" s="38"/>
      <c r="M86" s="188"/>
      <c r="N86" s="189"/>
      <c r="O86" s="63"/>
      <c r="P86" s="63"/>
      <c r="Q86" s="63"/>
      <c r="R86" s="63"/>
      <c r="S86" s="63"/>
      <c r="T86" s="64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T86" s="16" t="s">
        <v>127</v>
      </c>
      <c r="AU86" s="16" t="s">
        <v>82</v>
      </c>
    </row>
    <row r="87" spans="1:65" s="2" customFormat="1" ht="48">
      <c r="A87" s="33"/>
      <c r="B87" s="34"/>
      <c r="C87" s="35"/>
      <c r="D87" s="185" t="s">
        <v>159</v>
      </c>
      <c r="E87" s="35"/>
      <c r="F87" s="203" t="s">
        <v>911</v>
      </c>
      <c r="G87" s="35"/>
      <c r="H87" s="35"/>
      <c r="I87" s="187"/>
      <c r="J87" s="35"/>
      <c r="K87" s="35"/>
      <c r="L87" s="38"/>
      <c r="M87" s="188"/>
      <c r="N87" s="189"/>
      <c r="O87" s="63"/>
      <c r="P87" s="63"/>
      <c r="Q87" s="63"/>
      <c r="R87" s="63"/>
      <c r="S87" s="63"/>
      <c r="T87" s="64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T87" s="16" t="s">
        <v>159</v>
      </c>
      <c r="AU87" s="16" t="s">
        <v>82</v>
      </c>
    </row>
    <row r="88" spans="1:65" s="2" customFormat="1" ht="14.4" customHeight="1">
      <c r="A88" s="33"/>
      <c r="B88" s="34"/>
      <c r="C88" s="172" t="s">
        <v>82</v>
      </c>
      <c r="D88" s="172" t="s">
        <v>120</v>
      </c>
      <c r="E88" s="173" t="s">
        <v>912</v>
      </c>
      <c r="F88" s="174" t="s">
        <v>913</v>
      </c>
      <c r="G88" s="175" t="s">
        <v>908</v>
      </c>
      <c r="H88" s="176">
        <v>1</v>
      </c>
      <c r="I88" s="177"/>
      <c r="J88" s="178">
        <f>ROUND(I88*H88,2)</f>
        <v>0</v>
      </c>
      <c r="K88" s="174" t="s">
        <v>19</v>
      </c>
      <c r="L88" s="38"/>
      <c r="M88" s="179" t="s">
        <v>19</v>
      </c>
      <c r="N88" s="180" t="s">
        <v>42</v>
      </c>
      <c r="O88" s="63"/>
      <c r="P88" s="181">
        <f>O88*H88</f>
        <v>0</v>
      </c>
      <c r="Q88" s="181">
        <v>0</v>
      </c>
      <c r="R88" s="181">
        <f>Q88*H88</f>
        <v>0</v>
      </c>
      <c r="S88" s="181">
        <v>0</v>
      </c>
      <c r="T88" s="182">
        <f>S88*H88</f>
        <v>0</v>
      </c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R88" s="183" t="s">
        <v>909</v>
      </c>
      <c r="AT88" s="183" t="s">
        <v>120</v>
      </c>
      <c r="AU88" s="183" t="s">
        <v>82</v>
      </c>
      <c r="AY88" s="16" t="s">
        <v>118</v>
      </c>
      <c r="BE88" s="184">
        <f>IF(N88="základní",J88,0)</f>
        <v>0</v>
      </c>
      <c r="BF88" s="184">
        <f>IF(N88="snížená",J88,0)</f>
        <v>0</v>
      </c>
      <c r="BG88" s="184">
        <f>IF(N88="zákl. přenesená",J88,0)</f>
        <v>0</v>
      </c>
      <c r="BH88" s="184">
        <f>IF(N88="sníž. přenesená",J88,0)</f>
        <v>0</v>
      </c>
      <c r="BI88" s="184">
        <f>IF(N88="nulová",J88,0)</f>
        <v>0</v>
      </c>
      <c r="BJ88" s="16" t="s">
        <v>79</v>
      </c>
      <c r="BK88" s="184">
        <f>ROUND(I88*H88,2)</f>
        <v>0</v>
      </c>
      <c r="BL88" s="16" t="s">
        <v>909</v>
      </c>
      <c r="BM88" s="183" t="s">
        <v>914</v>
      </c>
    </row>
    <row r="89" spans="1:65" s="2" customFormat="1" ht="10.199999999999999">
      <c r="A89" s="33"/>
      <c r="B89" s="34"/>
      <c r="C89" s="35"/>
      <c r="D89" s="185" t="s">
        <v>127</v>
      </c>
      <c r="E89" s="35"/>
      <c r="F89" s="186" t="s">
        <v>913</v>
      </c>
      <c r="G89" s="35"/>
      <c r="H89" s="35"/>
      <c r="I89" s="187"/>
      <c r="J89" s="35"/>
      <c r="K89" s="35"/>
      <c r="L89" s="38"/>
      <c r="M89" s="188"/>
      <c r="N89" s="189"/>
      <c r="O89" s="63"/>
      <c r="P89" s="63"/>
      <c r="Q89" s="63"/>
      <c r="R89" s="63"/>
      <c r="S89" s="63"/>
      <c r="T89" s="64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T89" s="16" t="s">
        <v>127</v>
      </c>
      <c r="AU89" s="16" t="s">
        <v>82</v>
      </c>
    </row>
    <row r="90" spans="1:65" s="2" customFormat="1" ht="38.4">
      <c r="A90" s="33"/>
      <c r="B90" s="34"/>
      <c r="C90" s="35"/>
      <c r="D90" s="185" t="s">
        <v>159</v>
      </c>
      <c r="E90" s="35"/>
      <c r="F90" s="203" t="s">
        <v>915</v>
      </c>
      <c r="G90" s="35"/>
      <c r="H90" s="35"/>
      <c r="I90" s="187"/>
      <c r="J90" s="35"/>
      <c r="K90" s="35"/>
      <c r="L90" s="38"/>
      <c r="M90" s="188"/>
      <c r="N90" s="189"/>
      <c r="O90" s="63"/>
      <c r="P90" s="63"/>
      <c r="Q90" s="63"/>
      <c r="R90" s="63"/>
      <c r="S90" s="63"/>
      <c r="T90" s="64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T90" s="16" t="s">
        <v>159</v>
      </c>
      <c r="AU90" s="16" t="s">
        <v>82</v>
      </c>
    </row>
    <row r="91" spans="1:65" s="2" customFormat="1" ht="14.4" customHeight="1">
      <c r="A91" s="33"/>
      <c r="B91" s="34"/>
      <c r="C91" s="172" t="s">
        <v>140</v>
      </c>
      <c r="D91" s="172" t="s">
        <v>120</v>
      </c>
      <c r="E91" s="173" t="s">
        <v>916</v>
      </c>
      <c r="F91" s="174" t="s">
        <v>917</v>
      </c>
      <c r="G91" s="175" t="s">
        <v>908</v>
      </c>
      <c r="H91" s="176">
        <v>1</v>
      </c>
      <c r="I91" s="177"/>
      <c r="J91" s="178">
        <f>ROUND(I91*H91,2)</f>
        <v>0</v>
      </c>
      <c r="K91" s="174" t="s">
        <v>19</v>
      </c>
      <c r="L91" s="38"/>
      <c r="M91" s="179" t="s">
        <v>19</v>
      </c>
      <c r="N91" s="180" t="s">
        <v>42</v>
      </c>
      <c r="O91" s="63"/>
      <c r="P91" s="181">
        <f>O91*H91</f>
        <v>0</v>
      </c>
      <c r="Q91" s="181">
        <v>0</v>
      </c>
      <c r="R91" s="181">
        <f>Q91*H91</f>
        <v>0</v>
      </c>
      <c r="S91" s="181">
        <v>0</v>
      </c>
      <c r="T91" s="182">
        <f>S91*H91</f>
        <v>0</v>
      </c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R91" s="183" t="s">
        <v>909</v>
      </c>
      <c r="AT91" s="183" t="s">
        <v>120</v>
      </c>
      <c r="AU91" s="183" t="s">
        <v>82</v>
      </c>
      <c r="AY91" s="16" t="s">
        <v>118</v>
      </c>
      <c r="BE91" s="184">
        <f>IF(N91="základní",J91,0)</f>
        <v>0</v>
      </c>
      <c r="BF91" s="184">
        <f>IF(N91="snížená",J91,0)</f>
        <v>0</v>
      </c>
      <c r="BG91" s="184">
        <f>IF(N91="zákl. přenesená",J91,0)</f>
        <v>0</v>
      </c>
      <c r="BH91" s="184">
        <f>IF(N91="sníž. přenesená",J91,0)</f>
        <v>0</v>
      </c>
      <c r="BI91" s="184">
        <f>IF(N91="nulová",J91,0)</f>
        <v>0</v>
      </c>
      <c r="BJ91" s="16" t="s">
        <v>79</v>
      </c>
      <c r="BK91" s="184">
        <f>ROUND(I91*H91,2)</f>
        <v>0</v>
      </c>
      <c r="BL91" s="16" t="s">
        <v>909</v>
      </c>
      <c r="BM91" s="183" t="s">
        <v>918</v>
      </c>
    </row>
    <row r="92" spans="1:65" s="2" customFormat="1" ht="10.199999999999999">
      <c r="A92" s="33"/>
      <c r="B92" s="34"/>
      <c r="C92" s="35"/>
      <c r="D92" s="185" t="s">
        <v>127</v>
      </c>
      <c r="E92" s="35"/>
      <c r="F92" s="186" t="s">
        <v>919</v>
      </c>
      <c r="G92" s="35"/>
      <c r="H92" s="35"/>
      <c r="I92" s="187"/>
      <c r="J92" s="35"/>
      <c r="K92" s="35"/>
      <c r="L92" s="38"/>
      <c r="M92" s="188"/>
      <c r="N92" s="189"/>
      <c r="O92" s="63"/>
      <c r="P92" s="63"/>
      <c r="Q92" s="63"/>
      <c r="R92" s="63"/>
      <c r="S92" s="63"/>
      <c r="T92" s="64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T92" s="16" t="s">
        <v>127</v>
      </c>
      <c r="AU92" s="16" t="s">
        <v>82</v>
      </c>
    </row>
    <row r="93" spans="1:65" s="2" customFormat="1" ht="19.2">
      <c r="A93" s="33"/>
      <c r="B93" s="34"/>
      <c r="C93" s="35"/>
      <c r="D93" s="185" t="s">
        <v>159</v>
      </c>
      <c r="E93" s="35"/>
      <c r="F93" s="203" t="s">
        <v>920</v>
      </c>
      <c r="G93" s="35"/>
      <c r="H93" s="35"/>
      <c r="I93" s="187"/>
      <c r="J93" s="35"/>
      <c r="K93" s="35"/>
      <c r="L93" s="38"/>
      <c r="M93" s="188"/>
      <c r="N93" s="189"/>
      <c r="O93" s="63"/>
      <c r="P93" s="63"/>
      <c r="Q93" s="63"/>
      <c r="R93" s="63"/>
      <c r="S93" s="63"/>
      <c r="T93" s="64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T93" s="16" t="s">
        <v>159</v>
      </c>
      <c r="AU93" s="16" t="s">
        <v>82</v>
      </c>
    </row>
    <row r="94" spans="1:65" s="12" customFormat="1" ht="22.8" customHeight="1">
      <c r="B94" s="156"/>
      <c r="C94" s="157"/>
      <c r="D94" s="158" t="s">
        <v>70</v>
      </c>
      <c r="E94" s="170" t="s">
        <v>921</v>
      </c>
      <c r="F94" s="170" t="s">
        <v>922</v>
      </c>
      <c r="G94" s="157"/>
      <c r="H94" s="157"/>
      <c r="I94" s="160"/>
      <c r="J94" s="171">
        <f>BK94</f>
        <v>0</v>
      </c>
      <c r="K94" s="157"/>
      <c r="L94" s="162"/>
      <c r="M94" s="163"/>
      <c r="N94" s="164"/>
      <c r="O94" s="164"/>
      <c r="P94" s="165">
        <f>SUM(P95:P112)</f>
        <v>0</v>
      </c>
      <c r="Q94" s="164"/>
      <c r="R94" s="165">
        <f>SUM(R95:R112)</f>
        <v>0</v>
      </c>
      <c r="S94" s="164"/>
      <c r="T94" s="166">
        <f>SUM(T95:T112)</f>
        <v>0</v>
      </c>
      <c r="AR94" s="167" t="s">
        <v>125</v>
      </c>
      <c r="AT94" s="168" t="s">
        <v>70</v>
      </c>
      <c r="AU94" s="168" t="s">
        <v>79</v>
      </c>
      <c r="AY94" s="167" t="s">
        <v>118</v>
      </c>
      <c r="BK94" s="169">
        <f>SUM(BK95:BK112)</f>
        <v>0</v>
      </c>
    </row>
    <row r="95" spans="1:65" s="2" customFormat="1" ht="22.2" customHeight="1">
      <c r="A95" s="33"/>
      <c r="B95" s="34"/>
      <c r="C95" s="172" t="s">
        <v>125</v>
      </c>
      <c r="D95" s="172" t="s">
        <v>120</v>
      </c>
      <c r="E95" s="173" t="s">
        <v>923</v>
      </c>
      <c r="F95" s="174" t="s">
        <v>924</v>
      </c>
      <c r="G95" s="175" t="s">
        <v>908</v>
      </c>
      <c r="H95" s="176">
        <v>1</v>
      </c>
      <c r="I95" s="177"/>
      <c r="J95" s="178">
        <f>ROUND(I95*H95,2)</f>
        <v>0</v>
      </c>
      <c r="K95" s="174" t="s">
        <v>19</v>
      </c>
      <c r="L95" s="38"/>
      <c r="M95" s="179" t="s">
        <v>19</v>
      </c>
      <c r="N95" s="180" t="s">
        <v>42</v>
      </c>
      <c r="O95" s="63"/>
      <c r="P95" s="181">
        <f>O95*H95</f>
        <v>0</v>
      </c>
      <c r="Q95" s="181">
        <v>0</v>
      </c>
      <c r="R95" s="181">
        <f>Q95*H95</f>
        <v>0</v>
      </c>
      <c r="S95" s="181">
        <v>0</v>
      </c>
      <c r="T95" s="182">
        <f>S95*H95</f>
        <v>0</v>
      </c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R95" s="183" t="s">
        <v>909</v>
      </c>
      <c r="AT95" s="183" t="s">
        <v>120</v>
      </c>
      <c r="AU95" s="183" t="s">
        <v>82</v>
      </c>
      <c r="AY95" s="16" t="s">
        <v>118</v>
      </c>
      <c r="BE95" s="184">
        <f>IF(N95="základní",J95,0)</f>
        <v>0</v>
      </c>
      <c r="BF95" s="184">
        <f>IF(N95="snížená",J95,0)</f>
        <v>0</v>
      </c>
      <c r="BG95" s="184">
        <f>IF(N95="zákl. přenesená",J95,0)</f>
        <v>0</v>
      </c>
      <c r="BH95" s="184">
        <f>IF(N95="sníž. přenesená",J95,0)</f>
        <v>0</v>
      </c>
      <c r="BI95" s="184">
        <f>IF(N95="nulová",J95,0)</f>
        <v>0</v>
      </c>
      <c r="BJ95" s="16" t="s">
        <v>79</v>
      </c>
      <c r="BK95" s="184">
        <f>ROUND(I95*H95,2)</f>
        <v>0</v>
      </c>
      <c r="BL95" s="16" t="s">
        <v>909</v>
      </c>
      <c r="BM95" s="183" t="s">
        <v>925</v>
      </c>
    </row>
    <row r="96" spans="1:65" s="2" customFormat="1" ht="19.2">
      <c r="A96" s="33"/>
      <c r="B96" s="34"/>
      <c r="C96" s="35"/>
      <c r="D96" s="185" t="s">
        <v>127</v>
      </c>
      <c r="E96" s="35"/>
      <c r="F96" s="186" t="s">
        <v>924</v>
      </c>
      <c r="G96" s="35"/>
      <c r="H96" s="35"/>
      <c r="I96" s="187"/>
      <c r="J96" s="35"/>
      <c r="K96" s="35"/>
      <c r="L96" s="38"/>
      <c r="M96" s="188"/>
      <c r="N96" s="189"/>
      <c r="O96" s="63"/>
      <c r="P96" s="63"/>
      <c r="Q96" s="63"/>
      <c r="R96" s="63"/>
      <c r="S96" s="63"/>
      <c r="T96" s="64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T96" s="16" t="s">
        <v>127</v>
      </c>
      <c r="AU96" s="16" t="s">
        <v>82</v>
      </c>
    </row>
    <row r="97" spans="1:65" s="2" customFormat="1" ht="19.2">
      <c r="A97" s="33"/>
      <c r="B97" s="34"/>
      <c r="C97" s="35"/>
      <c r="D97" s="185" t="s">
        <v>159</v>
      </c>
      <c r="E97" s="35"/>
      <c r="F97" s="203" t="s">
        <v>926</v>
      </c>
      <c r="G97" s="35"/>
      <c r="H97" s="35"/>
      <c r="I97" s="187"/>
      <c r="J97" s="35"/>
      <c r="K97" s="35"/>
      <c r="L97" s="38"/>
      <c r="M97" s="188"/>
      <c r="N97" s="189"/>
      <c r="O97" s="63"/>
      <c r="P97" s="63"/>
      <c r="Q97" s="63"/>
      <c r="R97" s="63"/>
      <c r="S97" s="63"/>
      <c r="T97" s="64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T97" s="16" t="s">
        <v>159</v>
      </c>
      <c r="AU97" s="16" t="s">
        <v>82</v>
      </c>
    </row>
    <row r="98" spans="1:65" s="2" customFormat="1" ht="14.4" customHeight="1">
      <c r="A98" s="33"/>
      <c r="B98" s="34"/>
      <c r="C98" s="172" t="s">
        <v>153</v>
      </c>
      <c r="D98" s="172" t="s">
        <v>120</v>
      </c>
      <c r="E98" s="173" t="s">
        <v>927</v>
      </c>
      <c r="F98" s="174" t="s">
        <v>928</v>
      </c>
      <c r="G98" s="175" t="s">
        <v>908</v>
      </c>
      <c r="H98" s="176">
        <v>1</v>
      </c>
      <c r="I98" s="177"/>
      <c r="J98" s="178">
        <f>ROUND(I98*H98,2)</f>
        <v>0</v>
      </c>
      <c r="K98" s="174" t="s">
        <v>19</v>
      </c>
      <c r="L98" s="38"/>
      <c r="M98" s="179" t="s">
        <v>19</v>
      </c>
      <c r="N98" s="180" t="s">
        <v>42</v>
      </c>
      <c r="O98" s="63"/>
      <c r="P98" s="181">
        <f>O98*H98</f>
        <v>0</v>
      </c>
      <c r="Q98" s="181">
        <v>0</v>
      </c>
      <c r="R98" s="181">
        <f>Q98*H98</f>
        <v>0</v>
      </c>
      <c r="S98" s="181">
        <v>0</v>
      </c>
      <c r="T98" s="182">
        <f>S98*H98</f>
        <v>0</v>
      </c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R98" s="183" t="s">
        <v>909</v>
      </c>
      <c r="AT98" s="183" t="s">
        <v>120</v>
      </c>
      <c r="AU98" s="183" t="s">
        <v>82</v>
      </c>
      <c r="AY98" s="16" t="s">
        <v>118</v>
      </c>
      <c r="BE98" s="184">
        <f>IF(N98="základní",J98,0)</f>
        <v>0</v>
      </c>
      <c r="BF98" s="184">
        <f>IF(N98="snížená",J98,0)</f>
        <v>0</v>
      </c>
      <c r="BG98" s="184">
        <f>IF(N98="zákl. přenesená",J98,0)</f>
        <v>0</v>
      </c>
      <c r="BH98" s="184">
        <f>IF(N98="sníž. přenesená",J98,0)</f>
        <v>0</v>
      </c>
      <c r="BI98" s="184">
        <f>IF(N98="nulová",J98,0)</f>
        <v>0</v>
      </c>
      <c r="BJ98" s="16" t="s">
        <v>79</v>
      </c>
      <c r="BK98" s="184">
        <f>ROUND(I98*H98,2)</f>
        <v>0</v>
      </c>
      <c r="BL98" s="16" t="s">
        <v>909</v>
      </c>
      <c r="BM98" s="183" t="s">
        <v>929</v>
      </c>
    </row>
    <row r="99" spans="1:65" s="2" customFormat="1" ht="10.199999999999999">
      <c r="A99" s="33"/>
      <c r="B99" s="34"/>
      <c r="C99" s="35"/>
      <c r="D99" s="185" t="s">
        <v>127</v>
      </c>
      <c r="E99" s="35"/>
      <c r="F99" s="186" t="s">
        <v>930</v>
      </c>
      <c r="G99" s="35"/>
      <c r="H99" s="35"/>
      <c r="I99" s="187"/>
      <c r="J99" s="35"/>
      <c r="K99" s="35"/>
      <c r="L99" s="38"/>
      <c r="M99" s="188"/>
      <c r="N99" s="189"/>
      <c r="O99" s="63"/>
      <c r="P99" s="63"/>
      <c r="Q99" s="63"/>
      <c r="R99" s="63"/>
      <c r="S99" s="63"/>
      <c r="T99" s="64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T99" s="16" t="s">
        <v>127</v>
      </c>
      <c r="AU99" s="16" t="s">
        <v>82</v>
      </c>
    </row>
    <row r="100" spans="1:65" s="2" customFormat="1" ht="28.8">
      <c r="A100" s="33"/>
      <c r="B100" s="34"/>
      <c r="C100" s="35"/>
      <c r="D100" s="185" t="s">
        <v>159</v>
      </c>
      <c r="E100" s="35"/>
      <c r="F100" s="203" t="s">
        <v>931</v>
      </c>
      <c r="G100" s="35"/>
      <c r="H100" s="35"/>
      <c r="I100" s="187"/>
      <c r="J100" s="35"/>
      <c r="K100" s="35"/>
      <c r="L100" s="38"/>
      <c r="M100" s="188"/>
      <c r="N100" s="189"/>
      <c r="O100" s="63"/>
      <c r="P100" s="63"/>
      <c r="Q100" s="63"/>
      <c r="R100" s="63"/>
      <c r="S100" s="63"/>
      <c r="T100" s="64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T100" s="16" t="s">
        <v>159</v>
      </c>
      <c r="AU100" s="16" t="s">
        <v>82</v>
      </c>
    </row>
    <row r="101" spans="1:65" s="2" customFormat="1" ht="14.4" customHeight="1">
      <c r="A101" s="33"/>
      <c r="B101" s="34"/>
      <c r="C101" s="172" t="s">
        <v>162</v>
      </c>
      <c r="D101" s="172" t="s">
        <v>120</v>
      </c>
      <c r="E101" s="173" t="s">
        <v>932</v>
      </c>
      <c r="F101" s="174" t="s">
        <v>933</v>
      </c>
      <c r="G101" s="175" t="s">
        <v>908</v>
      </c>
      <c r="H101" s="176">
        <v>1</v>
      </c>
      <c r="I101" s="177"/>
      <c r="J101" s="178">
        <f>ROUND(I101*H101,2)</f>
        <v>0</v>
      </c>
      <c r="K101" s="174" t="s">
        <v>19</v>
      </c>
      <c r="L101" s="38"/>
      <c r="M101" s="179" t="s">
        <v>19</v>
      </c>
      <c r="N101" s="180" t="s">
        <v>42</v>
      </c>
      <c r="O101" s="63"/>
      <c r="P101" s="181">
        <f>O101*H101</f>
        <v>0</v>
      </c>
      <c r="Q101" s="181">
        <v>0</v>
      </c>
      <c r="R101" s="181">
        <f>Q101*H101</f>
        <v>0</v>
      </c>
      <c r="S101" s="181">
        <v>0</v>
      </c>
      <c r="T101" s="182">
        <f>S101*H101</f>
        <v>0</v>
      </c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R101" s="183" t="s">
        <v>909</v>
      </c>
      <c r="AT101" s="183" t="s">
        <v>120</v>
      </c>
      <c r="AU101" s="183" t="s">
        <v>82</v>
      </c>
      <c r="AY101" s="16" t="s">
        <v>118</v>
      </c>
      <c r="BE101" s="184">
        <f>IF(N101="základní",J101,0)</f>
        <v>0</v>
      </c>
      <c r="BF101" s="184">
        <f>IF(N101="snížená",J101,0)</f>
        <v>0</v>
      </c>
      <c r="BG101" s="184">
        <f>IF(N101="zákl. přenesená",J101,0)</f>
        <v>0</v>
      </c>
      <c r="BH101" s="184">
        <f>IF(N101="sníž. přenesená",J101,0)</f>
        <v>0</v>
      </c>
      <c r="BI101" s="184">
        <f>IF(N101="nulová",J101,0)</f>
        <v>0</v>
      </c>
      <c r="BJ101" s="16" t="s">
        <v>79</v>
      </c>
      <c r="BK101" s="184">
        <f>ROUND(I101*H101,2)</f>
        <v>0</v>
      </c>
      <c r="BL101" s="16" t="s">
        <v>909</v>
      </c>
      <c r="BM101" s="183" t="s">
        <v>934</v>
      </c>
    </row>
    <row r="102" spans="1:65" s="2" customFormat="1" ht="10.199999999999999">
      <c r="A102" s="33"/>
      <c r="B102" s="34"/>
      <c r="C102" s="35"/>
      <c r="D102" s="185" t="s">
        <v>127</v>
      </c>
      <c r="E102" s="35"/>
      <c r="F102" s="186" t="s">
        <v>933</v>
      </c>
      <c r="G102" s="35"/>
      <c r="H102" s="35"/>
      <c r="I102" s="187"/>
      <c r="J102" s="35"/>
      <c r="K102" s="35"/>
      <c r="L102" s="38"/>
      <c r="M102" s="188"/>
      <c r="N102" s="189"/>
      <c r="O102" s="63"/>
      <c r="P102" s="63"/>
      <c r="Q102" s="63"/>
      <c r="R102" s="63"/>
      <c r="S102" s="63"/>
      <c r="T102" s="64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T102" s="16" t="s">
        <v>127</v>
      </c>
      <c r="AU102" s="16" t="s">
        <v>82</v>
      </c>
    </row>
    <row r="103" spans="1:65" s="2" customFormat="1" ht="38.4">
      <c r="A103" s="33"/>
      <c r="B103" s="34"/>
      <c r="C103" s="35"/>
      <c r="D103" s="185" t="s">
        <v>159</v>
      </c>
      <c r="E103" s="35"/>
      <c r="F103" s="203" t="s">
        <v>935</v>
      </c>
      <c r="G103" s="35"/>
      <c r="H103" s="35"/>
      <c r="I103" s="187"/>
      <c r="J103" s="35"/>
      <c r="K103" s="35"/>
      <c r="L103" s="38"/>
      <c r="M103" s="188"/>
      <c r="N103" s="189"/>
      <c r="O103" s="63"/>
      <c r="P103" s="63"/>
      <c r="Q103" s="63"/>
      <c r="R103" s="63"/>
      <c r="S103" s="63"/>
      <c r="T103" s="64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T103" s="16" t="s">
        <v>159</v>
      </c>
      <c r="AU103" s="16" t="s">
        <v>82</v>
      </c>
    </row>
    <row r="104" spans="1:65" s="2" customFormat="1" ht="14.4" customHeight="1">
      <c r="A104" s="33"/>
      <c r="B104" s="34"/>
      <c r="C104" s="172" t="s">
        <v>169</v>
      </c>
      <c r="D104" s="172" t="s">
        <v>120</v>
      </c>
      <c r="E104" s="173" t="s">
        <v>936</v>
      </c>
      <c r="F104" s="174" t="s">
        <v>937</v>
      </c>
      <c r="G104" s="175" t="s">
        <v>908</v>
      </c>
      <c r="H104" s="176">
        <v>1</v>
      </c>
      <c r="I104" s="177"/>
      <c r="J104" s="178">
        <f>ROUND(I104*H104,2)</f>
        <v>0</v>
      </c>
      <c r="K104" s="174" t="s">
        <v>19</v>
      </c>
      <c r="L104" s="38"/>
      <c r="M104" s="179" t="s">
        <v>19</v>
      </c>
      <c r="N104" s="180" t="s">
        <v>42</v>
      </c>
      <c r="O104" s="63"/>
      <c r="P104" s="181">
        <f>O104*H104</f>
        <v>0</v>
      </c>
      <c r="Q104" s="181">
        <v>0</v>
      </c>
      <c r="R104" s="181">
        <f>Q104*H104</f>
        <v>0</v>
      </c>
      <c r="S104" s="181">
        <v>0</v>
      </c>
      <c r="T104" s="182">
        <f>S104*H104</f>
        <v>0</v>
      </c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R104" s="183" t="s">
        <v>909</v>
      </c>
      <c r="AT104" s="183" t="s">
        <v>120</v>
      </c>
      <c r="AU104" s="183" t="s">
        <v>82</v>
      </c>
      <c r="AY104" s="16" t="s">
        <v>118</v>
      </c>
      <c r="BE104" s="184">
        <f>IF(N104="základní",J104,0)</f>
        <v>0</v>
      </c>
      <c r="BF104" s="184">
        <f>IF(N104="snížená",J104,0)</f>
        <v>0</v>
      </c>
      <c r="BG104" s="184">
        <f>IF(N104="zákl. přenesená",J104,0)</f>
        <v>0</v>
      </c>
      <c r="BH104" s="184">
        <f>IF(N104="sníž. přenesená",J104,0)</f>
        <v>0</v>
      </c>
      <c r="BI104" s="184">
        <f>IF(N104="nulová",J104,0)</f>
        <v>0</v>
      </c>
      <c r="BJ104" s="16" t="s">
        <v>79</v>
      </c>
      <c r="BK104" s="184">
        <f>ROUND(I104*H104,2)</f>
        <v>0</v>
      </c>
      <c r="BL104" s="16" t="s">
        <v>909</v>
      </c>
      <c r="BM104" s="183" t="s">
        <v>938</v>
      </c>
    </row>
    <row r="105" spans="1:65" s="2" customFormat="1" ht="10.199999999999999">
      <c r="A105" s="33"/>
      <c r="B105" s="34"/>
      <c r="C105" s="35"/>
      <c r="D105" s="185" t="s">
        <v>127</v>
      </c>
      <c r="E105" s="35"/>
      <c r="F105" s="186" t="s">
        <v>937</v>
      </c>
      <c r="G105" s="35"/>
      <c r="H105" s="35"/>
      <c r="I105" s="187"/>
      <c r="J105" s="35"/>
      <c r="K105" s="35"/>
      <c r="L105" s="38"/>
      <c r="M105" s="188"/>
      <c r="N105" s="189"/>
      <c r="O105" s="63"/>
      <c r="P105" s="63"/>
      <c r="Q105" s="63"/>
      <c r="R105" s="63"/>
      <c r="S105" s="63"/>
      <c r="T105" s="64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T105" s="16" t="s">
        <v>127</v>
      </c>
      <c r="AU105" s="16" t="s">
        <v>82</v>
      </c>
    </row>
    <row r="106" spans="1:65" s="2" customFormat="1" ht="28.8">
      <c r="A106" s="33"/>
      <c r="B106" s="34"/>
      <c r="C106" s="35"/>
      <c r="D106" s="185" t="s">
        <v>159</v>
      </c>
      <c r="E106" s="35"/>
      <c r="F106" s="203" t="s">
        <v>939</v>
      </c>
      <c r="G106" s="35"/>
      <c r="H106" s="35"/>
      <c r="I106" s="187"/>
      <c r="J106" s="35"/>
      <c r="K106" s="35"/>
      <c r="L106" s="38"/>
      <c r="M106" s="188"/>
      <c r="N106" s="189"/>
      <c r="O106" s="63"/>
      <c r="P106" s="63"/>
      <c r="Q106" s="63"/>
      <c r="R106" s="63"/>
      <c r="S106" s="63"/>
      <c r="T106" s="64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T106" s="16" t="s">
        <v>159</v>
      </c>
      <c r="AU106" s="16" t="s">
        <v>82</v>
      </c>
    </row>
    <row r="107" spans="1:65" s="2" customFormat="1" ht="14.4" customHeight="1">
      <c r="A107" s="33"/>
      <c r="B107" s="34"/>
      <c r="C107" s="172" t="s">
        <v>176</v>
      </c>
      <c r="D107" s="172" t="s">
        <v>120</v>
      </c>
      <c r="E107" s="173" t="s">
        <v>940</v>
      </c>
      <c r="F107" s="174" t="s">
        <v>941</v>
      </c>
      <c r="G107" s="175" t="s">
        <v>908</v>
      </c>
      <c r="H107" s="176">
        <v>1</v>
      </c>
      <c r="I107" s="177"/>
      <c r="J107" s="178">
        <f>ROUND(I107*H107,2)</f>
        <v>0</v>
      </c>
      <c r="K107" s="174" t="s">
        <v>19</v>
      </c>
      <c r="L107" s="38"/>
      <c r="M107" s="179" t="s">
        <v>19</v>
      </c>
      <c r="N107" s="180" t="s">
        <v>42</v>
      </c>
      <c r="O107" s="63"/>
      <c r="P107" s="181">
        <f>O107*H107</f>
        <v>0</v>
      </c>
      <c r="Q107" s="181">
        <v>0</v>
      </c>
      <c r="R107" s="181">
        <f>Q107*H107</f>
        <v>0</v>
      </c>
      <c r="S107" s="181">
        <v>0</v>
      </c>
      <c r="T107" s="182">
        <f>S107*H107</f>
        <v>0</v>
      </c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R107" s="183" t="s">
        <v>909</v>
      </c>
      <c r="AT107" s="183" t="s">
        <v>120</v>
      </c>
      <c r="AU107" s="183" t="s">
        <v>82</v>
      </c>
      <c r="AY107" s="16" t="s">
        <v>118</v>
      </c>
      <c r="BE107" s="184">
        <f>IF(N107="základní",J107,0)</f>
        <v>0</v>
      </c>
      <c r="BF107" s="184">
        <f>IF(N107="snížená",J107,0)</f>
        <v>0</v>
      </c>
      <c r="BG107" s="184">
        <f>IF(N107="zákl. přenesená",J107,0)</f>
        <v>0</v>
      </c>
      <c r="BH107" s="184">
        <f>IF(N107="sníž. přenesená",J107,0)</f>
        <v>0</v>
      </c>
      <c r="BI107" s="184">
        <f>IF(N107="nulová",J107,0)</f>
        <v>0</v>
      </c>
      <c r="BJ107" s="16" t="s">
        <v>79</v>
      </c>
      <c r="BK107" s="184">
        <f>ROUND(I107*H107,2)</f>
        <v>0</v>
      </c>
      <c r="BL107" s="16" t="s">
        <v>909</v>
      </c>
      <c r="BM107" s="183" t="s">
        <v>942</v>
      </c>
    </row>
    <row r="108" spans="1:65" s="2" customFormat="1" ht="10.199999999999999">
      <c r="A108" s="33"/>
      <c r="B108" s="34"/>
      <c r="C108" s="35"/>
      <c r="D108" s="185" t="s">
        <v>127</v>
      </c>
      <c r="E108" s="35"/>
      <c r="F108" s="186" t="s">
        <v>941</v>
      </c>
      <c r="G108" s="35"/>
      <c r="H108" s="35"/>
      <c r="I108" s="187"/>
      <c r="J108" s="35"/>
      <c r="K108" s="35"/>
      <c r="L108" s="38"/>
      <c r="M108" s="188"/>
      <c r="N108" s="189"/>
      <c r="O108" s="63"/>
      <c r="P108" s="63"/>
      <c r="Q108" s="63"/>
      <c r="R108" s="63"/>
      <c r="S108" s="63"/>
      <c r="T108" s="64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T108" s="16" t="s">
        <v>127</v>
      </c>
      <c r="AU108" s="16" t="s">
        <v>82</v>
      </c>
    </row>
    <row r="109" spans="1:65" s="2" customFormat="1" ht="38.4">
      <c r="A109" s="33"/>
      <c r="B109" s="34"/>
      <c r="C109" s="35"/>
      <c r="D109" s="185" t="s">
        <v>159</v>
      </c>
      <c r="E109" s="35"/>
      <c r="F109" s="203" t="s">
        <v>943</v>
      </c>
      <c r="G109" s="35"/>
      <c r="H109" s="35"/>
      <c r="I109" s="187"/>
      <c r="J109" s="35"/>
      <c r="K109" s="35"/>
      <c r="L109" s="38"/>
      <c r="M109" s="188"/>
      <c r="N109" s="189"/>
      <c r="O109" s="63"/>
      <c r="P109" s="63"/>
      <c r="Q109" s="63"/>
      <c r="R109" s="63"/>
      <c r="S109" s="63"/>
      <c r="T109" s="64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T109" s="16" t="s">
        <v>159</v>
      </c>
      <c r="AU109" s="16" t="s">
        <v>82</v>
      </c>
    </row>
    <row r="110" spans="1:65" s="2" customFormat="1" ht="14.4" customHeight="1">
      <c r="A110" s="33"/>
      <c r="B110" s="34"/>
      <c r="C110" s="172" t="s">
        <v>182</v>
      </c>
      <c r="D110" s="172" t="s">
        <v>120</v>
      </c>
      <c r="E110" s="173" t="s">
        <v>944</v>
      </c>
      <c r="F110" s="174" t="s">
        <v>945</v>
      </c>
      <c r="G110" s="175" t="s">
        <v>946</v>
      </c>
      <c r="H110" s="176">
        <v>2</v>
      </c>
      <c r="I110" s="177"/>
      <c r="J110" s="178">
        <f>ROUND(I110*H110,2)</f>
        <v>0</v>
      </c>
      <c r="K110" s="174" t="s">
        <v>19</v>
      </c>
      <c r="L110" s="38"/>
      <c r="M110" s="179" t="s">
        <v>19</v>
      </c>
      <c r="N110" s="180" t="s">
        <v>42</v>
      </c>
      <c r="O110" s="63"/>
      <c r="P110" s="181">
        <f>O110*H110</f>
        <v>0</v>
      </c>
      <c r="Q110" s="181">
        <v>0</v>
      </c>
      <c r="R110" s="181">
        <f>Q110*H110</f>
        <v>0</v>
      </c>
      <c r="S110" s="181">
        <v>0</v>
      </c>
      <c r="T110" s="182">
        <f>S110*H110</f>
        <v>0</v>
      </c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R110" s="183" t="s">
        <v>909</v>
      </c>
      <c r="AT110" s="183" t="s">
        <v>120</v>
      </c>
      <c r="AU110" s="183" t="s">
        <v>82</v>
      </c>
      <c r="AY110" s="16" t="s">
        <v>118</v>
      </c>
      <c r="BE110" s="184">
        <f>IF(N110="základní",J110,0)</f>
        <v>0</v>
      </c>
      <c r="BF110" s="184">
        <f>IF(N110="snížená",J110,0)</f>
        <v>0</v>
      </c>
      <c r="BG110" s="184">
        <f>IF(N110="zákl. přenesená",J110,0)</f>
        <v>0</v>
      </c>
      <c r="BH110" s="184">
        <f>IF(N110="sníž. přenesená",J110,0)</f>
        <v>0</v>
      </c>
      <c r="BI110" s="184">
        <f>IF(N110="nulová",J110,0)</f>
        <v>0</v>
      </c>
      <c r="BJ110" s="16" t="s">
        <v>79</v>
      </c>
      <c r="BK110" s="184">
        <f>ROUND(I110*H110,2)</f>
        <v>0</v>
      </c>
      <c r="BL110" s="16" t="s">
        <v>909</v>
      </c>
      <c r="BM110" s="183" t="s">
        <v>947</v>
      </c>
    </row>
    <row r="111" spans="1:65" s="2" customFormat="1" ht="10.199999999999999">
      <c r="A111" s="33"/>
      <c r="B111" s="34"/>
      <c r="C111" s="35"/>
      <c r="D111" s="185" t="s">
        <v>127</v>
      </c>
      <c r="E111" s="35"/>
      <c r="F111" s="186" t="s">
        <v>945</v>
      </c>
      <c r="G111" s="35"/>
      <c r="H111" s="35"/>
      <c r="I111" s="187"/>
      <c r="J111" s="35"/>
      <c r="K111" s="35"/>
      <c r="L111" s="38"/>
      <c r="M111" s="188"/>
      <c r="N111" s="189"/>
      <c r="O111" s="63"/>
      <c r="P111" s="63"/>
      <c r="Q111" s="63"/>
      <c r="R111" s="63"/>
      <c r="S111" s="63"/>
      <c r="T111" s="64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T111" s="16" t="s">
        <v>127</v>
      </c>
      <c r="AU111" s="16" t="s">
        <v>82</v>
      </c>
    </row>
    <row r="112" spans="1:65" s="2" customFormat="1" ht="48">
      <c r="A112" s="33"/>
      <c r="B112" s="34"/>
      <c r="C112" s="35"/>
      <c r="D112" s="185" t="s">
        <v>159</v>
      </c>
      <c r="E112" s="35"/>
      <c r="F112" s="203" t="s">
        <v>948</v>
      </c>
      <c r="G112" s="35"/>
      <c r="H112" s="35"/>
      <c r="I112" s="187"/>
      <c r="J112" s="35"/>
      <c r="K112" s="35"/>
      <c r="L112" s="38"/>
      <c r="M112" s="217"/>
      <c r="N112" s="218"/>
      <c r="O112" s="219"/>
      <c r="P112" s="219"/>
      <c r="Q112" s="219"/>
      <c r="R112" s="219"/>
      <c r="S112" s="219"/>
      <c r="T112" s="220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T112" s="16" t="s">
        <v>159</v>
      </c>
      <c r="AU112" s="16" t="s">
        <v>82</v>
      </c>
    </row>
    <row r="113" spans="1:31" s="2" customFormat="1" ht="6.9" customHeight="1">
      <c r="A113" s="33"/>
      <c r="B113" s="46"/>
      <c r="C113" s="47"/>
      <c r="D113" s="47"/>
      <c r="E113" s="47"/>
      <c r="F113" s="47"/>
      <c r="G113" s="47"/>
      <c r="H113" s="47"/>
      <c r="I113" s="47"/>
      <c r="J113" s="47"/>
      <c r="K113" s="47"/>
      <c r="L113" s="38"/>
      <c r="M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</row>
  </sheetData>
  <sheetProtection algorithmName="SHA-512" hashValue="SYsaCRWd6Z8bWNHki1W9/Ekc0OD3keSLvbiMGgqypmnA13OqKkEpP+7eZqguAlPqhOXDbLzCwVLzj1FlB1ENag==" saltValue="KyGfv0Yv5SaaU44kiTRiLDWNbWxR4gUCImtO7+3BLhxovqVicMQsIC+iT5DdIi1eoo7GSg7ae06tTAQ69xUI2w==" spinCount="100000" sheet="1" objects="1" scenarios="1" formatColumns="0" formatRows="0" autoFilter="0"/>
  <autoFilter ref="C81:K112"/>
  <mergeCells count="9">
    <mergeCell ref="E50:H50"/>
    <mergeCell ref="E72:H72"/>
    <mergeCell ref="E74:H74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18"/>
  <sheetViews>
    <sheetView showGridLines="0" zoomScale="110" zoomScaleNormal="110" workbookViewId="0"/>
  </sheetViews>
  <sheetFormatPr defaultRowHeight="10.199999999999999"/>
  <cols>
    <col min="1" max="1" width="8.28515625" style="221" customWidth="1"/>
    <col min="2" max="2" width="1.7109375" style="221" customWidth="1"/>
    <col min="3" max="4" width="5" style="221" customWidth="1"/>
    <col min="5" max="5" width="11.7109375" style="221" customWidth="1"/>
    <col min="6" max="6" width="9.140625" style="221" customWidth="1"/>
    <col min="7" max="7" width="5" style="221" customWidth="1"/>
    <col min="8" max="8" width="77.85546875" style="221" customWidth="1"/>
    <col min="9" max="10" width="20" style="221" customWidth="1"/>
    <col min="11" max="11" width="1.7109375" style="221" customWidth="1"/>
  </cols>
  <sheetData>
    <row r="1" spans="2:11" s="1" customFormat="1" ht="37.5" customHeight="1"/>
    <row r="2" spans="2:11" s="1" customFormat="1" ht="7.5" customHeight="1">
      <c r="B2" s="222"/>
      <c r="C2" s="223"/>
      <c r="D2" s="223"/>
      <c r="E2" s="223"/>
      <c r="F2" s="223"/>
      <c r="G2" s="223"/>
      <c r="H2" s="223"/>
      <c r="I2" s="223"/>
      <c r="J2" s="223"/>
      <c r="K2" s="224"/>
    </row>
    <row r="3" spans="2:11" s="14" customFormat="1" ht="45" customHeight="1">
      <c r="B3" s="225"/>
      <c r="C3" s="353" t="s">
        <v>949</v>
      </c>
      <c r="D3" s="353"/>
      <c r="E3" s="353"/>
      <c r="F3" s="353"/>
      <c r="G3" s="353"/>
      <c r="H3" s="353"/>
      <c r="I3" s="353"/>
      <c r="J3" s="353"/>
      <c r="K3" s="226"/>
    </row>
    <row r="4" spans="2:11" s="1" customFormat="1" ht="25.5" customHeight="1">
      <c r="B4" s="227"/>
      <c r="C4" s="358" t="s">
        <v>950</v>
      </c>
      <c r="D4" s="358"/>
      <c r="E4" s="358"/>
      <c r="F4" s="358"/>
      <c r="G4" s="358"/>
      <c r="H4" s="358"/>
      <c r="I4" s="358"/>
      <c r="J4" s="358"/>
      <c r="K4" s="228"/>
    </row>
    <row r="5" spans="2:11" s="1" customFormat="1" ht="5.25" customHeight="1">
      <c r="B5" s="227"/>
      <c r="C5" s="229"/>
      <c r="D5" s="229"/>
      <c r="E5" s="229"/>
      <c r="F5" s="229"/>
      <c r="G5" s="229"/>
      <c r="H5" s="229"/>
      <c r="I5" s="229"/>
      <c r="J5" s="229"/>
      <c r="K5" s="228"/>
    </row>
    <row r="6" spans="2:11" s="1" customFormat="1" ht="15" customHeight="1">
      <c r="B6" s="227"/>
      <c r="C6" s="357" t="s">
        <v>951</v>
      </c>
      <c r="D6" s="357"/>
      <c r="E6" s="357"/>
      <c r="F6" s="357"/>
      <c r="G6" s="357"/>
      <c r="H6" s="357"/>
      <c r="I6" s="357"/>
      <c r="J6" s="357"/>
      <c r="K6" s="228"/>
    </row>
    <row r="7" spans="2:11" s="1" customFormat="1" ht="15" customHeight="1">
      <c r="B7" s="231"/>
      <c r="C7" s="357" t="s">
        <v>952</v>
      </c>
      <c r="D7" s="357"/>
      <c r="E7" s="357"/>
      <c r="F7" s="357"/>
      <c r="G7" s="357"/>
      <c r="H7" s="357"/>
      <c r="I7" s="357"/>
      <c r="J7" s="357"/>
      <c r="K7" s="228"/>
    </row>
    <row r="8" spans="2:11" s="1" customFormat="1" ht="12.75" customHeight="1">
      <c r="B8" s="231"/>
      <c r="C8" s="230"/>
      <c r="D8" s="230"/>
      <c r="E8" s="230"/>
      <c r="F8" s="230"/>
      <c r="G8" s="230"/>
      <c r="H8" s="230"/>
      <c r="I8" s="230"/>
      <c r="J8" s="230"/>
      <c r="K8" s="228"/>
    </row>
    <row r="9" spans="2:11" s="1" customFormat="1" ht="15" customHeight="1">
      <c r="B9" s="231"/>
      <c r="C9" s="357" t="s">
        <v>953</v>
      </c>
      <c r="D9" s="357"/>
      <c r="E9" s="357"/>
      <c r="F9" s="357"/>
      <c r="G9" s="357"/>
      <c r="H9" s="357"/>
      <c r="I9" s="357"/>
      <c r="J9" s="357"/>
      <c r="K9" s="228"/>
    </row>
    <row r="10" spans="2:11" s="1" customFormat="1" ht="15" customHeight="1">
      <c r="B10" s="231"/>
      <c r="C10" s="230"/>
      <c r="D10" s="357" t="s">
        <v>954</v>
      </c>
      <c r="E10" s="357"/>
      <c r="F10" s="357"/>
      <c r="G10" s="357"/>
      <c r="H10" s="357"/>
      <c r="I10" s="357"/>
      <c r="J10" s="357"/>
      <c r="K10" s="228"/>
    </row>
    <row r="11" spans="2:11" s="1" customFormat="1" ht="15" customHeight="1">
      <c r="B11" s="231"/>
      <c r="C11" s="232"/>
      <c r="D11" s="357" t="s">
        <v>955</v>
      </c>
      <c r="E11" s="357"/>
      <c r="F11" s="357"/>
      <c r="G11" s="357"/>
      <c r="H11" s="357"/>
      <c r="I11" s="357"/>
      <c r="J11" s="357"/>
      <c r="K11" s="228"/>
    </row>
    <row r="12" spans="2:11" s="1" customFormat="1" ht="15" customHeight="1">
      <c r="B12" s="231"/>
      <c r="C12" s="232"/>
      <c r="D12" s="230"/>
      <c r="E12" s="230"/>
      <c r="F12" s="230"/>
      <c r="G12" s="230"/>
      <c r="H12" s="230"/>
      <c r="I12" s="230"/>
      <c r="J12" s="230"/>
      <c r="K12" s="228"/>
    </row>
    <row r="13" spans="2:11" s="1" customFormat="1" ht="15" customHeight="1">
      <c r="B13" s="231"/>
      <c r="C13" s="232"/>
      <c r="D13" s="233" t="s">
        <v>956</v>
      </c>
      <c r="E13" s="230"/>
      <c r="F13" s="230"/>
      <c r="G13" s="230"/>
      <c r="H13" s="230"/>
      <c r="I13" s="230"/>
      <c r="J13" s="230"/>
      <c r="K13" s="228"/>
    </row>
    <row r="14" spans="2:11" s="1" customFormat="1" ht="12.75" customHeight="1">
      <c r="B14" s="231"/>
      <c r="C14" s="232"/>
      <c r="D14" s="232"/>
      <c r="E14" s="232"/>
      <c r="F14" s="232"/>
      <c r="G14" s="232"/>
      <c r="H14" s="232"/>
      <c r="I14" s="232"/>
      <c r="J14" s="232"/>
      <c r="K14" s="228"/>
    </row>
    <row r="15" spans="2:11" s="1" customFormat="1" ht="15" customHeight="1">
      <c r="B15" s="231"/>
      <c r="C15" s="232"/>
      <c r="D15" s="357" t="s">
        <v>957</v>
      </c>
      <c r="E15" s="357"/>
      <c r="F15" s="357"/>
      <c r="G15" s="357"/>
      <c r="H15" s="357"/>
      <c r="I15" s="357"/>
      <c r="J15" s="357"/>
      <c r="K15" s="228"/>
    </row>
    <row r="16" spans="2:11" s="1" customFormat="1" ht="15" customHeight="1">
      <c r="B16" s="231"/>
      <c r="C16" s="232"/>
      <c r="D16" s="357" t="s">
        <v>958</v>
      </c>
      <c r="E16" s="357"/>
      <c r="F16" s="357"/>
      <c r="G16" s="357"/>
      <c r="H16" s="357"/>
      <c r="I16" s="357"/>
      <c r="J16" s="357"/>
      <c r="K16" s="228"/>
    </row>
    <row r="17" spans="2:11" s="1" customFormat="1" ht="15" customHeight="1">
      <c r="B17" s="231"/>
      <c r="C17" s="232"/>
      <c r="D17" s="357" t="s">
        <v>959</v>
      </c>
      <c r="E17" s="357"/>
      <c r="F17" s="357"/>
      <c r="G17" s="357"/>
      <c r="H17" s="357"/>
      <c r="I17" s="357"/>
      <c r="J17" s="357"/>
      <c r="K17" s="228"/>
    </row>
    <row r="18" spans="2:11" s="1" customFormat="1" ht="15" customHeight="1">
      <c r="B18" s="231"/>
      <c r="C18" s="232"/>
      <c r="D18" s="232"/>
      <c r="E18" s="234" t="s">
        <v>78</v>
      </c>
      <c r="F18" s="357" t="s">
        <v>960</v>
      </c>
      <c r="G18" s="357"/>
      <c r="H18" s="357"/>
      <c r="I18" s="357"/>
      <c r="J18" s="357"/>
      <c r="K18" s="228"/>
    </row>
    <row r="19" spans="2:11" s="1" customFormat="1" ht="15" customHeight="1">
      <c r="B19" s="231"/>
      <c r="C19" s="232"/>
      <c r="D19" s="232"/>
      <c r="E19" s="234" t="s">
        <v>961</v>
      </c>
      <c r="F19" s="357" t="s">
        <v>962</v>
      </c>
      <c r="G19" s="357"/>
      <c r="H19" s="357"/>
      <c r="I19" s="357"/>
      <c r="J19" s="357"/>
      <c r="K19" s="228"/>
    </row>
    <row r="20" spans="2:11" s="1" customFormat="1" ht="15" customHeight="1">
      <c r="B20" s="231"/>
      <c r="C20" s="232"/>
      <c r="D20" s="232"/>
      <c r="E20" s="234" t="s">
        <v>963</v>
      </c>
      <c r="F20" s="357" t="s">
        <v>964</v>
      </c>
      <c r="G20" s="357"/>
      <c r="H20" s="357"/>
      <c r="I20" s="357"/>
      <c r="J20" s="357"/>
      <c r="K20" s="228"/>
    </row>
    <row r="21" spans="2:11" s="1" customFormat="1" ht="15" customHeight="1">
      <c r="B21" s="231"/>
      <c r="C21" s="232"/>
      <c r="D21" s="232"/>
      <c r="E21" s="234" t="s">
        <v>91</v>
      </c>
      <c r="F21" s="357" t="s">
        <v>92</v>
      </c>
      <c r="G21" s="357"/>
      <c r="H21" s="357"/>
      <c r="I21" s="357"/>
      <c r="J21" s="357"/>
      <c r="K21" s="228"/>
    </row>
    <row r="22" spans="2:11" s="1" customFormat="1" ht="15" customHeight="1">
      <c r="B22" s="231"/>
      <c r="C22" s="232"/>
      <c r="D22" s="232"/>
      <c r="E22" s="234" t="s">
        <v>965</v>
      </c>
      <c r="F22" s="357" t="s">
        <v>966</v>
      </c>
      <c r="G22" s="357"/>
      <c r="H22" s="357"/>
      <c r="I22" s="357"/>
      <c r="J22" s="357"/>
      <c r="K22" s="228"/>
    </row>
    <row r="23" spans="2:11" s="1" customFormat="1" ht="15" customHeight="1">
      <c r="B23" s="231"/>
      <c r="C23" s="232"/>
      <c r="D23" s="232"/>
      <c r="E23" s="234" t="s">
        <v>967</v>
      </c>
      <c r="F23" s="357" t="s">
        <v>968</v>
      </c>
      <c r="G23" s="357"/>
      <c r="H23" s="357"/>
      <c r="I23" s="357"/>
      <c r="J23" s="357"/>
      <c r="K23" s="228"/>
    </row>
    <row r="24" spans="2:11" s="1" customFormat="1" ht="12.75" customHeight="1">
      <c r="B24" s="231"/>
      <c r="C24" s="232"/>
      <c r="D24" s="232"/>
      <c r="E24" s="232"/>
      <c r="F24" s="232"/>
      <c r="G24" s="232"/>
      <c r="H24" s="232"/>
      <c r="I24" s="232"/>
      <c r="J24" s="232"/>
      <c r="K24" s="228"/>
    </row>
    <row r="25" spans="2:11" s="1" customFormat="1" ht="15" customHeight="1">
      <c r="B25" s="231"/>
      <c r="C25" s="357" t="s">
        <v>969</v>
      </c>
      <c r="D25" s="357"/>
      <c r="E25" s="357"/>
      <c r="F25" s="357"/>
      <c r="G25" s="357"/>
      <c r="H25" s="357"/>
      <c r="I25" s="357"/>
      <c r="J25" s="357"/>
      <c r="K25" s="228"/>
    </row>
    <row r="26" spans="2:11" s="1" customFormat="1" ht="15" customHeight="1">
      <c r="B26" s="231"/>
      <c r="C26" s="357" t="s">
        <v>970</v>
      </c>
      <c r="D26" s="357"/>
      <c r="E26" s="357"/>
      <c r="F26" s="357"/>
      <c r="G26" s="357"/>
      <c r="H26" s="357"/>
      <c r="I26" s="357"/>
      <c r="J26" s="357"/>
      <c r="K26" s="228"/>
    </row>
    <row r="27" spans="2:11" s="1" customFormat="1" ht="15" customHeight="1">
      <c r="B27" s="231"/>
      <c r="C27" s="230"/>
      <c r="D27" s="357" t="s">
        <v>971</v>
      </c>
      <c r="E27" s="357"/>
      <c r="F27" s="357"/>
      <c r="G27" s="357"/>
      <c r="H27" s="357"/>
      <c r="I27" s="357"/>
      <c r="J27" s="357"/>
      <c r="K27" s="228"/>
    </row>
    <row r="28" spans="2:11" s="1" customFormat="1" ht="15" customHeight="1">
      <c r="B28" s="231"/>
      <c r="C28" s="232"/>
      <c r="D28" s="357" t="s">
        <v>972</v>
      </c>
      <c r="E28" s="357"/>
      <c r="F28" s="357"/>
      <c r="G28" s="357"/>
      <c r="H28" s="357"/>
      <c r="I28" s="357"/>
      <c r="J28" s="357"/>
      <c r="K28" s="228"/>
    </row>
    <row r="29" spans="2:11" s="1" customFormat="1" ht="12.75" customHeight="1">
      <c r="B29" s="231"/>
      <c r="C29" s="232"/>
      <c r="D29" s="232"/>
      <c r="E29" s="232"/>
      <c r="F29" s="232"/>
      <c r="G29" s="232"/>
      <c r="H29" s="232"/>
      <c r="I29" s="232"/>
      <c r="J29" s="232"/>
      <c r="K29" s="228"/>
    </row>
    <row r="30" spans="2:11" s="1" customFormat="1" ht="15" customHeight="1">
      <c r="B30" s="231"/>
      <c r="C30" s="232"/>
      <c r="D30" s="357" t="s">
        <v>973</v>
      </c>
      <c r="E30" s="357"/>
      <c r="F30" s="357"/>
      <c r="G30" s="357"/>
      <c r="H30" s="357"/>
      <c r="I30" s="357"/>
      <c r="J30" s="357"/>
      <c r="K30" s="228"/>
    </row>
    <row r="31" spans="2:11" s="1" customFormat="1" ht="15" customHeight="1">
      <c r="B31" s="231"/>
      <c r="C31" s="232"/>
      <c r="D31" s="357" t="s">
        <v>974</v>
      </c>
      <c r="E31" s="357"/>
      <c r="F31" s="357"/>
      <c r="G31" s="357"/>
      <c r="H31" s="357"/>
      <c r="I31" s="357"/>
      <c r="J31" s="357"/>
      <c r="K31" s="228"/>
    </row>
    <row r="32" spans="2:11" s="1" customFormat="1" ht="12.75" customHeight="1">
      <c r="B32" s="231"/>
      <c r="C32" s="232"/>
      <c r="D32" s="232"/>
      <c r="E32" s="232"/>
      <c r="F32" s="232"/>
      <c r="G32" s="232"/>
      <c r="H32" s="232"/>
      <c r="I32" s="232"/>
      <c r="J32" s="232"/>
      <c r="K32" s="228"/>
    </row>
    <row r="33" spans="2:11" s="1" customFormat="1" ht="15" customHeight="1">
      <c r="B33" s="231"/>
      <c r="C33" s="232"/>
      <c r="D33" s="357" t="s">
        <v>975</v>
      </c>
      <c r="E33" s="357"/>
      <c r="F33" s="357"/>
      <c r="G33" s="357"/>
      <c r="H33" s="357"/>
      <c r="I33" s="357"/>
      <c r="J33" s="357"/>
      <c r="K33" s="228"/>
    </row>
    <row r="34" spans="2:11" s="1" customFormat="1" ht="15" customHeight="1">
      <c r="B34" s="231"/>
      <c r="C34" s="232"/>
      <c r="D34" s="357" t="s">
        <v>976</v>
      </c>
      <c r="E34" s="357"/>
      <c r="F34" s="357"/>
      <c r="G34" s="357"/>
      <c r="H34" s="357"/>
      <c r="I34" s="357"/>
      <c r="J34" s="357"/>
      <c r="K34" s="228"/>
    </row>
    <row r="35" spans="2:11" s="1" customFormat="1" ht="15" customHeight="1">
      <c r="B35" s="231"/>
      <c r="C35" s="232"/>
      <c r="D35" s="357" t="s">
        <v>977</v>
      </c>
      <c r="E35" s="357"/>
      <c r="F35" s="357"/>
      <c r="G35" s="357"/>
      <c r="H35" s="357"/>
      <c r="I35" s="357"/>
      <c r="J35" s="357"/>
      <c r="K35" s="228"/>
    </row>
    <row r="36" spans="2:11" s="1" customFormat="1" ht="15" customHeight="1">
      <c r="B36" s="231"/>
      <c r="C36" s="232"/>
      <c r="D36" s="230"/>
      <c r="E36" s="233" t="s">
        <v>104</v>
      </c>
      <c r="F36" s="230"/>
      <c r="G36" s="357" t="s">
        <v>978</v>
      </c>
      <c r="H36" s="357"/>
      <c r="I36" s="357"/>
      <c r="J36" s="357"/>
      <c r="K36" s="228"/>
    </row>
    <row r="37" spans="2:11" s="1" customFormat="1" ht="30.75" customHeight="1">
      <c r="B37" s="231"/>
      <c r="C37" s="232"/>
      <c r="D37" s="230"/>
      <c r="E37" s="233" t="s">
        <v>979</v>
      </c>
      <c r="F37" s="230"/>
      <c r="G37" s="357" t="s">
        <v>980</v>
      </c>
      <c r="H37" s="357"/>
      <c r="I37" s="357"/>
      <c r="J37" s="357"/>
      <c r="K37" s="228"/>
    </row>
    <row r="38" spans="2:11" s="1" customFormat="1" ht="15" customHeight="1">
      <c r="B38" s="231"/>
      <c r="C38" s="232"/>
      <c r="D38" s="230"/>
      <c r="E38" s="233" t="s">
        <v>52</v>
      </c>
      <c r="F38" s="230"/>
      <c r="G38" s="357" t="s">
        <v>981</v>
      </c>
      <c r="H38" s="357"/>
      <c r="I38" s="357"/>
      <c r="J38" s="357"/>
      <c r="K38" s="228"/>
    </row>
    <row r="39" spans="2:11" s="1" customFormat="1" ht="15" customHeight="1">
      <c r="B39" s="231"/>
      <c r="C39" s="232"/>
      <c r="D39" s="230"/>
      <c r="E39" s="233" t="s">
        <v>53</v>
      </c>
      <c r="F39" s="230"/>
      <c r="G39" s="357" t="s">
        <v>982</v>
      </c>
      <c r="H39" s="357"/>
      <c r="I39" s="357"/>
      <c r="J39" s="357"/>
      <c r="K39" s="228"/>
    </row>
    <row r="40" spans="2:11" s="1" customFormat="1" ht="15" customHeight="1">
      <c r="B40" s="231"/>
      <c r="C40" s="232"/>
      <c r="D40" s="230"/>
      <c r="E40" s="233" t="s">
        <v>105</v>
      </c>
      <c r="F40" s="230"/>
      <c r="G40" s="357" t="s">
        <v>983</v>
      </c>
      <c r="H40" s="357"/>
      <c r="I40" s="357"/>
      <c r="J40" s="357"/>
      <c r="K40" s="228"/>
    </row>
    <row r="41" spans="2:11" s="1" customFormat="1" ht="15" customHeight="1">
      <c r="B41" s="231"/>
      <c r="C41" s="232"/>
      <c r="D41" s="230"/>
      <c r="E41" s="233" t="s">
        <v>106</v>
      </c>
      <c r="F41" s="230"/>
      <c r="G41" s="357" t="s">
        <v>984</v>
      </c>
      <c r="H41" s="357"/>
      <c r="I41" s="357"/>
      <c r="J41" s="357"/>
      <c r="K41" s="228"/>
    </row>
    <row r="42" spans="2:11" s="1" customFormat="1" ht="15" customHeight="1">
      <c r="B42" s="231"/>
      <c r="C42" s="232"/>
      <c r="D42" s="230"/>
      <c r="E42" s="233" t="s">
        <v>985</v>
      </c>
      <c r="F42" s="230"/>
      <c r="G42" s="357" t="s">
        <v>986</v>
      </c>
      <c r="H42" s="357"/>
      <c r="I42" s="357"/>
      <c r="J42" s="357"/>
      <c r="K42" s="228"/>
    </row>
    <row r="43" spans="2:11" s="1" customFormat="1" ht="15" customHeight="1">
      <c r="B43" s="231"/>
      <c r="C43" s="232"/>
      <c r="D43" s="230"/>
      <c r="E43" s="233"/>
      <c r="F43" s="230"/>
      <c r="G43" s="357" t="s">
        <v>987</v>
      </c>
      <c r="H43" s="357"/>
      <c r="I43" s="357"/>
      <c r="J43" s="357"/>
      <c r="K43" s="228"/>
    </row>
    <row r="44" spans="2:11" s="1" customFormat="1" ht="15" customHeight="1">
      <c r="B44" s="231"/>
      <c r="C44" s="232"/>
      <c r="D44" s="230"/>
      <c r="E44" s="233" t="s">
        <v>988</v>
      </c>
      <c r="F44" s="230"/>
      <c r="G44" s="357" t="s">
        <v>989</v>
      </c>
      <c r="H44" s="357"/>
      <c r="I44" s="357"/>
      <c r="J44" s="357"/>
      <c r="K44" s="228"/>
    </row>
    <row r="45" spans="2:11" s="1" customFormat="1" ht="15" customHeight="1">
      <c r="B45" s="231"/>
      <c r="C45" s="232"/>
      <c r="D45" s="230"/>
      <c r="E45" s="233" t="s">
        <v>108</v>
      </c>
      <c r="F45" s="230"/>
      <c r="G45" s="357" t="s">
        <v>990</v>
      </c>
      <c r="H45" s="357"/>
      <c r="I45" s="357"/>
      <c r="J45" s="357"/>
      <c r="K45" s="228"/>
    </row>
    <row r="46" spans="2:11" s="1" customFormat="1" ht="12.75" customHeight="1">
      <c r="B46" s="231"/>
      <c r="C46" s="232"/>
      <c r="D46" s="230"/>
      <c r="E46" s="230"/>
      <c r="F46" s="230"/>
      <c r="G46" s="230"/>
      <c r="H46" s="230"/>
      <c r="I46" s="230"/>
      <c r="J46" s="230"/>
      <c r="K46" s="228"/>
    </row>
    <row r="47" spans="2:11" s="1" customFormat="1" ht="15" customHeight="1">
      <c r="B47" s="231"/>
      <c r="C47" s="232"/>
      <c r="D47" s="357" t="s">
        <v>991</v>
      </c>
      <c r="E47" s="357"/>
      <c r="F47" s="357"/>
      <c r="G47" s="357"/>
      <c r="H47" s="357"/>
      <c r="I47" s="357"/>
      <c r="J47" s="357"/>
      <c r="K47" s="228"/>
    </row>
    <row r="48" spans="2:11" s="1" customFormat="1" ht="15" customHeight="1">
      <c r="B48" s="231"/>
      <c r="C48" s="232"/>
      <c r="D48" s="232"/>
      <c r="E48" s="357" t="s">
        <v>992</v>
      </c>
      <c r="F48" s="357"/>
      <c r="G48" s="357"/>
      <c r="H48" s="357"/>
      <c r="I48" s="357"/>
      <c r="J48" s="357"/>
      <c r="K48" s="228"/>
    </row>
    <row r="49" spans="2:11" s="1" customFormat="1" ht="15" customHeight="1">
      <c r="B49" s="231"/>
      <c r="C49" s="232"/>
      <c r="D49" s="232"/>
      <c r="E49" s="357" t="s">
        <v>993</v>
      </c>
      <c r="F49" s="357"/>
      <c r="G49" s="357"/>
      <c r="H49" s="357"/>
      <c r="I49" s="357"/>
      <c r="J49" s="357"/>
      <c r="K49" s="228"/>
    </row>
    <row r="50" spans="2:11" s="1" customFormat="1" ht="15" customHeight="1">
      <c r="B50" s="231"/>
      <c r="C50" s="232"/>
      <c r="D50" s="232"/>
      <c r="E50" s="357" t="s">
        <v>994</v>
      </c>
      <c r="F50" s="357"/>
      <c r="G50" s="357"/>
      <c r="H50" s="357"/>
      <c r="I50" s="357"/>
      <c r="J50" s="357"/>
      <c r="K50" s="228"/>
    </row>
    <row r="51" spans="2:11" s="1" customFormat="1" ht="15" customHeight="1">
      <c r="B51" s="231"/>
      <c r="C51" s="232"/>
      <c r="D51" s="357" t="s">
        <v>995</v>
      </c>
      <c r="E51" s="357"/>
      <c r="F51" s="357"/>
      <c r="G51" s="357"/>
      <c r="H51" s="357"/>
      <c r="I51" s="357"/>
      <c r="J51" s="357"/>
      <c r="K51" s="228"/>
    </row>
    <row r="52" spans="2:11" s="1" customFormat="1" ht="25.5" customHeight="1">
      <c r="B52" s="227"/>
      <c r="C52" s="358" t="s">
        <v>996</v>
      </c>
      <c r="D52" s="358"/>
      <c r="E52" s="358"/>
      <c r="F52" s="358"/>
      <c r="G52" s="358"/>
      <c r="H52" s="358"/>
      <c r="I52" s="358"/>
      <c r="J52" s="358"/>
      <c r="K52" s="228"/>
    </row>
    <row r="53" spans="2:11" s="1" customFormat="1" ht="5.25" customHeight="1">
      <c r="B53" s="227"/>
      <c r="C53" s="229"/>
      <c r="D53" s="229"/>
      <c r="E53" s="229"/>
      <c r="F53" s="229"/>
      <c r="G53" s="229"/>
      <c r="H53" s="229"/>
      <c r="I53" s="229"/>
      <c r="J53" s="229"/>
      <c r="K53" s="228"/>
    </row>
    <row r="54" spans="2:11" s="1" customFormat="1" ht="15" customHeight="1">
      <c r="B54" s="227"/>
      <c r="C54" s="357" t="s">
        <v>997</v>
      </c>
      <c r="D54" s="357"/>
      <c r="E54" s="357"/>
      <c r="F54" s="357"/>
      <c r="G54" s="357"/>
      <c r="H54" s="357"/>
      <c r="I54" s="357"/>
      <c r="J54" s="357"/>
      <c r="K54" s="228"/>
    </row>
    <row r="55" spans="2:11" s="1" customFormat="1" ht="15" customHeight="1">
      <c r="B55" s="227"/>
      <c r="C55" s="357" t="s">
        <v>998</v>
      </c>
      <c r="D55" s="357"/>
      <c r="E55" s="357"/>
      <c r="F55" s="357"/>
      <c r="G55" s="357"/>
      <c r="H55" s="357"/>
      <c r="I55" s="357"/>
      <c r="J55" s="357"/>
      <c r="K55" s="228"/>
    </row>
    <row r="56" spans="2:11" s="1" customFormat="1" ht="12.75" customHeight="1">
      <c r="B56" s="227"/>
      <c r="C56" s="230"/>
      <c r="D56" s="230"/>
      <c r="E56" s="230"/>
      <c r="F56" s="230"/>
      <c r="G56" s="230"/>
      <c r="H56" s="230"/>
      <c r="I56" s="230"/>
      <c r="J56" s="230"/>
      <c r="K56" s="228"/>
    </row>
    <row r="57" spans="2:11" s="1" customFormat="1" ht="15" customHeight="1">
      <c r="B57" s="227"/>
      <c r="C57" s="357" t="s">
        <v>999</v>
      </c>
      <c r="D57" s="357"/>
      <c r="E57" s="357"/>
      <c r="F57" s="357"/>
      <c r="G57" s="357"/>
      <c r="H57" s="357"/>
      <c r="I57" s="357"/>
      <c r="J57" s="357"/>
      <c r="K57" s="228"/>
    </row>
    <row r="58" spans="2:11" s="1" customFormat="1" ht="15" customHeight="1">
      <c r="B58" s="227"/>
      <c r="C58" s="232"/>
      <c r="D58" s="357" t="s">
        <v>1000</v>
      </c>
      <c r="E58" s="357"/>
      <c r="F58" s="357"/>
      <c r="G58" s="357"/>
      <c r="H58" s="357"/>
      <c r="I58" s="357"/>
      <c r="J58" s="357"/>
      <c r="K58" s="228"/>
    </row>
    <row r="59" spans="2:11" s="1" customFormat="1" ht="15" customHeight="1">
      <c r="B59" s="227"/>
      <c r="C59" s="232"/>
      <c r="D59" s="357" t="s">
        <v>1001</v>
      </c>
      <c r="E59" s="357"/>
      <c r="F59" s="357"/>
      <c r="G59" s="357"/>
      <c r="H59" s="357"/>
      <c r="I59" s="357"/>
      <c r="J59" s="357"/>
      <c r="K59" s="228"/>
    </row>
    <row r="60" spans="2:11" s="1" customFormat="1" ht="15" customHeight="1">
      <c r="B60" s="227"/>
      <c r="C60" s="232"/>
      <c r="D60" s="357" t="s">
        <v>1002</v>
      </c>
      <c r="E60" s="357"/>
      <c r="F60" s="357"/>
      <c r="G60" s="357"/>
      <c r="H60" s="357"/>
      <c r="I60" s="357"/>
      <c r="J60" s="357"/>
      <c r="K60" s="228"/>
    </row>
    <row r="61" spans="2:11" s="1" customFormat="1" ht="15" customHeight="1">
      <c r="B61" s="227"/>
      <c r="C61" s="232"/>
      <c r="D61" s="357" t="s">
        <v>1003</v>
      </c>
      <c r="E61" s="357"/>
      <c r="F61" s="357"/>
      <c r="G61" s="357"/>
      <c r="H61" s="357"/>
      <c r="I61" s="357"/>
      <c r="J61" s="357"/>
      <c r="K61" s="228"/>
    </row>
    <row r="62" spans="2:11" s="1" customFormat="1" ht="15" customHeight="1">
      <c r="B62" s="227"/>
      <c r="C62" s="232"/>
      <c r="D62" s="359" t="s">
        <v>1004</v>
      </c>
      <c r="E62" s="359"/>
      <c r="F62" s="359"/>
      <c r="G62" s="359"/>
      <c r="H62" s="359"/>
      <c r="I62" s="359"/>
      <c r="J62" s="359"/>
      <c r="K62" s="228"/>
    </row>
    <row r="63" spans="2:11" s="1" customFormat="1" ht="15" customHeight="1">
      <c r="B63" s="227"/>
      <c r="C63" s="232"/>
      <c r="D63" s="357" t="s">
        <v>1005</v>
      </c>
      <c r="E63" s="357"/>
      <c r="F63" s="357"/>
      <c r="G63" s="357"/>
      <c r="H63" s="357"/>
      <c r="I63" s="357"/>
      <c r="J63" s="357"/>
      <c r="K63" s="228"/>
    </row>
    <row r="64" spans="2:11" s="1" customFormat="1" ht="12.75" customHeight="1">
      <c r="B64" s="227"/>
      <c r="C64" s="232"/>
      <c r="D64" s="232"/>
      <c r="E64" s="235"/>
      <c r="F64" s="232"/>
      <c r="G64" s="232"/>
      <c r="H64" s="232"/>
      <c r="I64" s="232"/>
      <c r="J64" s="232"/>
      <c r="K64" s="228"/>
    </row>
    <row r="65" spans="2:11" s="1" customFormat="1" ht="15" customHeight="1">
      <c r="B65" s="227"/>
      <c r="C65" s="232"/>
      <c r="D65" s="357" t="s">
        <v>1006</v>
      </c>
      <c r="E65" s="357"/>
      <c r="F65" s="357"/>
      <c r="G65" s="357"/>
      <c r="H65" s="357"/>
      <c r="I65" s="357"/>
      <c r="J65" s="357"/>
      <c r="K65" s="228"/>
    </row>
    <row r="66" spans="2:11" s="1" customFormat="1" ht="15" customHeight="1">
      <c r="B66" s="227"/>
      <c r="C66" s="232"/>
      <c r="D66" s="359" t="s">
        <v>1007</v>
      </c>
      <c r="E66" s="359"/>
      <c r="F66" s="359"/>
      <c r="G66" s="359"/>
      <c r="H66" s="359"/>
      <c r="I66" s="359"/>
      <c r="J66" s="359"/>
      <c r="K66" s="228"/>
    </row>
    <row r="67" spans="2:11" s="1" customFormat="1" ht="15" customHeight="1">
      <c r="B67" s="227"/>
      <c r="C67" s="232"/>
      <c r="D67" s="357" t="s">
        <v>1008</v>
      </c>
      <c r="E67" s="357"/>
      <c r="F67" s="357"/>
      <c r="G67" s="357"/>
      <c r="H67" s="357"/>
      <c r="I67" s="357"/>
      <c r="J67" s="357"/>
      <c r="K67" s="228"/>
    </row>
    <row r="68" spans="2:11" s="1" customFormat="1" ht="15" customHeight="1">
      <c r="B68" s="227"/>
      <c r="C68" s="232"/>
      <c r="D68" s="357" t="s">
        <v>1009</v>
      </c>
      <c r="E68" s="357"/>
      <c r="F68" s="357"/>
      <c r="G68" s="357"/>
      <c r="H68" s="357"/>
      <c r="I68" s="357"/>
      <c r="J68" s="357"/>
      <c r="K68" s="228"/>
    </row>
    <row r="69" spans="2:11" s="1" customFormat="1" ht="15" customHeight="1">
      <c r="B69" s="227"/>
      <c r="C69" s="232"/>
      <c r="D69" s="357" t="s">
        <v>1010</v>
      </c>
      <c r="E69" s="357"/>
      <c r="F69" s="357"/>
      <c r="G69" s="357"/>
      <c r="H69" s="357"/>
      <c r="I69" s="357"/>
      <c r="J69" s="357"/>
      <c r="K69" s="228"/>
    </row>
    <row r="70" spans="2:11" s="1" customFormat="1" ht="15" customHeight="1">
      <c r="B70" s="227"/>
      <c r="C70" s="232"/>
      <c r="D70" s="357" t="s">
        <v>1011</v>
      </c>
      <c r="E70" s="357"/>
      <c r="F70" s="357"/>
      <c r="G70" s="357"/>
      <c r="H70" s="357"/>
      <c r="I70" s="357"/>
      <c r="J70" s="357"/>
      <c r="K70" s="228"/>
    </row>
    <row r="71" spans="2:11" s="1" customFormat="1" ht="12.75" customHeight="1">
      <c r="B71" s="236"/>
      <c r="C71" s="237"/>
      <c r="D71" s="237"/>
      <c r="E71" s="237"/>
      <c r="F71" s="237"/>
      <c r="G71" s="237"/>
      <c r="H71" s="237"/>
      <c r="I71" s="237"/>
      <c r="J71" s="237"/>
      <c r="K71" s="238"/>
    </row>
    <row r="72" spans="2:11" s="1" customFormat="1" ht="18.75" customHeight="1">
      <c r="B72" s="239"/>
      <c r="C72" s="239"/>
      <c r="D72" s="239"/>
      <c r="E72" s="239"/>
      <c r="F72" s="239"/>
      <c r="G72" s="239"/>
      <c r="H72" s="239"/>
      <c r="I72" s="239"/>
      <c r="J72" s="239"/>
      <c r="K72" s="240"/>
    </row>
    <row r="73" spans="2:11" s="1" customFormat="1" ht="18.75" customHeight="1">
      <c r="B73" s="240"/>
      <c r="C73" s="240"/>
      <c r="D73" s="240"/>
      <c r="E73" s="240"/>
      <c r="F73" s="240"/>
      <c r="G73" s="240"/>
      <c r="H73" s="240"/>
      <c r="I73" s="240"/>
      <c r="J73" s="240"/>
      <c r="K73" s="240"/>
    </row>
    <row r="74" spans="2:11" s="1" customFormat="1" ht="7.5" customHeight="1">
      <c r="B74" s="241"/>
      <c r="C74" s="242"/>
      <c r="D74" s="242"/>
      <c r="E74" s="242"/>
      <c r="F74" s="242"/>
      <c r="G74" s="242"/>
      <c r="H74" s="242"/>
      <c r="I74" s="242"/>
      <c r="J74" s="242"/>
      <c r="K74" s="243"/>
    </row>
    <row r="75" spans="2:11" s="1" customFormat="1" ht="45" customHeight="1">
      <c r="B75" s="244"/>
      <c r="C75" s="352" t="s">
        <v>1012</v>
      </c>
      <c r="D75" s="352"/>
      <c r="E75" s="352"/>
      <c r="F75" s="352"/>
      <c r="G75" s="352"/>
      <c r="H75" s="352"/>
      <c r="I75" s="352"/>
      <c r="J75" s="352"/>
      <c r="K75" s="245"/>
    </row>
    <row r="76" spans="2:11" s="1" customFormat="1" ht="17.25" customHeight="1">
      <c r="B76" s="244"/>
      <c r="C76" s="246" t="s">
        <v>1013</v>
      </c>
      <c r="D76" s="246"/>
      <c r="E76" s="246"/>
      <c r="F76" s="246" t="s">
        <v>1014</v>
      </c>
      <c r="G76" s="247"/>
      <c r="H76" s="246" t="s">
        <v>53</v>
      </c>
      <c r="I76" s="246" t="s">
        <v>56</v>
      </c>
      <c r="J76" s="246" t="s">
        <v>1015</v>
      </c>
      <c r="K76" s="245"/>
    </row>
    <row r="77" spans="2:11" s="1" customFormat="1" ht="17.25" customHeight="1">
      <c r="B77" s="244"/>
      <c r="C77" s="248" t="s">
        <v>1016</v>
      </c>
      <c r="D77" s="248"/>
      <c r="E77" s="248"/>
      <c r="F77" s="249" t="s">
        <v>1017</v>
      </c>
      <c r="G77" s="250"/>
      <c r="H77" s="248"/>
      <c r="I77" s="248"/>
      <c r="J77" s="248" t="s">
        <v>1018</v>
      </c>
      <c r="K77" s="245"/>
    </row>
    <row r="78" spans="2:11" s="1" customFormat="1" ht="5.25" customHeight="1">
      <c r="B78" s="244"/>
      <c r="C78" s="251"/>
      <c r="D78" s="251"/>
      <c r="E78" s="251"/>
      <c r="F78" s="251"/>
      <c r="G78" s="252"/>
      <c r="H78" s="251"/>
      <c r="I78" s="251"/>
      <c r="J78" s="251"/>
      <c r="K78" s="245"/>
    </row>
    <row r="79" spans="2:11" s="1" customFormat="1" ht="15" customHeight="1">
      <c r="B79" s="244"/>
      <c r="C79" s="233" t="s">
        <v>52</v>
      </c>
      <c r="D79" s="253"/>
      <c r="E79" s="253"/>
      <c r="F79" s="254" t="s">
        <v>1019</v>
      </c>
      <c r="G79" s="255"/>
      <c r="H79" s="233" t="s">
        <v>1020</v>
      </c>
      <c r="I79" s="233" t="s">
        <v>1021</v>
      </c>
      <c r="J79" s="233">
        <v>20</v>
      </c>
      <c r="K79" s="245"/>
    </row>
    <row r="80" spans="2:11" s="1" customFormat="1" ht="15" customHeight="1">
      <c r="B80" s="244"/>
      <c r="C80" s="233" t="s">
        <v>1022</v>
      </c>
      <c r="D80" s="233"/>
      <c r="E80" s="233"/>
      <c r="F80" s="254" t="s">
        <v>1019</v>
      </c>
      <c r="G80" s="255"/>
      <c r="H80" s="233" t="s">
        <v>1023</v>
      </c>
      <c r="I80" s="233" t="s">
        <v>1021</v>
      </c>
      <c r="J80" s="233">
        <v>120</v>
      </c>
      <c r="K80" s="245"/>
    </row>
    <row r="81" spans="2:11" s="1" customFormat="1" ht="15" customHeight="1">
      <c r="B81" s="256"/>
      <c r="C81" s="233" t="s">
        <v>1024</v>
      </c>
      <c r="D81" s="233"/>
      <c r="E81" s="233"/>
      <c r="F81" s="254" t="s">
        <v>1025</v>
      </c>
      <c r="G81" s="255"/>
      <c r="H81" s="233" t="s">
        <v>1026</v>
      </c>
      <c r="I81" s="233" t="s">
        <v>1021</v>
      </c>
      <c r="J81" s="233">
        <v>50</v>
      </c>
      <c r="K81" s="245"/>
    </row>
    <row r="82" spans="2:11" s="1" customFormat="1" ht="15" customHeight="1">
      <c r="B82" s="256"/>
      <c r="C82" s="233" t="s">
        <v>1027</v>
      </c>
      <c r="D82" s="233"/>
      <c r="E82" s="233"/>
      <c r="F82" s="254" t="s">
        <v>1019</v>
      </c>
      <c r="G82" s="255"/>
      <c r="H82" s="233" t="s">
        <v>1028</v>
      </c>
      <c r="I82" s="233" t="s">
        <v>1029</v>
      </c>
      <c r="J82" s="233"/>
      <c r="K82" s="245"/>
    </row>
    <row r="83" spans="2:11" s="1" customFormat="1" ht="15" customHeight="1">
      <c r="B83" s="256"/>
      <c r="C83" s="257" t="s">
        <v>1030</v>
      </c>
      <c r="D83" s="257"/>
      <c r="E83" s="257"/>
      <c r="F83" s="258" t="s">
        <v>1025</v>
      </c>
      <c r="G83" s="257"/>
      <c r="H83" s="257" t="s">
        <v>1031</v>
      </c>
      <c r="I83" s="257" t="s">
        <v>1021</v>
      </c>
      <c r="J83" s="257">
        <v>15</v>
      </c>
      <c r="K83" s="245"/>
    </row>
    <row r="84" spans="2:11" s="1" customFormat="1" ht="15" customHeight="1">
      <c r="B84" s="256"/>
      <c r="C84" s="257" t="s">
        <v>1032</v>
      </c>
      <c r="D84" s="257"/>
      <c r="E84" s="257"/>
      <c r="F84" s="258" t="s">
        <v>1025</v>
      </c>
      <c r="G84" s="257"/>
      <c r="H84" s="257" t="s">
        <v>1033</v>
      </c>
      <c r="I84" s="257" t="s">
        <v>1021</v>
      </c>
      <c r="J84" s="257">
        <v>15</v>
      </c>
      <c r="K84" s="245"/>
    </row>
    <row r="85" spans="2:11" s="1" customFormat="1" ht="15" customHeight="1">
      <c r="B85" s="256"/>
      <c r="C85" s="257" t="s">
        <v>1034</v>
      </c>
      <c r="D85" s="257"/>
      <c r="E85" s="257"/>
      <c r="F85" s="258" t="s">
        <v>1025</v>
      </c>
      <c r="G85" s="257"/>
      <c r="H85" s="257" t="s">
        <v>1035</v>
      </c>
      <c r="I85" s="257" t="s">
        <v>1021</v>
      </c>
      <c r="J85" s="257">
        <v>20</v>
      </c>
      <c r="K85" s="245"/>
    </row>
    <row r="86" spans="2:11" s="1" customFormat="1" ht="15" customHeight="1">
      <c r="B86" s="256"/>
      <c r="C86" s="257" t="s">
        <v>1036</v>
      </c>
      <c r="D86" s="257"/>
      <c r="E86" s="257"/>
      <c r="F86" s="258" t="s">
        <v>1025</v>
      </c>
      <c r="G86" s="257"/>
      <c r="H86" s="257" t="s">
        <v>1037</v>
      </c>
      <c r="I86" s="257" t="s">
        <v>1021</v>
      </c>
      <c r="J86" s="257">
        <v>20</v>
      </c>
      <c r="K86" s="245"/>
    </row>
    <row r="87" spans="2:11" s="1" customFormat="1" ht="15" customHeight="1">
      <c r="B87" s="256"/>
      <c r="C87" s="233" t="s">
        <v>1038</v>
      </c>
      <c r="D87" s="233"/>
      <c r="E87" s="233"/>
      <c r="F87" s="254" t="s">
        <v>1025</v>
      </c>
      <c r="G87" s="255"/>
      <c r="H87" s="233" t="s">
        <v>1039</v>
      </c>
      <c r="I87" s="233" t="s">
        <v>1021</v>
      </c>
      <c r="J87" s="233">
        <v>50</v>
      </c>
      <c r="K87" s="245"/>
    </row>
    <row r="88" spans="2:11" s="1" customFormat="1" ht="15" customHeight="1">
      <c r="B88" s="256"/>
      <c r="C88" s="233" t="s">
        <v>1040</v>
      </c>
      <c r="D88" s="233"/>
      <c r="E88" s="233"/>
      <c r="F88" s="254" t="s">
        <v>1025</v>
      </c>
      <c r="G88" s="255"/>
      <c r="H88" s="233" t="s">
        <v>1041</v>
      </c>
      <c r="I88" s="233" t="s">
        <v>1021</v>
      </c>
      <c r="J88" s="233">
        <v>20</v>
      </c>
      <c r="K88" s="245"/>
    </row>
    <row r="89" spans="2:11" s="1" customFormat="1" ht="15" customHeight="1">
      <c r="B89" s="256"/>
      <c r="C89" s="233" t="s">
        <v>1042</v>
      </c>
      <c r="D89" s="233"/>
      <c r="E89" s="233"/>
      <c r="F89" s="254" t="s">
        <v>1025</v>
      </c>
      <c r="G89" s="255"/>
      <c r="H89" s="233" t="s">
        <v>1043</v>
      </c>
      <c r="I89" s="233" t="s">
        <v>1021</v>
      </c>
      <c r="J89" s="233">
        <v>20</v>
      </c>
      <c r="K89" s="245"/>
    </row>
    <row r="90" spans="2:11" s="1" customFormat="1" ht="15" customHeight="1">
      <c r="B90" s="256"/>
      <c r="C90" s="233" t="s">
        <v>1044</v>
      </c>
      <c r="D90" s="233"/>
      <c r="E90" s="233"/>
      <c r="F90" s="254" t="s">
        <v>1025</v>
      </c>
      <c r="G90" s="255"/>
      <c r="H90" s="233" t="s">
        <v>1045</v>
      </c>
      <c r="I90" s="233" t="s">
        <v>1021</v>
      </c>
      <c r="J90" s="233">
        <v>50</v>
      </c>
      <c r="K90" s="245"/>
    </row>
    <row r="91" spans="2:11" s="1" customFormat="1" ht="15" customHeight="1">
      <c r="B91" s="256"/>
      <c r="C91" s="233" t="s">
        <v>1046</v>
      </c>
      <c r="D91" s="233"/>
      <c r="E91" s="233"/>
      <c r="F91" s="254" t="s">
        <v>1025</v>
      </c>
      <c r="G91" s="255"/>
      <c r="H91" s="233" t="s">
        <v>1046</v>
      </c>
      <c r="I91" s="233" t="s">
        <v>1021</v>
      </c>
      <c r="J91" s="233">
        <v>50</v>
      </c>
      <c r="K91" s="245"/>
    </row>
    <row r="92" spans="2:11" s="1" customFormat="1" ht="15" customHeight="1">
      <c r="B92" s="256"/>
      <c r="C92" s="233" t="s">
        <v>1047</v>
      </c>
      <c r="D92" s="233"/>
      <c r="E92" s="233"/>
      <c r="F92" s="254" t="s">
        <v>1025</v>
      </c>
      <c r="G92" s="255"/>
      <c r="H92" s="233" t="s">
        <v>1048</v>
      </c>
      <c r="I92" s="233" t="s">
        <v>1021</v>
      </c>
      <c r="J92" s="233">
        <v>255</v>
      </c>
      <c r="K92" s="245"/>
    </row>
    <row r="93" spans="2:11" s="1" customFormat="1" ht="15" customHeight="1">
      <c r="B93" s="256"/>
      <c r="C93" s="233" t="s">
        <v>1049</v>
      </c>
      <c r="D93" s="233"/>
      <c r="E93" s="233"/>
      <c r="F93" s="254" t="s">
        <v>1019</v>
      </c>
      <c r="G93" s="255"/>
      <c r="H93" s="233" t="s">
        <v>1050</v>
      </c>
      <c r="I93" s="233" t="s">
        <v>1051</v>
      </c>
      <c r="J93" s="233"/>
      <c r="K93" s="245"/>
    </row>
    <row r="94" spans="2:11" s="1" customFormat="1" ht="15" customHeight="1">
      <c r="B94" s="256"/>
      <c r="C94" s="233" t="s">
        <v>1052</v>
      </c>
      <c r="D94" s="233"/>
      <c r="E94" s="233"/>
      <c r="F94" s="254" t="s">
        <v>1019</v>
      </c>
      <c r="G94" s="255"/>
      <c r="H94" s="233" t="s">
        <v>1053</v>
      </c>
      <c r="I94" s="233" t="s">
        <v>1054</v>
      </c>
      <c r="J94" s="233"/>
      <c r="K94" s="245"/>
    </row>
    <row r="95" spans="2:11" s="1" customFormat="1" ht="15" customHeight="1">
      <c r="B95" s="256"/>
      <c r="C95" s="233" t="s">
        <v>1055</v>
      </c>
      <c r="D95" s="233"/>
      <c r="E95" s="233"/>
      <c r="F95" s="254" t="s">
        <v>1019</v>
      </c>
      <c r="G95" s="255"/>
      <c r="H95" s="233" t="s">
        <v>1055</v>
      </c>
      <c r="I95" s="233" t="s">
        <v>1054</v>
      </c>
      <c r="J95" s="233"/>
      <c r="K95" s="245"/>
    </row>
    <row r="96" spans="2:11" s="1" customFormat="1" ht="15" customHeight="1">
      <c r="B96" s="256"/>
      <c r="C96" s="233" t="s">
        <v>37</v>
      </c>
      <c r="D96" s="233"/>
      <c r="E96" s="233"/>
      <c r="F96" s="254" t="s">
        <v>1019</v>
      </c>
      <c r="G96" s="255"/>
      <c r="H96" s="233" t="s">
        <v>1056</v>
      </c>
      <c r="I96" s="233" t="s">
        <v>1054</v>
      </c>
      <c r="J96" s="233"/>
      <c r="K96" s="245"/>
    </row>
    <row r="97" spans="2:11" s="1" customFormat="1" ht="15" customHeight="1">
      <c r="B97" s="256"/>
      <c r="C97" s="233" t="s">
        <v>47</v>
      </c>
      <c r="D97" s="233"/>
      <c r="E97" s="233"/>
      <c r="F97" s="254" t="s">
        <v>1019</v>
      </c>
      <c r="G97" s="255"/>
      <c r="H97" s="233" t="s">
        <v>1057</v>
      </c>
      <c r="I97" s="233" t="s">
        <v>1054</v>
      </c>
      <c r="J97" s="233"/>
      <c r="K97" s="245"/>
    </row>
    <row r="98" spans="2:11" s="1" customFormat="1" ht="15" customHeight="1">
      <c r="B98" s="259"/>
      <c r="C98" s="260"/>
      <c r="D98" s="260"/>
      <c r="E98" s="260"/>
      <c r="F98" s="260"/>
      <c r="G98" s="260"/>
      <c r="H98" s="260"/>
      <c r="I98" s="260"/>
      <c r="J98" s="260"/>
      <c r="K98" s="261"/>
    </row>
    <row r="99" spans="2:11" s="1" customFormat="1" ht="18.75" customHeight="1">
      <c r="B99" s="262"/>
      <c r="C99" s="263"/>
      <c r="D99" s="263"/>
      <c r="E99" s="263"/>
      <c r="F99" s="263"/>
      <c r="G99" s="263"/>
      <c r="H99" s="263"/>
      <c r="I99" s="263"/>
      <c r="J99" s="263"/>
      <c r="K99" s="262"/>
    </row>
    <row r="100" spans="2:11" s="1" customFormat="1" ht="18.75" customHeight="1">
      <c r="B100" s="240"/>
      <c r="C100" s="240"/>
      <c r="D100" s="240"/>
      <c r="E100" s="240"/>
      <c r="F100" s="240"/>
      <c r="G100" s="240"/>
      <c r="H100" s="240"/>
      <c r="I100" s="240"/>
      <c r="J100" s="240"/>
      <c r="K100" s="240"/>
    </row>
    <row r="101" spans="2:11" s="1" customFormat="1" ht="7.5" customHeight="1">
      <c r="B101" s="241"/>
      <c r="C101" s="242"/>
      <c r="D101" s="242"/>
      <c r="E101" s="242"/>
      <c r="F101" s="242"/>
      <c r="G101" s="242"/>
      <c r="H101" s="242"/>
      <c r="I101" s="242"/>
      <c r="J101" s="242"/>
      <c r="K101" s="243"/>
    </row>
    <row r="102" spans="2:11" s="1" customFormat="1" ht="45" customHeight="1">
      <c r="B102" s="244"/>
      <c r="C102" s="352" t="s">
        <v>1058</v>
      </c>
      <c r="D102" s="352"/>
      <c r="E102" s="352"/>
      <c r="F102" s="352"/>
      <c r="G102" s="352"/>
      <c r="H102" s="352"/>
      <c r="I102" s="352"/>
      <c r="J102" s="352"/>
      <c r="K102" s="245"/>
    </row>
    <row r="103" spans="2:11" s="1" customFormat="1" ht="17.25" customHeight="1">
      <c r="B103" s="244"/>
      <c r="C103" s="246" t="s">
        <v>1013</v>
      </c>
      <c r="D103" s="246"/>
      <c r="E103" s="246"/>
      <c r="F103" s="246" t="s">
        <v>1014</v>
      </c>
      <c r="G103" s="247"/>
      <c r="H103" s="246" t="s">
        <v>53</v>
      </c>
      <c r="I103" s="246" t="s">
        <v>56</v>
      </c>
      <c r="J103" s="246" t="s">
        <v>1015</v>
      </c>
      <c r="K103" s="245"/>
    </row>
    <row r="104" spans="2:11" s="1" customFormat="1" ht="17.25" customHeight="1">
      <c r="B104" s="244"/>
      <c r="C104" s="248" t="s">
        <v>1016</v>
      </c>
      <c r="D104" s="248"/>
      <c r="E104" s="248"/>
      <c r="F104" s="249" t="s">
        <v>1017</v>
      </c>
      <c r="G104" s="250"/>
      <c r="H104" s="248"/>
      <c r="I104" s="248"/>
      <c r="J104" s="248" t="s">
        <v>1018</v>
      </c>
      <c r="K104" s="245"/>
    </row>
    <row r="105" spans="2:11" s="1" customFormat="1" ht="5.25" customHeight="1">
      <c r="B105" s="244"/>
      <c r="C105" s="246"/>
      <c r="D105" s="246"/>
      <c r="E105" s="246"/>
      <c r="F105" s="246"/>
      <c r="G105" s="264"/>
      <c r="H105" s="246"/>
      <c r="I105" s="246"/>
      <c r="J105" s="246"/>
      <c r="K105" s="245"/>
    </row>
    <row r="106" spans="2:11" s="1" customFormat="1" ht="15" customHeight="1">
      <c r="B106" s="244"/>
      <c r="C106" s="233" t="s">
        <v>52</v>
      </c>
      <c r="D106" s="253"/>
      <c r="E106" s="253"/>
      <c r="F106" s="254" t="s">
        <v>1019</v>
      </c>
      <c r="G106" s="233"/>
      <c r="H106" s="233" t="s">
        <v>1059</v>
      </c>
      <c r="I106" s="233" t="s">
        <v>1021</v>
      </c>
      <c r="J106" s="233">
        <v>20</v>
      </c>
      <c r="K106" s="245"/>
    </row>
    <row r="107" spans="2:11" s="1" customFormat="1" ht="15" customHeight="1">
      <c r="B107" s="244"/>
      <c r="C107" s="233" t="s">
        <v>1022</v>
      </c>
      <c r="D107" s="233"/>
      <c r="E107" s="233"/>
      <c r="F107" s="254" t="s">
        <v>1019</v>
      </c>
      <c r="G107" s="233"/>
      <c r="H107" s="233" t="s">
        <v>1059</v>
      </c>
      <c r="I107" s="233" t="s">
        <v>1021</v>
      </c>
      <c r="J107" s="233">
        <v>120</v>
      </c>
      <c r="K107" s="245"/>
    </row>
    <row r="108" spans="2:11" s="1" customFormat="1" ht="15" customHeight="1">
      <c r="B108" s="256"/>
      <c r="C108" s="233" t="s">
        <v>1024</v>
      </c>
      <c r="D108" s="233"/>
      <c r="E108" s="233"/>
      <c r="F108" s="254" t="s">
        <v>1025</v>
      </c>
      <c r="G108" s="233"/>
      <c r="H108" s="233" t="s">
        <v>1059</v>
      </c>
      <c r="I108" s="233" t="s">
        <v>1021</v>
      </c>
      <c r="J108" s="233">
        <v>50</v>
      </c>
      <c r="K108" s="245"/>
    </row>
    <row r="109" spans="2:11" s="1" customFormat="1" ht="15" customHeight="1">
      <c r="B109" s="256"/>
      <c r="C109" s="233" t="s">
        <v>1027</v>
      </c>
      <c r="D109" s="233"/>
      <c r="E109" s="233"/>
      <c r="F109" s="254" t="s">
        <v>1019</v>
      </c>
      <c r="G109" s="233"/>
      <c r="H109" s="233" t="s">
        <v>1059</v>
      </c>
      <c r="I109" s="233" t="s">
        <v>1029</v>
      </c>
      <c r="J109" s="233"/>
      <c r="K109" s="245"/>
    </row>
    <row r="110" spans="2:11" s="1" customFormat="1" ht="15" customHeight="1">
      <c r="B110" s="256"/>
      <c r="C110" s="233" t="s">
        <v>1038</v>
      </c>
      <c r="D110" s="233"/>
      <c r="E110" s="233"/>
      <c r="F110" s="254" t="s">
        <v>1025</v>
      </c>
      <c r="G110" s="233"/>
      <c r="H110" s="233" t="s">
        <v>1059</v>
      </c>
      <c r="I110" s="233" t="s">
        <v>1021</v>
      </c>
      <c r="J110" s="233">
        <v>50</v>
      </c>
      <c r="K110" s="245"/>
    </row>
    <row r="111" spans="2:11" s="1" customFormat="1" ht="15" customHeight="1">
      <c r="B111" s="256"/>
      <c r="C111" s="233" t="s">
        <v>1046</v>
      </c>
      <c r="D111" s="233"/>
      <c r="E111" s="233"/>
      <c r="F111" s="254" t="s">
        <v>1025</v>
      </c>
      <c r="G111" s="233"/>
      <c r="H111" s="233" t="s">
        <v>1059</v>
      </c>
      <c r="I111" s="233" t="s">
        <v>1021</v>
      </c>
      <c r="J111" s="233">
        <v>50</v>
      </c>
      <c r="K111" s="245"/>
    </row>
    <row r="112" spans="2:11" s="1" customFormat="1" ht="15" customHeight="1">
      <c r="B112" s="256"/>
      <c r="C112" s="233" t="s">
        <v>1044</v>
      </c>
      <c r="D112" s="233"/>
      <c r="E112" s="233"/>
      <c r="F112" s="254" t="s">
        <v>1025</v>
      </c>
      <c r="G112" s="233"/>
      <c r="H112" s="233" t="s">
        <v>1059</v>
      </c>
      <c r="I112" s="233" t="s">
        <v>1021</v>
      </c>
      <c r="J112" s="233">
        <v>50</v>
      </c>
      <c r="K112" s="245"/>
    </row>
    <row r="113" spans="2:11" s="1" customFormat="1" ht="15" customHeight="1">
      <c r="B113" s="256"/>
      <c r="C113" s="233" t="s">
        <v>52</v>
      </c>
      <c r="D113" s="233"/>
      <c r="E113" s="233"/>
      <c r="F113" s="254" t="s">
        <v>1019</v>
      </c>
      <c r="G113" s="233"/>
      <c r="H113" s="233" t="s">
        <v>1060</v>
      </c>
      <c r="I113" s="233" t="s">
        <v>1021</v>
      </c>
      <c r="J113" s="233">
        <v>20</v>
      </c>
      <c r="K113" s="245"/>
    </row>
    <row r="114" spans="2:11" s="1" customFormat="1" ht="15" customHeight="1">
      <c r="B114" s="256"/>
      <c r="C114" s="233" t="s">
        <v>1061</v>
      </c>
      <c r="D114" s="233"/>
      <c r="E114" s="233"/>
      <c r="F114" s="254" t="s">
        <v>1019</v>
      </c>
      <c r="G114" s="233"/>
      <c r="H114" s="233" t="s">
        <v>1062</v>
      </c>
      <c r="I114" s="233" t="s">
        <v>1021</v>
      </c>
      <c r="J114" s="233">
        <v>120</v>
      </c>
      <c r="K114" s="245"/>
    </row>
    <row r="115" spans="2:11" s="1" customFormat="1" ht="15" customHeight="1">
      <c r="B115" s="256"/>
      <c r="C115" s="233" t="s">
        <v>37</v>
      </c>
      <c r="D115" s="233"/>
      <c r="E115" s="233"/>
      <c r="F115" s="254" t="s">
        <v>1019</v>
      </c>
      <c r="G115" s="233"/>
      <c r="H115" s="233" t="s">
        <v>1063</v>
      </c>
      <c r="I115" s="233" t="s">
        <v>1054</v>
      </c>
      <c r="J115" s="233"/>
      <c r="K115" s="245"/>
    </row>
    <row r="116" spans="2:11" s="1" customFormat="1" ht="15" customHeight="1">
      <c r="B116" s="256"/>
      <c r="C116" s="233" t="s">
        <v>47</v>
      </c>
      <c r="D116" s="233"/>
      <c r="E116" s="233"/>
      <c r="F116" s="254" t="s">
        <v>1019</v>
      </c>
      <c r="G116" s="233"/>
      <c r="H116" s="233" t="s">
        <v>1064</v>
      </c>
      <c r="I116" s="233" t="s">
        <v>1054</v>
      </c>
      <c r="J116" s="233"/>
      <c r="K116" s="245"/>
    </row>
    <row r="117" spans="2:11" s="1" customFormat="1" ht="15" customHeight="1">
      <c r="B117" s="256"/>
      <c r="C117" s="233" t="s">
        <v>56</v>
      </c>
      <c r="D117" s="233"/>
      <c r="E117" s="233"/>
      <c r="F117" s="254" t="s">
        <v>1019</v>
      </c>
      <c r="G117" s="233"/>
      <c r="H117" s="233" t="s">
        <v>1065</v>
      </c>
      <c r="I117" s="233" t="s">
        <v>1066</v>
      </c>
      <c r="J117" s="233"/>
      <c r="K117" s="245"/>
    </row>
    <row r="118" spans="2:11" s="1" customFormat="1" ht="15" customHeight="1">
      <c r="B118" s="259"/>
      <c r="C118" s="265"/>
      <c r="D118" s="265"/>
      <c r="E118" s="265"/>
      <c r="F118" s="265"/>
      <c r="G118" s="265"/>
      <c r="H118" s="265"/>
      <c r="I118" s="265"/>
      <c r="J118" s="265"/>
      <c r="K118" s="261"/>
    </row>
    <row r="119" spans="2:11" s="1" customFormat="1" ht="18.75" customHeight="1">
      <c r="B119" s="266"/>
      <c r="C119" s="267"/>
      <c r="D119" s="267"/>
      <c r="E119" s="267"/>
      <c r="F119" s="268"/>
      <c r="G119" s="267"/>
      <c r="H119" s="267"/>
      <c r="I119" s="267"/>
      <c r="J119" s="267"/>
      <c r="K119" s="266"/>
    </row>
    <row r="120" spans="2:11" s="1" customFormat="1" ht="18.75" customHeight="1">
      <c r="B120" s="240"/>
      <c r="C120" s="240"/>
      <c r="D120" s="240"/>
      <c r="E120" s="240"/>
      <c r="F120" s="240"/>
      <c r="G120" s="240"/>
      <c r="H120" s="240"/>
      <c r="I120" s="240"/>
      <c r="J120" s="240"/>
      <c r="K120" s="240"/>
    </row>
    <row r="121" spans="2:11" s="1" customFormat="1" ht="7.5" customHeight="1">
      <c r="B121" s="269"/>
      <c r="C121" s="270"/>
      <c r="D121" s="270"/>
      <c r="E121" s="270"/>
      <c r="F121" s="270"/>
      <c r="G121" s="270"/>
      <c r="H121" s="270"/>
      <c r="I121" s="270"/>
      <c r="J121" s="270"/>
      <c r="K121" s="271"/>
    </row>
    <row r="122" spans="2:11" s="1" customFormat="1" ht="45" customHeight="1">
      <c r="B122" s="272"/>
      <c r="C122" s="353" t="s">
        <v>1067</v>
      </c>
      <c r="D122" s="353"/>
      <c r="E122" s="353"/>
      <c r="F122" s="353"/>
      <c r="G122" s="353"/>
      <c r="H122" s="353"/>
      <c r="I122" s="353"/>
      <c r="J122" s="353"/>
      <c r="K122" s="273"/>
    </row>
    <row r="123" spans="2:11" s="1" customFormat="1" ht="17.25" customHeight="1">
      <c r="B123" s="274"/>
      <c r="C123" s="246" t="s">
        <v>1013</v>
      </c>
      <c r="D123" s="246"/>
      <c r="E123" s="246"/>
      <c r="F123" s="246" t="s">
        <v>1014</v>
      </c>
      <c r="G123" s="247"/>
      <c r="H123" s="246" t="s">
        <v>53</v>
      </c>
      <c r="I123" s="246" t="s">
        <v>56</v>
      </c>
      <c r="J123" s="246" t="s">
        <v>1015</v>
      </c>
      <c r="K123" s="275"/>
    </row>
    <row r="124" spans="2:11" s="1" customFormat="1" ht="17.25" customHeight="1">
      <c r="B124" s="274"/>
      <c r="C124" s="248" t="s">
        <v>1016</v>
      </c>
      <c r="D124" s="248"/>
      <c r="E124" s="248"/>
      <c r="F124" s="249" t="s">
        <v>1017</v>
      </c>
      <c r="G124" s="250"/>
      <c r="H124" s="248"/>
      <c r="I124" s="248"/>
      <c r="J124" s="248" t="s">
        <v>1018</v>
      </c>
      <c r="K124" s="275"/>
    </row>
    <row r="125" spans="2:11" s="1" customFormat="1" ht="5.25" customHeight="1">
      <c r="B125" s="276"/>
      <c r="C125" s="251"/>
      <c r="D125" s="251"/>
      <c r="E125" s="251"/>
      <c r="F125" s="251"/>
      <c r="G125" s="277"/>
      <c r="H125" s="251"/>
      <c r="I125" s="251"/>
      <c r="J125" s="251"/>
      <c r="K125" s="278"/>
    </row>
    <row r="126" spans="2:11" s="1" customFormat="1" ht="15" customHeight="1">
      <c r="B126" s="276"/>
      <c r="C126" s="233" t="s">
        <v>1022</v>
      </c>
      <c r="D126" s="253"/>
      <c r="E126" s="253"/>
      <c r="F126" s="254" t="s">
        <v>1019</v>
      </c>
      <c r="G126" s="233"/>
      <c r="H126" s="233" t="s">
        <v>1059</v>
      </c>
      <c r="I126" s="233" t="s">
        <v>1021</v>
      </c>
      <c r="J126" s="233">
        <v>120</v>
      </c>
      <c r="K126" s="279"/>
    </row>
    <row r="127" spans="2:11" s="1" customFormat="1" ht="15" customHeight="1">
      <c r="B127" s="276"/>
      <c r="C127" s="233" t="s">
        <v>1068</v>
      </c>
      <c r="D127" s="233"/>
      <c r="E127" s="233"/>
      <c r="F127" s="254" t="s">
        <v>1019</v>
      </c>
      <c r="G127" s="233"/>
      <c r="H127" s="233" t="s">
        <v>1069</v>
      </c>
      <c r="I127" s="233" t="s">
        <v>1021</v>
      </c>
      <c r="J127" s="233" t="s">
        <v>1070</v>
      </c>
      <c r="K127" s="279"/>
    </row>
    <row r="128" spans="2:11" s="1" customFormat="1" ht="15" customHeight="1">
      <c r="B128" s="276"/>
      <c r="C128" s="233" t="s">
        <v>967</v>
      </c>
      <c r="D128" s="233"/>
      <c r="E128" s="233"/>
      <c r="F128" s="254" t="s">
        <v>1019</v>
      </c>
      <c r="G128" s="233"/>
      <c r="H128" s="233" t="s">
        <v>1071</v>
      </c>
      <c r="I128" s="233" t="s">
        <v>1021</v>
      </c>
      <c r="J128" s="233" t="s">
        <v>1070</v>
      </c>
      <c r="K128" s="279"/>
    </row>
    <row r="129" spans="2:11" s="1" customFormat="1" ht="15" customHeight="1">
      <c r="B129" s="276"/>
      <c r="C129" s="233" t="s">
        <v>1030</v>
      </c>
      <c r="D129" s="233"/>
      <c r="E129" s="233"/>
      <c r="F129" s="254" t="s">
        <v>1025</v>
      </c>
      <c r="G129" s="233"/>
      <c r="H129" s="233" t="s">
        <v>1031</v>
      </c>
      <c r="I129" s="233" t="s">
        <v>1021</v>
      </c>
      <c r="J129" s="233">
        <v>15</v>
      </c>
      <c r="K129" s="279"/>
    </row>
    <row r="130" spans="2:11" s="1" customFormat="1" ht="15" customHeight="1">
      <c r="B130" s="276"/>
      <c r="C130" s="257" t="s">
        <v>1032</v>
      </c>
      <c r="D130" s="257"/>
      <c r="E130" s="257"/>
      <c r="F130" s="258" t="s">
        <v>1025</v>
      </c>
      <c r="G130" s="257"/>
      <c r="H130" s="257" t="s">
        <v>1033</v>
      </c>
      <c r="I130" s="257" t="s">
        <v>1021</v>
      </c>
      <c r="J130" s="257">
        <v>15</v>
      </c>
      <c r="K130" s="279"/>
    </row>
    <row r="131" spans="2:11" s="1" customFormat="1" ht="15" customHeight="1">
      <c r="B131" s="276"/>
      <c r="C131" s="257" t="s">
        <v>1034</v>
      </c>
      <c r="D131" s="257"/>
      <c r="E131" s="257"/>
      <c r="F131" s="258" t="s">
        <v>1025</v>
      </c>
      <c r="G131" s="257"/>
      <c r="H131" s="257" t="s">
        <v>1035</v>
      </c>
      <c r="I131" s="257" t="s">
        <v>1021</v>
      </c>
      <c r="J131" s="257">
        <v>20</v>
      </c>
      <c r="K131" s="279"/>
    </row>
    <row r="132" spans="2:11" s="1" customFormat="1" ht="15" customHeight="1">
      <c r="B132" s="276"/>
      <c r="C132" s="257" t="s">
        <v>1036</v>
      </c>
      <c r="D132" s="257"/>
      <c r="E132" s="257"/>
      <c r="F132" s="258" t="s">
        <v>1025</v>
      </c>
      <c r="G132" s="257"/>
      <c r="H132" s="257" t="s">
        <v>1037</v>
      </c>
      <c r="I132" s="257" t="s">
        <v>1021</v>
      </c>
      <c r="J132" s="257">
        <v>20</v>
      </c>
      <c r="K132" s="279"/>
    </row>
    <row r="133" spans="2:11" s="1" customFormat="1" ht="15" customHeight="1">
      <c r="B133" s="276"/>
      <c r="C133" s="233" t="s">
        <v>1024</v>
      </c>
      <c r="D133" s="233"/>
      <c r="E133" s="233"/>
      <c r="F133" s="254" t="s">
        <v>1025</v>
      </c>
      <c r="G133" s="233"/>
      <c r="H133" s="233" t="s">
        <v>1059</v>
      </c>
      <c r="I133" s="233" t="s">
        <v>1021</v>
      </c>
      <c r="J133" s="233">
        <v>50</v>
      </c>
      <c r="K133" s="279"/>
    </row>
    <row r="134" spans="2:11" s="1" customFormat="1" ht="15" customHeight="1">
      <c r="B134" s="276"/>
      <c r="C134" s="233" t="s">
        <v>1038</v>
      </c>
      <c r="D134" s="233"/>
      <c r="E134" s="233"/>
      <c r="F134" s="254" t="s">
        <v>1025</v>
      </c>
      <c r="G134" s="233"/>
      <c r="H134" s="233" t="s">
        <v>1059</v>
      </c>
      <c r="I134" s="233" t="s">
        <v>1021</v>
      </c>
      <c r="J134" s="233">
        <v>50</v>
      </c>
      <c r="K134" s="279"/>
    </row>
    <row r="135" spans="2:11" s="1" customFormat="1" ht="15" customHeight="1">
      <c r="B135" s="276"/>
      <c r="C135" s="233" t="s">
        <v>1044</v>
      </c>
      <c r="D135" s="233"/>
      <c r="E135" s="233"/>
      <c r="F135" s="254" t="s">
        <v>1025</v>
      </c>
      <c r="G135" s="233"/>
      <c r="H135" s="233" t="s">
        <v>1059</v>
      </c>
      <c r="I135" s="233" t="s">
        <v>1021</v>
      </c>
      <c r="J135" s="233">
        <v>50</v>
      </c>
      <c r="K135" s="279"/>
    </row>
    <row r="136" spans="2:11" s="1" customFormat="1" ht="15" customHeight="1">
      <c r="B136" s="276"/>
      <c r="C136" s="233" t="s">
        <v>1046</v>
      </c>
      <c r="D136" s="233"/>
      <c r="E136" s="233"/>
      <c r="F136" s="254" t="s">
        <v>1025</v>
      </c>
      <c r="G136" s="233"/>
      <c r="H136" s="233" t="s">
        <v>1059</v>
      </c>
      <c r="I136" s="233" t="s">
        <v>1021</v>
      </c>
      <c r="J136" s="233">
        <v>50</v>
      </c>
      <c r="K136" s="279"/>
    </row>
    <row r="137" spans="2:11" s="1" customFormat="1" ht="15" customHeight="1">
      <c r="B137" s="276"/>
      <c r="C137" s="233" t="s">
        <v>1047</v>
      </c>
      <c r="D137" s="233"/>
      <c r="E137" s="233"/>
      <c r="F137" s="254" t="s">
        <v>1025</v>
      </c>
      <c r="G137" s="233"/>
      <c r="H137" s="233" t="s">
        <v>1072</v>
      </c>
      <c r="I137" s="233" t="s">
        <v>1021</v>
      </c>
      <c r="J137" s="233">
        <v>255</v>
      </c>
      <c r="K137" s="279"/>
    </row>
    <row r="138" spans="2:11" s="1" customFormat="1" ht="15" customHeight="1">
      <c r="B138" s="276"/>
      <c r="C138" s="233" t="s">
        <v>1049</v>
      </c>
      <c r="D138" s="233"/>
      <c r="E138" s="233"/>
      <c r="F138" s="254" t="s">
        <v>1019</v>
      </c>
      <c r="G138" s="233"/>
      <c r="H138" s="233" t="s">
        <v>1073</v>
      </c>
      <c r="I138" s="233" t="s">
        <v>1051</v>
      </c>
      <c r="J138" s="233"/>
      <c r="K138" s="279"/>
    </row>
    <row r="139" spans="2:11" s="1" customFormat="1" ht="15" customHeight="1">
      <c r="B139" s="276"/>
      <c r="C139" s="233" t="s">
        <v>1052</v>
      </c>
      <c r="D139" s="233"/>
      <c r="E139" s="233"/>
      <c r="F139" s="254" t="s">
        <v>1019</v>
      </c>
      <c r="G139" s="233"/>
      <c r="H139" s="233" t="s">
        <v>1074</v>
      </c>
      <c r="I139" s="233" t="s">
        <v>1054</v>
      </c>
      <c r="J139" s="233"/>
      <c r="K139" s="279"/>
    </row>
    <row r="140" spans="2:11" s="1" customFormat="1" ht="15" customHeight="1">
      <c r="B140" s="276"/>
      <c r="C140" s="233" t="s">
        <v>1055</v>
      </c>
      <c r="D140" s="233"/>
      <c r="E140" s="233"/>
      <c r="F140" s="254" t="s">
        <v>1019</v>
      </c>
      <c r="G140" s="233"/>
      <c r="H140" s="233" t="s">
        <v>1055</v>
      </c>
      <c r="I140" s="233" t="s">
        <v>1054</v>
      </c>
      <c r="J140" s="233"/>
      <c r="K140" s="279"/>
    </row>
    <row r="141" spans="2:11" s="1" customFormat="1" ht="15" customHeight="1">
      <c r="B141" s="276"/>
      <c r="C141" s="233" t="s">
        <v>37</v>
      </c>
      <c r="D141" s="233"/>
      <c r="E141" s="233"/>
      <c r="F141" s="254" t="s">
        <v>1019</v>
      </c>
      <c r="G141" s="233"/>
      <c r="H141" s="233" t="s">
        <v>1075</v>
      </c>
      <c r="I141" s="233" t="s">
        <v>1054</v>
      </c>
      <c r="J141" s="233"/>
      <c r="K141" s="279"/>
    </row>
    <row r="142" spans="2:11" s="1" customFormat="1" ht="15" customHeight="1">
      <c r="B142" s="276"/>
      <c r="C142" s="233" t="s">
        <v>1076</v>
      </c>
      <c r="D142" s="233"/>
      <c r="E142" s="233"/>
      <c r="F142" s="254" t="s">
        <v>1019</v>
      </c>
      <c r="G142" s="233"/>
      <c r="H142" s="233" t="s">
        <v>1077</v>
      </c>
      <c r="I142" s="233" t="s">
        <v>1054</v>
      </c>
      <c r="J142" s="233"/>
      <c r="K142" s="279"/>
    </row>
    <row r="143" spans="2:11" s="1" customFormat="1" ht="15" customHeight="1">
      <c r="B143" s="280"/>
      <c r="C143" s="281"/>
      <c r="D143" s="281"/>
      <c r="E143" s="281"/>
      <c r="F143" s="281"/>
      <c r="G143" s="281"/>
      <c r="H143" s="281"/>
      <c r="I143" s="281"/>
      <c r="J143" s="281"/>
      <c r="K143" s="282"/>
    </row>
    <row r="144" spans="2:11" s="1" customFormat="1" ht="18.75" customHeight="1">
      <c r="B144" s="267"/>
      <c r="C144" s="267"/>
      <c r="D144" s="267"/>
      <c r="E144" s="267"/>
      <c r="F144" s="268"/>
      <c r="G144" s="267"/>
      <c r="H144" s="267"/>
      <c r="I144" s="267"/>
      <c r="J144" s="267"/>
      <c r="K144" s="267"/>
    </row>
    <row r="145" spans="2:11" s="1" customFormat="1" ht="18.75" customHeight="1">
      <c r="B145" s="240"/>
      <c r="C145" s="240"/>
      <c r="D145" s="240"/>
      <c r="E145" s="240"/>
      <c r="F145" s="240"/>
      <c r="G145" s="240"/>
      <c r="H145" s="240"/>
      <c r="I145" s="240"/>
      <c r="J145" s="240"/>
      <c r="K145" s="240"/>
    </row>
    <row r="146" spans="2:11" s="1" customFormat="1" ht="7.5" customHeight="1">
      <c r="B146" s="241"/>
      <c r="C146" s="242"/>
      <c r="D146" s="242"/>
      <c r="E146" s="242"/>
      <c r="F146" s="242"/>
      <c r="G146" s="242"/>
      <c r="H146" s="242"/>
      <c r="I146" s="242"/>
      <c r="J146" s="242"/>
      <c r="K146" s="243"/>
    </row>
    <row r="147" spans="2:11" s="1" customFormat="1" ht="45" customHeight="1">
      <c r="B147" s="244"/>
      <c r="C147" s="352" t="s">
        <v>1078</v>
      </c>
      <c r="D147" s="352"/>
      <c r="E147" s="352"/>
      <c r="F147" s="352"/>
      <c r="G147" s="352"/>
      <c r="H147" s="352"/>
      <c r="I147" s="352"/>
      <c r="J147" s="352"/>
      <c r="K147" s="245"/>
    </row>
    <row r="148" spans="2:11" s="1" customFormat="1" ht="17.25" customHeight="1">
      <c r="B148" s="244"/>
      <c r="C148" s="246" t="s">
        <v>1013</v>
      </c>
      <c r="D148" s="246"/>
      <c r="E148" s="246"/>
      <c r="F148" s="246" t="s">
        <v>1014</v>
      </c>
      <c r="G148" s="247"/>
      <c r="H148" s="246" t="s">
        <v>53</v>
      </c>
      <c r="I148" s="246" t="s">
        <v>56</v>
      </c>
      <c r="J148" s="246" t="s">
        <v>1015</v>
      </c>
      <c r="K148" s="245"/>
    </row>
    <row r="149" spans="2:11" s="1" customFormat="1" ht="17.25" customHeight="1">
      <c r="B149" s="244"/>
      <c r="C149" s="248" t="s">
        <v>1016</v>
      </c>
      <c r="D149" s="248"/>
      <c r="E149" s="248"/>
      <c r="F149" s="249" t="s">
        <v>1017</v>
      </c>
      <c r="G149" s="250"/>
      <c r="H149" s="248"/>
      <c r="I149" s="248"/>
      <c r="J149" s="248" t="s">
        <v>1018</v>
      </c>
      <c r="K149" s="245"/>
    </row>
    <row r="150" spans="2:11" s="1" customFormat="1" ht="5.25" customHeight="1">
      <c r="B150" s="256"/>
      <c r="C150" s="251"/>
      <c r="D150" s="251"/>
      <c r="E150" s="251"/>
      <c r="F150" s="251"/>
      <c r="G150" s="252"/>
      <c r="H150" s="251"/>
      <c r="I150" s="251"/>
      <c r="J150" s="251"/>
      <c r="K150" s="279"/>
    </row>
    <row r="151" spans="2:11" s="1" customFormat="1" ht="15" customHeight="1">
      <c r="B151" s="256"/>
      <c r="C151" s="283" t="s">
        <v>1022</v>
      </c>
      <c r="D151" s="233"/>
      <c r="E151" s="233"/>
      <c r="F151" s="284" t="s">
        <v>1019</v>
      </c>
      <c r="G151" s="233"/>
      <c r="H151" s="283" t="s">
        <v>1059</v>
      </c>
      <c r="I151" s="283" t="s">
        <v>1021</v>
      </c>
      <c r="J151" s="283">
        <v>120</v>
      </c>
      <c r="K151" s="279"/>
    </row>
    <row r="152" spans="2:11" s="1" customFormat="1" ht="15" customHeight="1">
      <c r="B152" s="256"/>
      <c r="C152" s="283" t="s">
        <v>1068</v>
      </c>
      <c r="D152" s="233"/>
      <c r="E152" s="233"/>
      <c r="F152" s="284" t="s">
        <v>1019</v>
      </c>
      <c r="G152" s="233"/>
      <c r="H152" s="283" t="s">
        <v>1079</v>
      </c>
      <c r="I152" s="283" t="s">
        <v>1021</v>
      </c>
      <c r="J152" s="283" t="s">
        <v>1070</v>
      </c>
      <c r="K152" s="279"/>
    </row>
    <row r="153" spans="2:11" s="1" customFormat="1" ht="15" customHeight="1">
      <c r="B153" s="256"/>
      <c r="C153" s="283" t="s">
        <v>967</v>
      </c>
      <c r="D153" s="233"/>
      <c r="E153" s="233"/>
      <c r="F153" s="284" t="s">
        <v>1019</v>
      </c>
      <c r="G153" s="233"/>
      <c r="H153" s="283" t="s">
        <v>1080</v>
      </c>
      <c r="I153" s="283" t="s">
        <v>1021</v>
      </c>
      <c r="J153" s="283" t="s">
        <v>1070</v>
      </c>
      <c r="K153" s="279"/>
    </row>
    <row r="154" spans="2:11" s="1" customFormat="1" ht="15" customHeight="1">
      <c r="B154" s="256"/>
      <c r="C154" s="283" t="s">
        <v>1024</v>
      </c>
      <c r="D154" s="233"/>
      <c r="E154" s="233"/>
      <c r="F154" s="284" t="s">
        <v>1025</v>
      </c>
      <c r="G154" s="233"/>
      <c r="H154" s="283" t="s">
        <v>1059</v>
      </c>
      <c r="I154" s="283" t="s">
        <v>1021</v>
      </c>
      <c r="J154" s="283">
        <v>50</v>
      </c>
      <c r="K154" s="279"/>
    </row>
    <row r="155" spans="2:11" s="1" customFormat="1" ht="15" customHeight="1">
      <c r="B155" s="256"/>
      <c r="C155" s="283" t="s">
        <v>1027</v>
      </c>
      <c r="D155" s="233"/>
      <c r="E155" s="233"/>
      <c r="F155" s="284" t="s">
        <v>1019</v>
      </c>
      <c r="G155" s="233"/>
      <c r="H155" s="283" t="s">
        <v>1059</v>
      </c>
      <c r="I155" s="283" t="s">
        <v>1029</v>
      </c>
      <c r="J155" s="283"/>
      <c r="K155" s="279"/>
    </row>
    <row r="156" spans="2:11" s="1" customFormat="1" ht="15" customHeight="1">
      <c r="B156" s="256"/>
      <c r="C156" s="283" t="s">
        <v>1038</v>
      </c>
      <c r="D156" s="233"/>
      <c r="E156" s="233"/>
      <c r="F156" s="284" t="s">
        <v>1025</v>
      </c>
      <c r="G156" s="233"/>
      <c r="H156" s="283" t="s">
        <v>1059</v>
      </c>
      <c r="I156" s="283" t="s">
        <v>1021</v>
      </c>
      <c r="J156" s="283">
        <v>50</v>
      </c>
      <c r="K156" s="279"/>
    </row>
    <row r="157" spans="2:11" s="1" customFormat="1" ht="15" customHeight="1">
      <c r="B157" s="256"/>
      <c r="C157" s="283" t="s">
        <v>1046</v>
      </c>
      <c r="D157" s="233"/>
      <c r="E157" s="233"/>
      <c r="F157" s="284" t="s">
        <v>1025</v>
      </c>
      <c r="G157" s="233"/>
      <c r="H157" s="283" t="s">
        <v>1059</v>
      </c>
      <c r="I157" s="283" t="s">
        <v>1021</v>
      </c>
      <c r="J157" s="283">
        <v>50</v>
      </c>
      <c r="K157" s="279"/>
    </row>
    <row r="158" spans="2:11" s="1" customFormat="1" ht="15" customHeight="1">
      <c r="B158" s="256"/>
      <c r="C158" s="283" t="s">
        <v>1044</v>
      </c>
      <c r="D158" s="233"/>
      <c r="E158" s="233"/>
      <c r="F158" s="284" t="s">
        <v>1025</v>
      </c>
      <c r="G158" s="233"/>
      <c r="H158" s="283" t="s">
        <v>1059</v>
      </c>
      <c r="I158" s="283" t="s">
        <v>1021</v>
      </c>
      <c r="J158" s="283">
        <v>50</v>
      </c>
      <c r="K158" s="279"/>
    </row>
    <row r="159" spans="2:11" s="1" customFormat="1" ht="15" customHeight="1">
      <c r="B159" s="256"/>
      <c r="C159" s="283" t="s">
        <v>98</v>
      </c>
      <c r="D159" s="233"/>
      <c r="E159" s="233"/>
      <c r="F159" s="284" t="s">
        <v>1019</v>
      </c>
      <c r="G159" s="233"/>
      <c r="H159" s="283" t="s">
        <v>1081</v>
      </c>
      <c r="I159" s="283" t="s">
        <v>1021</v>
      </c>
      <c r="J159" s="283" t="s">
        <v>1082</v>
      </c>
      <c r="K159" s="279"/>
    </row>
    <row r="160" spans="2:11" s="1" customFormat="1" ht="15" customHeight="1">
      <c r="B160" s="256"/>
      <c r="C160" s="283" t="s">
        <v>1083</v>
      </c>
      <c r="D160" s="233"/>
      <c r="E160" s="233"/>
      <c r="F160" s="284" t="s">
        <v>1019</v>
      </c>
      <c r="G160" s="233"/>
      <c r="H160" s="283" t="s">
        <v>1084</v>
      </c>
      <c r="I160" s="283" t="s">
        <v>1054</v>
      </c>
      <c r="J160" s="283"/>
      <c r="K160" s="279"/>
    </row>
    <row r="161" spans="2:11" s="1" customFormat="1" ht="15" customHeight="1">
      <c r="B161" s="285"/>
      <c r="C161" s="265"/>
      <c r="D161" s="265"/>
      <c r="E161" s="265"/>
      <c r="F161" s="265"/>
      <c r="G161" s="265"/>
      <c r="H161" s="265"/>
      <c r="I161" s="265"/>
      <c r="J161" s="265"/>
      <c r="K161" s="286"/>
    </row>
    <row r="162" spans="2:11" s="1" customFormat="1" ht="18.75" customHeight="1">
      <c r="B162" s="267"/>
      <c r="C162" s="277"/>
      <c r="D162" s="277"/>
      <c r="E162" s="277"/>
      <c r="F162" s="287"/>
      <c r="G162" s="277"/>
      <c r="H162" s="277"/>
      <c r="I162" s="277"/>
      <c r="J162" s="277"/>
      <c r="K162" s="267"/>
    </row>
    <row r="163" spans="2:11" s="1" customFormat="1" ht="18.75" customHeight="1">
      <c r="B163" s="240"/>
      <c r="C163" s="240"/>
      <c r="D163" s="240"/>
      <c r="E163" s="240"/>
      <c r="F163" s="240"/>
      <c r="G163" s="240"/>
      <c r="H163" s="240"/>
      <c r="I163" s="240"/>
      <c r="J163" s="240"/>
      <c r="K163" s="240"/>
    </row>
    <row r="164" spans="2:11" s="1" customFormat="1" ht="7.5" customHeight="1">
      <c r="B164" s="222"/>
      <c r="C164" s="223"/>
      <c r="D164" s="223"/>
      <c r="E164" s="223"/>
      <c r="F164" s="223"/>
      <c r="G164" s="223"/>
      <c r="H164" s="223"/>
      <c r="I164" s="223"/>
      <c r="J164" s="223"/>
      <c r="K164" s="224"/>
    </row>
    <row r="165" spans="2:11" s="1" customFormat="1" ht="45" customHeight="1">
      <c r="B165" s="225"/>
      <c r="C165" s="353" t="s">
        <v>1085</v>
      </c>
      <c r="D165" s="353"/>
      <c r="E165" s="353"/>
      <c r="F165" s="353"/>
      <c r="G165" s="353"/>
      <c r="H165" s="353"/>
      <c r="I165" s="353"/>
      <c r="J165" s="353"/>
      <c r="K165" s="226"/>
    </row>
    <row r="166" spans="2:11" s="1" customFormat="1" ht="17.25" customHeight="1">
      <c r="B166" s="225"/>
      <c r="C166" s="246" t="s">
        <v>1013</v>
      </c>
      <c r="D166" s="246"/>
      <c r="E166" s="246"/>
      <c r="F166" s="246" t="s">
        <v>1014</v>
      </c>
      <c r="G166" s="288"/>
      <c r="H166" s="289" t="s">
        <v>53</v>
      </c>
      <c r="I166" s="289" t="s">
        <v>56</v>
      </c>
      <c r="J166" s="246" t="s">
        <v>1015</v>
      </c>
      <c r="K166" s="226"/>
    </row>
    <row r="167" spans="2:11" s="1" customFormat="1" ht="17.25" customHeight="1">
      <c r="B167" s="227"/>
      <c r="C167" s="248" t="s">
        <v>1016</v>
      </c>
      <c r="D167" s="248"/>
      <c r="E167" s="248"/>
      <c r="F167" s="249" t="s">
        <v>1017</v>
      </c>
      <c r="G167" s="290"/>
      <c r="H167" s="291"/>
      <c r="I167" s="291"/>
      <c r="J167" s="248" t="s">
        <v>1018</v>
      </c>
      <c r="K167" s="228"/>
    </row>
    <row r="168" spans="2:11" s="1" customFormat="1" ht="5.25" customHeight="1">
      <c r="B168" s="256"/>
      <c r="C168" s="251"/>
      <c r="D168" s="251"/>
      <c r="E168" s="251"/>
      <c r="F168" s="251"/>
      <c r="G168" s="252"/>
      <c r="H168" s="251"/>
      <c r="I168" s="251"/>
      <c r="J168" s="251"/>
      <c r="K168" s="279"/>
    </row>
    <row r="169" spans="2:11" s="1" customFormat="1" ht="15" customHeight="1">
      <c r="B169" s="256"/>
      <c r="C169" s="233" t="s">
        <v>1022</v>
      </c>
      <c r="D169" s="233"/>
      <c r="E169" s="233"/>
      <c r="F169" s="254" t="s">
        <v>1019</v>
      </c>
      <c r="G169" s="233"/>
      <c r="H169" s="233" t="s">
        <v>1059</v>
      </c>
      <c r="I169" s="233" t="s">
        <v>1021</v>
      </c>
      <c r="J169" s="233">
        <v>120</v>
      </c>
      <c r="K169" s="279"/>
    </row>
    <row r="170" spans="2:11" s="1" customFormat="1" ht="15" customHeight="1">
      <c r="B170" s="256"/>
      <c r="C170" s="233" t="s">
        <v>1068</v>
      </c>
      <c r="D170" s="233"/>
      <c r="E170" s="233"/>
      <c r="F170" s="254" t="s">
        <v>1019</v>
      </c>
      <c r="G170" s="233"/>
      <c r="H170" s="233" t="s">
        <v>1069</v>
      </c>
      <c r="I170" s="233" t="s">
        <v>1021</v>
      </c>
      <c r="J170" s="233" t="s">
        <v>1070</v>
      </c>
      <c r="K170" s="279"/>
    </row>
    <row r="171" spans="2:11" s="1" customFormat="1" ht="15" customHeight="1">
      <c r="B171" s="256"/>
      <c r="C171" s="233" t="s">
        <v>967</v>
      </c>
      <c r="D171" s="233"/>
      <c r="E171" s="233"/>
      <c r="F171" s="254" t="s">
        <v>1019</v>
      </c>
      <c r="G171" s="233"/>
      <c r="H171" s="233" t="s">
        <v>1086</v>
      </c>
      <c r="I171" s="233" t="s">
        <v>1021</v>
      </c>
      <c r="J171" s="233" t="s">
        <v>1070</v>
      </c>
      <c r="K171" s="279"/>
    </row>
    <row r="172" spans="2:11" s="1" customFormat="1" ht="15" customHeight="1">
      <c r="B172" s="256"/>
      <c r="C172" s="233" t="s">
        <v>1024</v>
      </c>
      <c r="D172" s="233"/>
      <c r="E172" s="233"/>
      <c r="F172" s="254" t="s">
        <v>1025</v>
      </c>
      <c r="G172" s="233"/>
      <c r="H172" s="233" t="s">
        <v>1086</v>
      </c>
      <c r="I172" s="233" t="s">
        <v>1021</v>
      </c>
      <c r="J172" s="233">
        <v>50</v>
      </c>
      <c r="K172" s="279"/>
    </row>
    <row r="173" spans="2:11" s="1" customFormat="1" ht="15" customHeight="1">
      <c r="B173" s="256"/>
      <c r="C173" s="233" t="s">
        <v>1027</v>
      </c>
      <c r="D173" s="233"/>
      <c r="E173" s="233"/>
      <c r="F173" s="254" t="s">
        <v>1019</v>
      </c>
      <c r="G173" s="233"/>
      <c r="H173" s="233" t="s">
        <v>1086</v>
      </c>
      <c r="I173" s="233" t="s">
        <v>1029</v>
      </c>
      <c r="J173" s="233"/>
      <c r="K173" s="279"/>
    </row>
    <row r="174" spans="2:11" s="1" customFormat="1" ht="15" customHeight="1">
      <c r="B174" s="256"/>
      <c r="C174" s="233" t="s">
        <v>1038</v>
      </c>
      <c r="D174" s="233"/>
      <c r="E174" s="233"/>
      <c r="F174" s="254" t="s">
        <v>1025</v>
      </c>
      <c r="G174" s="233"/>
      <c r="H174" s="233" t="s">
        <v>1086</v>
      </c>
      <c r="I174" s="233" t="s">
        <v>1021</v>
      </c>
      <c r="J174" s="233">
        <v>50</v>
      </c>
      <c r="K174" s="279"/>
    </row>
    <row r="175" spans="2:11" s="1" customFormat="1" ht="15" customHeight="1">
      <c r="B175" s="256"/>
      <c r="C175" s="233" t="s">
        <v>1046</v>
      </c>
      <c r="D175" s="233"/>
      <c r="E175" s="233"/>
      <c r="F175" s="254" t="s">
        <v>1025</v>
      </c>
      <c r="G175" s="233"/>
      <c r="H175" s="233" t="s">
        <v>1086</v>
      </c>
      <c r="I175" s="233" t="s">
        <v>1021</v>
      </c>
      <c r="J175" s="233">
        <v>50</v>
      </c>
      <c r="K175" s="279"/>
    </row>
    <row r="176" spans="2:11" s="1" customFormat="1" ht="15" customHeight="1">
      <c r="B176" s="256"/>
      <c r="C176" s="233" t="s">
        <v>1044</v>
      </c>
      <c r="D176" s="233"/>
      <c r="E176" s="233"/>
      <c r="F176" s="254" t="s">
        <v>1025</v>
      </c>
      <c r="G176" s="233"/>
      <c r="H176" s="233" t="s">
        <v>1086</v>
      </c>
      <c r="I176" s="233" t="s">
        <v>1021</v>
      </c>
      <c r="J176" s="233">
        <v>50</v>
      </c>
      <c r="K176" s="279"/>
    </row>
    <row r="177" spans="2:11" s="1" customFormat="1" ht="15" customHeight="1">
      <c r="B177" s="256"/>
      <c r="C177" s="233" t="s">
        <v>104</v>
      </c>
      <c r="D177" s="233"/>
      <c r="E177" s="233"/>
      <c r="F177" s="254" t="s">
        <v>1019</v>
      </c>
      <c r="G177" s="233"/>
      <c r="H177" s="233" t="s">
        <v>1087</v>
      </c>
      <c r="I177" s="233" t="s">
        <v>1088</v>
      </c>
      <c r="J177" s="233"/>
      <c r="K177" s="279"/>
    </row>
    <row r="178" spans="2:11" s="1" customFormat="1" ht="15" customHeight="1">
      <c r="B178" s="256"/>
      <c r="C178" s="233" t="s">
        <v>56</v>
      </c>
      <c r="D178" s="233"/>
      <c r="E178" s="233"/>
      <c r="F178" s="254" t="s">
        <v>1019</v>
      </c>
      <c r="G178" s="233"/>
      <c r="H178" s="233" t="s">
        <v>1089</v>
      </c>
      <c r="I178" s="233" t="s">
        <v>1090</v>
      </c>
      <c r="J178" s="233">
        <v>1</v>
      </c>
      <c r="K178" s="279"/>
    </row>
    <row r="179" spans="2:11" s="1" customFormat="1" ht="15" customHeight="1">
      <c r="B179" s="256"/>
      <c r="C179" s="233" t="s">
        <v>52</v>
      </c>
      <c r="D179" s="233"/>
      <c r="E179" s="233"/>
      <c r="F179" s="254" t="s">
        <v>1019</v>
      </c>
      <c r="G179" s="233"/>
      <c r="H179" s="233" t="s">
        <v>1091</v>
      </c>
      <c r="I179" s="233" t="s">
        <v>1021</v>
      </c>
      <c r="J179" s="233">
        <v>20</v>
      </c>
      <c r="K179" s="279"/>
    </row>
    <row r="180" spans="2:11" s="1" customFormat="1" ht="15" customHeight="1">
      <c r="B180" s="256"/>
      <c r="C180" s="233" t="s">
        <v>53</v>
      </c>
      <c r="D180" s="233"/>
      <c r="E180" s="233"/>
      <c r="F180" s="254" t="s">
        <v>1019</v>
      </c>
      <c r="G180" s="233"/>
      <c r="H180" s="233" t="s">
        <v>1092</v>
      </c>
      <c r="I180" s="233" t="s">
        <v>1021</v>
      </c>
      <c r="J180" s="233">
        <v>255</v>
      </c>
      <c r="K180" s="279"/>
    </row>
    <row r="181" spans="2:11" s="1" customFormat="1" ht="15" customHeight="1">
      <c r="B181" s="256"/>
      <c r="C181" s="233" t="s">
        <v>105</v>
      </c>
      <c r="D181" s="233"/>
      <c r="E181" s="233"/>
      <c r="F181" s="254" t="s">
        <v>1019</v>
      </c>
      <c r="G181" s="233"/>
      <c r="H181" s="233" t="s">
        <v>983</v>
      </c>
      <c r="I181" s="233" t="s">
        <v>1021</v>
      </c>
      <c r="J181" s="233">
        <v>10</v>
      </c>
      <c r="K181" s="279"/>
    </row>
    <row r="182" spans="2:11" s="1" customFormat="1" ht="15" customHeight="1">
      <c r="B182" s="256"/>
      <c r="C182" s="233" t="s">
        <v>106</v>
      </c>
      <c r="D182" s="233"/>
      <c r="E182" s="233"/>
      <c r="F182" s="254" t="s">
        <v>1019</v>
      </c>
      <c r="G182" s="233"/>
      <c r="H182" s="233" t="s">
        <v>1093</v>
      </c>
      <c r="I182" s="233" t="s">
        <v>1054</v>
      </c>
      <c r="J182" s="233"/>
      <c r="K182" s="279"/>
    </row>
    <row r="183" spans="2:11" s="1" customFormat="1" ht="15" customHeight="1">
      <c r="B183" s="256"/>
      <c r="C183" s="233" t="s">
        <v>1094</v>
      </c>
      <c r="D183" s="233"/>
      <c r="E183" s="233"/>
      <c r="F183" s="254" t="s">
        <v>1019</v>
      </c>
      <c r="G183" s="233"/>
      <c r="H183" s="233" t="s">
        <v>1095</v>
      </c>
      <c r="I183" s="233" t="s">
        <v>1054</v>
      </c>
      <c r="J183" s="233"/>
      <c r="K183" s="279"/>
    </row>
    <row r="184" spans="2:11" s="1" customFormat="1" ht="15" customHeight="1">
      <c r="B184" s="256"/>
      <c r="C184" s="233" t="s">
        <v>1083</v>
      </c>
      <c r="D184" s="233"/>
      <c r="E184" s="233"/>
      <c r="F184" s="254" t="s">
        <v>1019</v>
      </c>
      <c r="G184" s="233"/>
      <c r="H184" s="233" t="s">
        <v>1096</v>
      </c>
      <c r="I184" s="233" t="s">
        <v>1054</v>
      </c>
      <c r="J184" s="233"/>
      <c r="K184" s="279"/>
    </row>
    <row r="185" spans="2:11" s="1" customFormat="1" ht="15" customHeight="1">
      <c r="B185" s="256"/>
      <c r="C185" s="233" t="s">
        <v>108</v>
      </c>
      <c r="D185" s="233"/>
      <c r="E185" s="233"/>
      <c r="F185" s="254" t="s">
        <v>1025</v>
      </c>
      <c r="G185" s="233"/>
      <c r="H185" s="233" t="s">
        <v>1097</v>
      </c>
      <c r="I185" s="233" t="s">
        <v>1021</v>
      </c>
      <c r="J185" s="233">
        <v>50</v>
      </c>
      <c r="K185" s="279"/>
    </row>
    <row r="186" spans="2:11" s="1" customFormat="1" ht="15" customHeight="1">
      <c r="B186" s="256"/>
      <c r="C186" s="233" t="s">
        <v>1098</v>
      </c>
      <c r="D186" s="233"/>
      <c r="E186" s="233"/>
      <c r="F186" s="254" t="s">
        <v>1025</v>
      </c>
      <c r="G186" s="233"/>
      <c r="H186" s="233" t="s">
        <v>1099</v>
      </c>
      <c r="I186" s="233" t="s">
        <v>1100</v>
      </c>
      <c r="J186" s="233"/>
      <c r="K186" s="279"/>
    </row>
    <row r="187" spans="2:11" s="1" customFormat="1" ht="15" customHeight="1">
      <c r="B187" s="256"/>
      <c r="C187" s="233" t="s">
        <v>1101</v>
      </c>
      <c r="D187" s="233"/>
      <c r="E187" s="233"/>
      <c r="F187" s="254" t="s">
        <v>1025</v>
      </c>
      <c r="G187" s="233"/>
      <c r="H187" s="233" t="s">
        <v>1102</v>
      </c>
      <c r="I187" s="233" t="s">
        <v>1100</v>
      </c>
      <c r="J187" s="233"/>
      <c r="K187" s="279"/>
    </row>
    <row r="188" spans="2:11" s="1" customFormat="1" ht="15" customHeight="1">
      <c r="B188" s="256"/>
      <c r="C188" s="233" t="s">
        <v>1103</v>
      </c>
      <c r="D188" s="233"/>
      <c r="E188" s="233"/>
      <c r="F188" s="254" t="s">
        <v>1025</v>
      </c>
      <c r="G188" s="233"/>
      <c r="H188" s="233" t="s">
        <v>1104</v>
      </c>
      <c r="I188" s="233" t="s">
        <v>1100</v>
      </c>
      <c r="J188" s="233"/>
      <c r="K188" s="279"/>
    </row>
    <row r="189" spans="2:11" s="1" customFormat="1" ht="15" customHeight="1">
      <c r="B189" s="256"/>
      <c r="C189" s="292" t="s">
        <v>1105</v>
      </c>
      <c r="D189" s="233"/>
      <c r="E189" s="233"/>
      <c r="F189" s="254" t="s">
        <v>1025</v>
      </c>
      <c r="G189" s="233"/>
      <c r="H189" s="233" t="s">
        <v>1106</v>
      </c>
      <c r="I189" s="233" t="s">
        <v>1107</v>
      </c>
      <c r="J189" s="293" t="s">
        <v>1108</v>
      </c>
      <c r="K189" s="279"/>
    </row>
    <row r="190" spans="2:11" s="1" customFormat="1" ht="15" customHeight="1">
      <c r="B190" s="256"/>
      <c r="C190" s="292" t="s">
        <v>41</v>
      </c>
      <c r="D190" s="233"/>
      <c r="E190" s="233"/>
      <c r="F190" s="254" t="s">
        <v>1019</v>
      </c>
      <c r="G190" s="233"/>
      <c r="H190" s="230" t="s">
        <v>1109</v>
      </c>
      <c r="I190" s="233" t="s">
        <v>1110</v>
      </c>
      <c r="J190" s="233"/>
      <c r="K190" s="279"/>
    </row>
    <row r="191" spans="2:11" s="1" customFormat="1" ht="15" customHeight="1">
      <c r="B191" s="256"/>
      <c r="C191" s="292" t="s">
        <v>1111</v>
      </c>
      <c r="D191" s="233"/>
      <c r="E191" s="233"/>
      <c r="F191" s="254" t="s">
        <v>1019</v>
      </c>
      <c r="G191" s="233"/>
      <c r="H191" s="233" t="s">
        <v>1112</v>
      </c>
      <c r="I191" s="233" t="s">
        <v>1054</v>
      </c>
      <c r="J191" s="233"/>
      <c r="K191" s="279"/>
    </row>
    <row r="192" spans="2:11" s="1" customFormat="1" ht="15" customHeight="1">
      <c r="B192" s="256"/>
      <c r="C192" s="292" t="s">
        <v>1113</v>
      </c>
      <c r="D192" s="233"/>
      <c r="E192" s="233"/>
      <c r="F192" s="254" t="s">
        <v>1019</v>
      </c>
      <c r="G192" s="233"/>
      <c r="H192" s="233" t="s">
        <v>1114</v>
      </c>
      <c r="I192" s="233" t="s">
        <v>1054</v>
      </c>
      <c r="J192" s="233"/>
      <c r="K192" s="279"/>
    </row>
    <row r="193" spans="2:11" s="1" customFormat="1" ht="15" customHeight="1">
      <c r="B193" s="256"/>
      <c r="C193" s="292" t="s">
        <v>1115</v>
      </c>
      <c r="D193" s="233"/>
      <c r="E193" s="233"/>
      <c r="F193" s="254" t="s">
        <v>1025</v>
      </c>
      <c r="G193" s="233"/>
      <c r="H193" s="233" t="s">
        <v>1116</v>
      </c>
      <c r="I193" s="233" t="s">
        <v>1054</v>
      </c>
      <c r="J193" s="233"/>
      <c r="K193" s="279"/>
    </row>
    <row r="194" spans="2:11" s="1" customFormat="1" ht="15" customHeight="1">
      <c r="B194" s="285"/>
      <c r="C194" s="294"/>
      <c r="D194" s="265"/>
      <c r="E194" s="265"/>
      <c r="F194" s="265"/>
      <c r="G194" s="265"/>
      <c r="H194" s="265"/>
      <c r="I194" s="265"/>
      <c r="J194" s="265"/>
      <c r="K194" s="286"/>
    </row>
    <row r="195" spans="2:11" s="1" customFormat="1" ht="18.75" customHeight="1">
      <c r="B195" s="267"/>
      <c r="C195" s="277"/>
      <c r="D195" s="277"/>
      <c r="E195" s="277"/>
      <c r="F195" s="287"/>
      <c r="G195" s="277"/>
      <c r="H195" s="277"/>
      <c r="I195" s="277"/>
      <c r="J195" s="277"/>
      <c r="K195" s="267"/>
    </row>
    <row r="196" spans="2:11" s="1" customFormat="1" ht="18.75" customHeight="1">
      <c r="B196" s="267"/>
      <c r="C196" s="277"/>
      <c r="D196" s="277"/>
      <c r="E196" s="277"/>
      <c r="F196" s="287"/>
      <c r="G196" s="277"/>
      <c r="H196" s="277"/>
      <c r="I196" s="277"/>
      <c r="J196" s="277"/>
      <c r="K196" s="267"/>
    </row>
    <row r="197" spans="2:11" s="1" customFormat="1" ht="18.75" customHeight="1">
      <c r="B197" s="240"/>
      <c r="C197" s="240"/>
      <c r="D197" s="240"/>
      <c r="E197" s="240"/>
      <c r="F197" s="240"/>
      <c r="G197" s="240"/>
      <c r="H197" s="240"/>
      <c r="I197" s="240"/>
      <c r="J197" s="240"/>
      <c r="K197" s="240"/>
    </row>
    <row r="198" spans="2:11" s="1" customFormat="1" ht="12">
      <c r="B198" s="222"/>
      <c r="C198" s="223"/>
      <c r="D198" s="223"/>
      <c r="E198" s="223"/>
      <c r="F198" s="223"/>
      <c r="G198" s="223"/>
      <c r="H198" s="223"/>
      <c r="I198" s="223"/>
      <c r="J198" s="223"/>
      <c r="K198" s="224"/>
    </row>
    <row r="199" spans="2:11" s="1" customFormat="1" ht="22.2">
      <c r="B199" s="225"/>
      <c r="C199" s="353" t="s">
        <v>1117</v>
      </c>
      <c r="D199" s="353"/>
      <c r="E199" s="353"/>
      <c r="F199" s="353"/>
      <c r="G199" s="353"/>
      <c r="H199" s="353"/>
      <c r="I199" s="353"/>
      <c r="J199" s="353"/>
      <c r="K199" s="226"/>
    </row>
    <row r="200" spans="2:11" s="1" customFormat="1" ht="25.5" customHeight="1">
      <c r="B200" s="225"/>
      <c r="C200" s="295" t="s">
        <v>1118</v>
      </c>
      <c r="D200" s="295"/>
      <c r="E200" s="295"/>
      <c r="F200" s="295" t="s">
        <v>1119</v>
      </c>
      <c r="G200" s="296"/>
      <c r="H200" s="354" t="s">
        <v>1120</v>
      </c>
      <c r="I200" s="354"/>
      <c r="J200" s="354"/>
      <c r="K200" s="226"/>
    </row>
    <row r="201" spans="2:11" s="1" customFormat="1" ht="5.25" customHeight="1">
      <c r="B201" s="256"/>
      <c r="C201" s="251"/>
      <c r="D201" s="251"/>
      <c r="E201" s="251"/>
      <c r="F201" s="251"/>
      <c r="G201" s="277"/>
      <c r="H201" s="251"/>
      <c r="I201" s="251"/>
      <c r="J201" s="251"/>
      <c r="K201" s="279"/>
    </row>
    <row r="202" spans="2:11" s="1" customFormat="1" ht="15" customHeight="1">
      <c r="B202" s="256"/>
      <c r="C202" s="233" t="s">
        <v>1110</v>
      </c>
      <c r="D202" s="233"/>
      <c r="E202" s="233"/>
      <c r="F202" s="254" t="s">
        <v>42</v>
      </c>
      <c r="G202" s="233"/>
      <c r="H202" s="355" t="s">
        <v>1121</v>
      </c>
      <c r="I202" s="355"/>
      <c r="J202" s="355"/>
      <c r="K202" s="279"/>
    </row>
    <row r="203" spans="2:11" s="1" customFormat="1" ht="15" customHeight="1">
      <c r="B203" s="256"/>
      <c r="C203" s="233"/>
      <c r="D203" s="233"/>
      <c r="E203" s="233"/>
      <c r="F203" s="254" t="s">
        <v>43</v>
      </c>
      <c r="G203" s="233"/>
      <c r="H203" s="355" t="s">
        <v>1122</v>
      </c>
      <c r="I203" s="355"/>
      <c r="J203" s="355"/>
      <c r="K203" s="279"/>
    </row>
    <row r="204" spans="2:11" s="1" customFormat="1" ht="15" customHeight="1">
      <c r="B204" s="256"/>
      <c r="C204" s="233"/>
      <c r="D204" s="233"/>
      <c r="E204" s="233"/>
      <c r="F204" s="254" t="s">
        <v>46</v>
      </c>
      <c r="G204" s="233"/>
      <c r="H204" s="355" t="s">
        <v>1123</v>
      </c>
      <c r="I204" s="355"/>
      <c r="J204" s="355"/>
      <c r="K204" s="279"/>
    </row>
    <row r="205" spans="2:11" s="1" customFormat="1" ht="15" customHeight="1">
      <c r="B205" s="256"/>
      <c r="C205" s="233"/>
      <c r="D205" s="233"/>
      <c r="E205" s="233"/>
      <c r="F205" s="254" t="s">
        <v>44</v>
      </c>
      <c r="G205" s="233"/>
      <c r="H205" s="355" t="s">
        <v>1124</v>
      </c>
      <c r="I205" s="355"/>
      <c r="J205" s="355"/>
      <c r="K205" s="279"/>
    </row>
    <row r="206" spans="2:11" s="1" customFormat="1" ht="15" customHeight="1">
      <c r="B206" s="256"/>
      <c r="C206" s="233"/>
      <c r="D206" s="233"/>
      <c r="E206" s="233"/>
      <c r="F206" s="254" t="s">
        <v>45</v>
      </c>
      <c r="G206" s="233"/>
      <c r="H206" s="355" t="s">
        <v>1125</v>
      </c>
      <c r="I206" s="355"/>
      <c r="J206" s="355"/>
      <c r="K206" s="279"/>
    </row>
    <row r="207" spans="2:11" s="1" customFormat="1" ht="15" customHeight="1">
      <c r="B207" s="256"/>
      <c r="C207" s="233"/>
      <c r="D207" s="233"/>
      <c r="E207" s="233"/>
      <c r="F207" s="254"/>
      <c r="G207" s="233"/>
      <c r="H207" s="233"/>
      <c r="I207" s="233"/>
      <c r="J207" s="233"/>
      <c r="K207" s="279"/>
    </row>
    <row r="208" spans="2:11" s="1" customFormat="1" ht="15" customHeight="1">
      <c r="B208" s="256"/>
      <c r="C208" s="233" t="s">
        <v>1066</v>
      </c>
      <c r="D208" s="233"/>
      <c r="E208" s="233"/>
      <c r="F208" s="254" t="s">
        <v>78</v>
      </c>
      <c r="G208" s="233"/>
      <c r="H208" s="355" t="s">
        <v>1126</v>
      </c>
      <c r="I208" s="355"/>
      <c r="J208" s="355"/>
      <c r="K208" s="279"/>
    </row>
    <row r="209" spans="2:11" s="1" customFormat="1" ht="15" customHeight="1">
      <c r="B209" s="256"/>
      <c r="C209" s="233"/>
      <c r="D209" s="233"/>
      <c r="E209" s="233"/>
      <c r="F209" s="254" t="s">
        <v>963</v>
      </c>
      <c r="G209" s="233"/>
      <c r="H209" s="355" t="s">
        <v>964</v>
      </c>
      <c r="I209" s="355"/>
      <c r="J209" s="355"/>
      <c r="K209" s="279"/>
    </row>
    <row r="210" spans="2:11" s="1" customFormat="1" ht="15" customHeight="1">
      <c r="B210" s="256"/>
      <c r="C210" s="233"/>
      <c r="D210" s="233"/>
      <c r="E210" s="233"/>
      <c r="F210" s="254" t="s">
        <v>961</v>
      </c>
      <c r="G210" s="233"/>
      <c r="H210" s="355" t="s">
        <v>1127</v>
      </c>
      <c r="I210" s="355"/>
      <c r="J210" s="355"/>
      <c r="K210" s="279"/>
    </row>
    <row r="211" spans="2:11" s="1" customFormat="1" ht="15" customHeight="1">
      <c r="B211" s="297"/>
      <c r="C211" s="233"/>
      <c r="D211" s="233"/>
      <c r="E211" s="233"/>
      <c r="F211" s="254" t="s">
        <v>91</v>
      </c>
      <c r="G211" s="292"/>
      <c r="H211" s="356" t="s">
        <v>92</v>
      </c>
      <c r="I211" s="356"/>
      <c r="J211" s="356"/>
      <c r="K211" s="298"/>
    </row>
    <row r="212" spans="2:11" s="1" customFormat="1" ht="15" customHeight="1">
      <c r="B212" s="297"/>
      <c r="C212" s="233"/>
      <c r="D212" s="233"/>
      <c r="E212" s="233"/>
      <c r="F212" s="254" t="s">
        <v>965</v>
      </c>
      <c r="G212" s="292"/>
      <c r="H212" s="356" t="s">
        <v>922</v>
      </c>
      <c r="I212" s="356"/>
      <c r="J212" s="356"/>
      <c r="K212" s="298"/>
    </row>
    <row r="213" spans="2:11" s="1" customFormat="1" ht="15" customHeight="1">
      <c r="B213" s="297"/>
      <c r="C213" s="233"/>
      <c r="D213" s="233"/>
      <c r="E213" s="233"/>
      <c r="F213" s="254"/>
      <c r="G213" s="292"/>
      <c r="H213" s="283"/>
      <c r="I213" s="283"/>
      <c r="J213" s="283"/>
      <c r="K213" s="298"/>
    </row>
    <row r="214" spans="2:11" s="1" customFormat="1" ht="15" customHeight="1">
      <c r="B214" s="297"/>
      <c r="C214" s="233" t="s">
        <v>1090</v>
      </c>
      <c r="D214" s="233"/>
      <c r="E214" s="233"/>
      <c r="F214" s="254">
        <v>1</v>
      </c>
      <c r="G214" s="292"/>
      <c r="H214" s="356" t="s">
        <v>1128</v>
      </c>
      <c r="I214" s="356"/>
      <c r="J214" s="356"/>
      <c r="K214" s="298"/>
    </row>
    <row r="215" spans="2:11" s="1" customFormat="1" ht="15" customHeight="1">
      <c r="B215" s="297"/>
      <c r="C215" s="233"/>
      <c r="D215" s="233"/>
      <c r="E215" s="233"/>
      <c r="F215" s="254">
        <v>2</v>
      </c>
      <c r="G215" s="292"/>
      <c r="H215" s="356" t="s">
        <v>1129</v>
      </c>
      <c r="I215" s="356"/>
      <c r="J215" s="356"/>
      <c r="K215" s="298"/>
    </row>
    <row r="216" spans="2:11" s="1" customFormat="1" ht="15" customHeight="1">
      <c r="B216" s="297"/>
      <c r="C216" s="233"/>
      <c r="D216" s="233"/>
      <c r="E216" s="233"/>
      <c r="F216" s="254">
        <v>3</v>
      </c>
      <c r="G216" s="292"/>
      <c r="H216" s="356" t="s">
        <v>1130</v>
      </c>
      <c r="I216" s="356"/>
      <c r="J216" s="356"/>
      <c r="K216" s="298"/>
    </row>
    <row r="217" spans="2:11" s="1" customFormat="1" ht="15" customHeight="1">
      <c r="B217" s="297"/>
      <c r="C217" s="233"/>
      <c r="D217" s="233"/>
      <c r="E217" s="233"/>
      <c r="F217" s="254">
        <v>4</v>
      </c>
      <c r="G217" s="292"/>
      <c r="H217" s="356" t="s">
        <v>1131</v>
      </c>
      <c r="I217" s="356"/>
      <c r="J217" s="356"/>
      <c r="K217" s="298"/>
    </row>
    <row r="218" spans="2:11" s="1" customFormat="1" ht="12.75" customHeight="1">
      <c r="B218" s="299"/>
      <c r="C218" s="300"/>
      <c r="D218" s="300"/>
      <c r="E218" s="300"/>
      <c r="F218" s="300"/>
      <c r="G218" s="300"/>
      <c r="H218" s="300"/>
      <c r="I218" s="300"/>
      <c r="J218" s="300"/>
      <c r="K218" s="301"/>
    </row>
  </sheetData>
  <sheetProtection formatCells="0" formatColumns="0" formatRows="0" insertColumns="0" insertRows="0" insertHyperlinks="0" deleteColumns="0" deleteRows="0" sort="0" autoFilter="0" pivotTables="0"/>
  <mergeCells count="77">
    <mergeCell ref="G44:J44"/>
    <mergeCell ref="G45:J45"/>
    <mergeCell ref="C3:J3"/>
    <mergeCell ref="C4:J4"/>
    <mergeCell ref="C6:J6"/>
    <mergeCell ref="C7:J7"/>
    <mergeCell ref="G39:J39"/>
    <mergeCell ref="G40:J40"/>
    <mergeCell ref="G41:J41"/>
    <mergeCell ref="G42:J42"/>
    <mergeCell ref="G43:J43"/>
    <mergeCell ref="D34:J34"/>
    <mergeCell ref="D35:J35"/>
    <mergeCell ref="G36:J36"/>
    <mergeCell ref="G37:J37"/>
    <mergeCell ref="G38:J38"/>
    <mergeCell ref="D27:J27"/>
    <mergeCell ref="D28:J28"/>
    <mergeCell ref="D30:J30"/>
    <mergeCell ref="D31:J31"/>
    <mergeCell ref="D33:J33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65:J65"/>
    <mergeCell ref="D66:J66"/>
    <mergeCell ref="D67:J67"/>
    <mergeCell ref="D68:J68"/>
    <mergeCell ref="D69:J69"/>
    <mergeCell ref="D59:J59"/>
    <mergeCell ref="D60:J60"/>
    <mergeCell ref="D61:J61"/>
    <mergeCell ref="D62:J62"/>
    <mergeCell ref="D63:J63"/>
    <mergeCell ref="C52:J52"/>
    <mergeCell ref="C54:J54"/>
    <mergeCell ref="C55:J55"/>
    <mergeCell ref="C57:J57"/>
    <mergeCell ref="D58:J58"/>
    <mergeCell ref="D47:J47"/>
    <mergeCell ref="E48:J48"/>
    <mergeCell ref="E49:J49"/>
    <mergeCell ref="E50:J50"/>
    <mergeCell ref="D51:J51"/>
    <mergeCell ref="H212:J212"/>
    <mergeCell ref="H214:J214"/>
    <mergeCell ref="H215:J215"/>
    <mergeCell ref="H216:J216"/>
    <mergeCell ref="H217:J217"/>
    <mergeCell ref="H206:J206"/>
    <mergeCell ref="H208:J208"/>
    <mergeCell ref="H209:J209"/>
    <mergeCell ref="H210:J210"/>
    <mergeCell ref="H211:J211"/>
    <mergeCell ref="H200:J200"/>
    <mergeCell ref="H202:J202"/>
    <mergeCell ref="H203:J203"/>
    <mergeCell ref="H204:J204"/>
    <mergeCell ref="H205:J205"/>
    <mergeCell ref="C102:J102"/>
    <mergeCell ref="C122:J122"/>
    <mergeCell ref="C147:J147"/>
    <mergeCell ref="C165:J165"/>
    <mergeCell ref="C199:J199"/>
  </mergeCells>
  <pageMargins left="0.59027779999999996" right="0.59027779999999996" top="0.59027779999999996" bottom="0.59027779999999996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11</vt:i4>
      </vt:variant>
    </vt:vector>
  </HeadingPairs>
  <TitlesOfParts>
    <vt:vector size="17" baseType="lpstr">
      <vt:lpstr>Rekapitulace stavby</vt:lpstr>
      <vt:lpstr>SO-101 - Hráz</vt:lpstr>
      <vt:lpstr>SO-102 - Zdrž</vt:lpstr>
      <vt:lpstr>SO-103 - Sdružený objekt</vt:lpstr>
      <vt:lpstr>VON - Vedlejší a ostatní ...</vt:lpstr>
      <vt:lpstr>Pokyny pro vyplnění</vt:lpstr>
      <vt:lpstr>'Rekapitulace stavby'!Názvy_tisku</vt:lpstr>
      <vt:lpstr>'SO-101 - Hráz'!Názvy_tisku</vt:lpstr>
      <vt:lpstr>'SO-102 - Zdrž'!Názvy_tisku</vt:lpstr>
      <vt:lpstr>'SO-103 - Sdružený objekt'!Názvy_tisku</vt:lpstr>
      <vt:lpstr>'VON - Vedlejší a ostatní ...'!Názvy_tisku</vt:lpstr>
      <vt:lpstr>'Pokyny pro vyplnění'!Oblast_tisku</vt:lpstr>
      <vt:lpstr>'Rekapitulace stavby'!Oblast_tisku</vt:lpstr>
      <vt:lpstr>'SO-101 - Hráz'!Oblast_tisku</vt:lpstr>
      <vt:lpstr>'SO-102 - Zdrž'!Oblast_tisku</vt:lpstr>
      <vt:lpstr>'SO-103 - Sdružený objekt'!Oblast_tisku</vt:lpstr>
      <vt:lpstr>'VON - Vedlejší a ostatní ...'!Oblast_tisku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Požárová</dc:creator>
  <cp:lastModifiedBy>petra</cp:lastModifiedBy>
  <dcterms:created xsi:type="dcterms:W3CDTF">2021-08-11T10:44:57Z</dcterms:created>
  <dcterms:modified xsi:type="dcterms:W3CDTF">2021-08-11T10:49:39Z</dcterms:modified>
</cp:coreProperties>
</file>