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/>
  </bookViews>
  <sheets>
    <sheet name="Rekapitulace stavby" sheetId="1" r:id="rId1"/>
    <sheet name="SO 001 - Všeobecné položky " sheetId="2" r:id="rId2"/>
    <sheet name="SO 101 - Chodníky " sheetId="3" r:id="rId3"/>
    <sheet name="Pokyny pro vyplnění" sheetId="4" r:id="rId4"/>
  </sheets>
  <definedNames>
    <definedName name="_xlnm._FilterDatabase" localSheetId="1" hidden="1">'SO 001 - Všeobecné položky '!$C$79:$K$93</definedName>
    <definedName name="_xlnm._FilterDatabase" localSheetId="2" hidden="1">'SO 101 - Chodníky '!$C$91:$K$452</definedName>
    <definedName name="_xlnm.Print_Titles" localSheetId="0">'Rekapitulace stavby'!$52:$52</definedName>
    <definedName name="_xlnm.Print_Titles" localSheetId="1">'SO 001 - Všeobecné položky '!$79:$79</definedName>
    <definedName name="_xlnm.Print_Titles" localSheetId="2">'SO 101 - Chodníky '!$91:$91</definedName>
    <definedName name="_xlnm.Print_Area" localSheetId="3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stavby'!$C$42:$AQ$57</definedName>
    <definedName name="_xlnm.Print_Area" localSheetId="1">'SO 001 - Všeobecné položky '!$C$4:$J$39,'SO 001 - Všeobecné položky '!$C$45:$J$61,'SO 001 - Všeobecné položky '!$C$67:$K$93</definedName>
    <definedName name="_xlnm.Print_Area" localSheetId="2">'SO 101 - Chodníky '!$C$4:$J$39,'SO 101 - Chodníky '!$C$45:$J$73,'SO 101 - Chodníky '!$C$79:$K$452</definedName>
  </definedNames>
  <calcPr calcId="125725"/>
</workbook>
</file>

<file path=xl/calcChain.xml><?xml version="1.0" encoding="utf-8"?>
<calcChain xmlns="http://schemas.openxmlformats.org/spreadsheetml/2006/main">
  <c r="J37" i="3"/>
  <c r="J36"/>
  <c r="AY56" i="1"/>
  <c r="J35" i="3"/>
  <c r="AX56" i="1"/>
  <c r="BI451" i="3"/>
  <c r="BH451"/>
  <c r="BG451"/>
  <c r="BF451"/>
  <c r="T451"/>
  <c r="T450" s="1"/>
  <c r="R451"/>
  <c r="R450"/>
  <c r="P451"/>
  <c r="P450" s="1"/>
  <c r="BI448"/>
  <c r="BH448"/>
  <c r="BG448"/>
  <c r="BF448"/>
  <c r="T448"/>
  <c r="R448"/>
  <c r="P448"/>
  <c r="BI445"/>
  <c r="BH445"/>
  <c r="BG445"/>
  <c r="BF445"/>
  <c r="T445"/>
  <c r="R445"/>
  <c r="P445"/>
  <c r="BI441"/>
  <c r="BH441"/>
  <c r="BG441"/>
  <c r="BF441"/>
  <c r="T441"/>
  <c r="T440" s="1"/>
  <c r="R441"/>
  <c r="R440"/>
  <c r="P441"/>
  <c r="P440" s="1"/>
  <c r="BI435"/>
  <c r="BH435"/>
  <c r="BG435"/>
  <c r="BF435"/>
  <c r="T435"/>
  <c r="R435"/>
  <c r="P435"/>
  <c r="BI432"/>
  <c r="BH432"/>
  <c r="BG432"/>
  <c r="BF432"/>
  <c r="T432"/>
  <c r="R432"/>
  <c r="P432"/>
  <c r="BI425"/>
  <c r="BH425"/>
  <c r="BG425"/>
  <c r="BF425"/>
  <c r="T425"/>
  <c r="R425"/>
  <c r="P425"/>
  <c r="BI423"/>
  <c r="BH423"/>
  <c r="BG423"/>
  <c r="BF423"/>
  <c r="T423"/>
  <c r="R423"/>
  <c r="P423"/>
  <c r="BI420"/>
  <c r="BH420"/>
  <c r="BG420"/>
  <c r="BF420"/>
  <c r="T420"/>
  <c r="R420"/>
  <c r="P420"/>
  <c r="BI417"/>
  <c r="BH417"/>
  <c r="BG417"/>
  <c r="BF417"/>
  <c r="T417"/>
  <c r="R417"/>
  <c r="P417"/>
  <c r="BI414"/>
  <c r="BH414"/>
  <c r="BG414"/>
  <c r="BF414"/>
  <c r="T414"/>
  <c r="R414"/>
  <c r="P414"/>
  <c r="BI411"/>
  <c r="BH411"/>
  <c r="BG411"/>
  <c r="BF411"/>
  <c r="T411"/>
  <c r="R411"/>
  <c r="P411"/>
  <c r="BI406"/>
  <c r="BH406"/>
  <c r="BG406"/>
  <c r="BF406"/>
  <c r="T406"/>
  <c r="R406"/>
  <c r="P406"/>
  <c r="BI403"/>
  <c r="BH403"/>
  <c r="BG403"/>
  <c r="BF403"/>
  <c r="T403"/>
  <c r="R403"/>
  <c r="P403"/>
  <c r="BI396"/>
  <c r="BH396"/>
  <c r="BG396"/>
  <c r="BF396"/>
  <c r="T396"/>
  <c r="R396"/>
  <c r="P396"/>
  <c r="BI392"/>
  <c r="BH392"/>
  <c r="BG392"/>
  <c r="BF392"/>
  <c r="T392"/>
  <c r="R392"/>
  <c r="P392"/>
  <c r="BI390"/>
  <c r="BH390"/>
  <c r="BG390"/>
  <c r="BF390"/>
  <c r="T390"/>
  <c r="R390"/>
  <c r="P390"/>
  <c r="BI388"/>
  <c r="BH388"/>
  <c r="BG388"/>
  <c r="BF388"/>
  <c r="T388"/>
  <c r="R388"/>
  <c r="P388"/>
  <c r="BI386"/>
  <c r="BH386"/>
  <c r="BG386"/>
  <c r="BF386"/>
  <c r="T386"/>
  <c r="R386"/>
  <c r="P386"/>
  <c r="BI384"/>
  <c r="BH384"/>
  <c r="BG384"/>
  <c r="BF384"/>
  <c r="T384"/>
  <c r="R384"/>
  <c r="P384"/>
  <c r="BI380"/>
  <c r="BH380"/>
  <c r="BG380"/>
  <c r="BF380"/>
  <c r="T380"/>
  <c r="R380"/>
  <c r="P380"/>
  <c r="BI377"/>
  <c r="BH377"/>
  <c r="BG377"/>
  <c r="BF377"/>
  <c r="T377"/>
  <c r="R377"/>
  <c r="P377"/>
  <c r="BI375"/>
  <c r="BH375"/>
  <c r="BG375"/>
  <c r="BF375"/>
  <c r="T375"/>
  <c r="R375"/>
  <c r="P375"/>
  <c r="BI372"/>
  <c r="BH372"/>
  <c r="BG372"/>
  <c r="BF372"/>
  <c r="T372"/>
  <c r="R372"/>
  <c r="P372"/>
  <c r="BI369"/>
  <c r="BH369"/>
  <c r="BG369"/>
  <c r="BF369"/>
  <c r="T369"/>
  <c r="R369"/>
  <c r="P369"/>
  <c r="BI367"/>
  <c r="BH367"/>
  <c r="BG367"/>
  <c r="BF367"/>
  <c r="T367"/>
  <c r="R367"/>
  <c r="P367"/>
  <c r="BI364"/>
  <c r="BH364"/>
  <c r="BG364"/>
  <c r="BF364"/>
  <c r="T364"/>
  <c r="R364"/>
  <c r="P364"/>
  <c r="BI358"/>
  <c r="BH358"/>
  <c r="BG358"/>
  <c r="BF358"/>
  <c r="T358"/>
  <c r="R358"/>
  <c r="P358"/>
  <c r="BI355"/>
  <c r="BH355"/>
  <c r="BG355"/>
  <c r="BF355"/>
  <c r="T355"/>
  <c r="R355"/>
  <c r="P355"/>
  <c r="BI352"/>
  <c r="BH352"/>
  <c r="BG352"/>
  <c r="BF352"/>
  <c r="T352"/>
  <c r="R352"/>
  <c r="P352"/>
  <c r="BI349"/>
  <c r="BH349"/>
  <c r="BG349"/>
  <c r="BF349"/>
  <c r="T349"/>
  <c r="R349"/>
  <c r="P349"/>
  <c r="BI345"/>
  <c r="BH345"/>
  <c r="BG345"/>
  <c r="BF345"/>
  <c r="T345"/>
  <c r="R345"/>
  <c r="P345"/>
  <c r="BI340"/>
  <c r="BH340"/>
  <c r="BG340"/>
  <c r="BF340"/>
  <c r="T340"/>
  <c r="R340"/>
  <c r="P340"/>
  <c r="BI338"/>
  <c r="BH338"/>
  <c r="BG338"/>
  <c r="BF338"/>
  <c r="T338"/>
  <c r="R338"/>
  <c r="P338"/>
  <c r="BI336"/>
  <c r="BH336"/>
  <c r="BG336"/>
  <c r="BF336"/>
  <c r="T336"/>
  <c r="R336"/>
  <c r="P336"/>
  <c r="BI334"/>
  <c r="BH334"/>
  <c r="BG334"/>
  <c r="BF334"/>
  <c r="T334"/>
  <c r="R334"/>
  <c r="P334"/>
  <c r="BI329"/>
  <c r="BH329"/>
  <c r="BG329"/>
  <c r="BF329"/>
  <c r="T329"/>
  <c r="R329"/>
  <c r="P329"/>
  <c r="BI326"/>
  <c r="BH326"/>
  <c r="BG326"/>
  <c r="BF326"/>
  <c r="T326"/>
  <c r="R326"/>
  <c r="P326"/>
  <c r="BI323"/>
  <c r="BH323"/>
  <c r="BG323"/>
  <c r="BF323"/>
  <c r="T323"/>
  <c r="R323"/>
  <c r="P323"/>
  <c r="BI321"/>
  <c r="BH321"/>
  <c r="BG321"/>
  <c r="BF321"/>
  <c r="T321"/>
  <c r="R321"/>
  <c r="P321"/>
  <c r="BI318"/>
  <c r="BH318"/>
  <c r="BG318"/>
  <c r="BF318"/>
  <c r="T318"/>
  <c r="R318"/>
  <c r="P318"/>
  <c r="BI315"/>
  <c r="BH315"/>
  <c r="BG315"/>
  <c r="BF315"/>
  <c r="T315"/>
  <c r="R315"/>
  <c r="P315"/>
  <c r="BI313"/>
  <c r="BH313"/>
  <c r="BG313"/>
  <c r="BF313"/>
  <c r="T313"/>
  <c r="R313"/>
  <c r="P313"/>
  <c r="BI311"/>
  <c r="BH311"/>
  <c r="BG311"/>
  <c r="BF311"/>
  <c r="T311"/>
  <c r="R311"/>
  <c r="P311"/>
  <c r="BI309"/>
  <c r="BH309"/>
  <c r="BG309"/>
  <c r="BF309"/>
  <c r="T309"/>
  <c r="R309"/>
  <c r="P309"/>
  <c r="BI307"/>
  <c r="BH307"/>
  <c r="BG307"/>
  <c r="BF307"/>
  <c r="T307"/>
  <c r="R307"/>
  <c r="P307"/>
  <c r="BI305"/>
  <c r="BH305"/>
  <c r="BG305"/>
  <c r="BF305"/>
  <c r="T305"/>
  <c r="R305"/>
  <c r="P305"/>
  <c r="BI303"/>
  <c r="BH303"/>
  <c r="BG303"/>
  <c r="BF303"/>
  <c r="T303"/>
  <c r="R303"/>
  <c r="P303"/>
  <c r="BI301"/>
  <c r="BH301"/>
  <c r="BG301"/>
  <c r="BF301"/>
  <c r="T301"/>
  <c r="R301"/>
  <c r="P301"/>
  <c r="BI300"/>
  <c r="BH300"/>
  <c r="BG300"/>
  <c r="BF300"/>
  <c r="T300"/>
  <c r="R300"/>
  <c r="P300"/>
  <c r="BI299"/>
  <c r="BH299"/>
  <c r="BG299"/>
  <c r="BF299"/>
  <c r="T299"/>
  <c r="R299"/>
  <c r="P299"/>
  <c r="BI297"/>
  <c r="BH297"/>
  <c r="BG297"/>
  <c r="BF297"/>
  <c r="T297"/>
  <c r="R297"/>
  <c r="P297"/>
  <c r="BI294"/>
  <c r="BH294"/>
  <c r="BG294"/>
  <c r="BF294"/>
  <c r="T294"/>
  <c r="R294"/>
  <c r="P294"/>
  <c r="BI289"/>
  <c r="BH289"/>
  <c r="BG289"/>
  <c r="BF289"/>
  <c r="T289"/>
  <c r="R289"/>
  <c r="P289"/>
  <c r="BI285"/>
  <c r="BH285"/>
  <c r="BG285"/>
  <c r="BF285"/>
  <c r="T285"/>
  <c r="R285"/>
  <c r="P285"/>
  <c r="BI280"/>
  <c r="BH280"/>
  <c r="BG280"/>
  <c r="BF280"/>
  <c r="T280"/>
  <c r="R280"/>
  <c r="P280"/>
  <c r="BI275"/>
  <c r="BH275"/>
  <c r="BG275"/>
  <c r="BF275"/>
  <c r="T275"/>
  <c r="R275"/>
  <c r="P275"/>
  <c r="BI270"/>
  <c r="BH270"/>
  <c r="BG270"/>
  <c r="BF270"/>
  <c r="T270"/>
  <c r="R270"/>
  <c r="P270"/>
  <c r="BI266"/>
  <c r="BH266"/>
  <c r="BG266"/>
  <c r="BF266"/>
  <c r="T266"/>
  <c r="R266"/>
  <c r="P266"/>
  <c r="BI263"/>
  <c r="BH263"/>
  <c r="BG263"/>
  <c r="BF263"/>
  <c r="T263"/>
  <c r="R263"/>
  <c r="P263"/>
  <c r="BI260"/>
  <c r="BH260"/>
  <c r="BG260"/>
  <c r="BF260"/>
  <c r="T260"/>
  <c r="R260"/>
  <c r="P260"/>
  <c r="BI257"/>
  <c r="BH257"/>
  <c r="BG257"/>
  <c r="BF257"/>
  <c r="T257"/>
  <c r="R257"/>
  <c r="P257"/>
  <c r="BI252"/>
  <c r="BH252"/>
  <c r="BG252"/>
  <c r="BF252"/>
  <c r="T252"/>
  <c r="R252"/>
  <c r="P252"/>
  <c r="BI244"/>
  <c r="BH244"/>
  <c r="BG244"/>
  <c r="BF244"/>
  <c r="T244"/>
  <c r="R244"/>
  <c r="P244"/>
  <c r="BI240"/>
  <c r="BH240"/>
  <c r="BG240"/>
  <c r="BF240"/>
  <c r="T240"/>
  <c r="R240"/>
  <c r="P240"/>
  <c r="BI236"/>
  <c r="BH236"/>
  <c r="BG236"/>
  <c r="BF236"/>
  <c r="T236"/>
  <c r="R236"/>
  <c r="P236"/>
  <c r="BI233"/>
  <c r="BH233"/>
  <c r="BG233"/>
  <c r="BF233"/>
  <c r="T233"/>
  <c r="R233"/>
  <c r="P233"/>
  <c r="BI230"/>
  <c r="BH230"/>
  <c r="BG230"/>
  <c r="BF230"/>
  <c r="T230"/>
  <c r="R230"/>
  <c r="P230"/>
  <c r="BI227"/>
  <c r="BH227"/>
  <c r="BG227"/>
  <c r="BF227"/>
  <c r="T227"/>
  <c r="R227"/>
  <c r="P227"/>
  <c r="BI222"/>
  <c r="BH222"/>
  <c r="BG222"/>
  <c r="BF222"/>
  <c r="T222"/>
  <c r="R222"/>
  <c r="P222"/>
  <c r="BI219"/>
  <c r="BH219"/>
  <c r="BG219"/>
  <c r="BF219"/>
  <c r="T219"/>
  <c r="R219"/>
  <c r="P219"/>
  <c r="BI216"/>
  <c r="BH216"/>
  <c r="BG216"/>
  <c r="BF216"/>
  <c r="T216"/>
  <c r="R216"/>
  <c r="P216"/>
  <c r="BI205"/>
  <c r="BH205"/>
  <c r="BG205"/>
  <c r="BF205"/>
  <c r="T205"/>
  <c r="R205"/>
  <c r="P205"/>
  <c r="BI193"/>
  <c r="BH193"/>
  <c r="BG193"/>
  <c r="BF193"/>
  <c r="T193"/>
  <c r="T192" s="1"/>
  <c r="R193"/>
  <c r="R192" s="1"/>
  <c r="P193"/>
  <c r="P192" s="1"/>
  <c r="BI190"/>
  <c r="BH190"/>
  <c r="BG190"/>
  <c r="BF190"/>
  <c r="T190"/>
  <c r="R190"/>
  <c r="P190"/>
  <c r="BI188"/>
  <c r="BH188"/>
  <c r="BG188"/>
  <c r="BF188"/>
  <c r="T188"/>
  <c r="R188"/>
  <c r="P188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7"/>
  <c r="BH177"/>
  <c r="BG177"/>
  <c r="BF177"/>
  <c r="T177"/>
  <c r="R177"/>
  <c r="P177"/>
  <c r="BI173"/>
  <c r="BH173"/>
  <c r="BG173"/>
  <c r="BF173"/>
  <c r="T173"/>
  <c r="R173"/>
  <c r="P173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51"/>
  <c r="BH151"/>
  <c r="BG151"/>
  <c r="BF151"/>
  <c r="T151"/>
  <c r="R151"/>
  <c r="P151"/>
  <c r="BI148"/>
  <c r="BH148"/>
  <c r="BG148"/>
  <c r="BF148"/>
  <c r="T148"/>
  <c r="R148"/>
  <c r="P148"/>
  <c r="BI146"/>
  <c r="BH146"/>
  <c r="BG146"/>
  <c r="BF146"/>
  <c r="T146"/>
  <c r="R146"/>
  <c r="P146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3"/>
  <c r="BH133"/>
  <c r="BG133"/>
  <c r="BF133"/>
  <c r="T133"/>
  <c r="R133"/>
  <c r="P133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19"/>
  <c r="BH119"/>
  <c r="BG119"/>
  <c r="BF119"/>
  <c r="T119"/>
  <c r="R119"/>
  <c r="P119"/>
  <c r="BI116"/>
  <c r="BH116"/>
  <c r="BG116"/>
  <c r="BF116"/>
  <c r="T116"/>
  <c r="R116"/>
  <c r="P116"/>
  <c r="BI113"/>
  <c r="BH113"/>
  <c r="BG113"/>
  <c r="BF113"/>
  <c r="T113"/>
  <c r="R113"/>
  <c r="P113"/>
  <c r="BI110"/>
  <c r="BH110"/>
  <c r="BG110"/>
  <c r="BF110"/>
  <c r="T110"/>
  <c r="R110"/>
  <c r="P110"/>
  <c r="BI103"/>
  <c r="BH103"/>
  <c r="BG103"/>
  <c r="BF103"/>
  <c r="T103"/>
  <c r="R103"/>
  <c r="P103"/>
  <c r="BI100"/>
  <c r="BH100"/>
  <c r="BG100"/>
  <c r="BF100"/>
  <c r="T100"/>
  <c r="R100"/>
  <c r="P100"/>
  <c r="BI95"/>
  <c r="BH95"/>
  <c r="BG95"/>
  <c r="BF95"/>
  <c r="T95"/>
  <c r="R95"/>
  <c r="P95"/>
  <c r="J89"/>
  <c r="J88"/>
  <c r="F88"/>
  <c r="F86"/>
  <c r="E84"/>
  <c r="J55"/>
  <c r="J54"/>
  <c r="F54"/>
  <c r="F52"/>
  <c r="E50"/>
  <c r="J18"/>
  <c r="E18"/>
  <c r="F55" s="1"/>
  <c r="J17"/>
  <c r="J12"/>
  <c r="J86" s="1"/>
  <c r="E7"/>
  <c r="E82"/>
  <c r="J37" i="2"/>
  <c r="J36"/>
  <c r="AY55" i="1" s="1"/>
  <c r="J35" i="2"/>
  <c r="AX55" i="1" s="1"/>
  <c r="BI92" i="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7"/>
  <c r="BH87"/>
  <c r="BG87"/>
  <c r="BF87"/>
  <c r="T87"/>
  <c r="R87"/>
  <c r="P87"/>
  <c r="BI85"/>
  <c r="BH85"/>
  <c r="BG85"/>
  <c r="BF85"/>
  <c r="T85"/>
  <c r="R85"/>
  <c r="P85"/>
  <c r="BI84"/>
  <c r="BH84"/>
  <c r="BG84"/>
  <c r="BF84"/>
  <c r="T84"/>
  <c r="R84"/>
  <c r="P84"/>
  <c r="BI83"/>
  <c r="BH83"/>
  <c r="BG83"/>
  <c r="BF83"/>
  <c r="T83"/>
  <c r="R83"/>
  <c r="P83"/>
  <c r="BI82"/>
  <c r="BH82"/>
  <c r="BG82"/>
  <c r="BF82"/>
  <c r="T82"/>
  <c r="R82"/>
  <c r="P82"/>
  <c r="J77"/>
  <c r="J76"/>
  <c r="F76"/>
  <c r="F74"/>
  <c r="E72"/>
  <c r="J55"/>
  <c r="J54"/>
  <c r="F54"/>
  <c r="F52"/>
  <c r="E50"/>
  <c r="J18"/>
  <c r="E18"/>
  <c r="F77" s="1"/>
  <c r="J17"/>
  <c r="J12"/>
  <c r="J52" s="1"/>
  <c r="E7"/>
  <c r="E70"/>
  <c r="L50" i="1"/>
  <c r="AM50"/>
  <c r="AM49"/>
  <c r="L49"/>
  <c r="AM47"/>
  <c r="L47"/>
  <c r="L45"/>
  <c r="L44"/>
  <c r="J313" i="3"/>
  <c r="BK406"/>
  <c r="BK352"/>
  <c r="J92" i="2"/>
  <c r="BK403" i="3"/>
  <c r="BK227"/>
  <c r="BK414"/>
  <c r="BK364"/>
  <c r="J386"/>
  <c r="J364"/>
  <c r="BK148"/>
  <c r="BK420"/>
  <c r="BK244"/>
  <c r="J156"/>
  <c r="BK266"/>
  <c r="BK329"/>
  <c r="J352"/>
  <c r="BK297"/>
  <c r="J392"/>
  <c r="J375"/>
  <c r="BK193"/>
  <c r="BK192" s="1"/>
  <c r="BK338"/>
  <c r="BK315"/>
  <c r="BK91" i="2"/>
  <c r="J303" i="3"/>
  <c r="J244"/>
  <c r="BK358"/>
  <c r="BK305"/>
  <c r="BK141"/>
  <c r="J91" i="2"/>
  <c r="BK423" i="3"/>
  <c r="J122"/>
  <c r="J181"/>
  <c r="BK240"/>
  <c r="BK323"/>
  <c r="J177"/>
  <c r="J323"/>
  <c r="J84" i="2"/>
  <c r="BK309" i="3"/>
  <c r="J227"/>
  <c r="BK445"/>
  <c r="BK390"/>
  <c r="J406"/>
  <c r="BK95"/>
  <c r="BK257"/>
  <c r="J85" i="2"/>
  <c r="J153" i="3"/>
  <c r="BK188"/>
  <c r="J141"/>
  <c r="BK119"/>
  <c r="J119"/>
  <c r="BK110"/>
  <c r="J90" i="2"/>
  <c r="BK260" i="3"/>
  <c r="J358"/>
  <c r="J110"/>
  <c r="BK318"/>
  <c r="J230"/>
  <c r="J300"/>
  <c r="J338"/>
  <c r="J369"/>
  <c r="J185"/>
  <c r="BK411"/>
  <c r="BK441"/>
  <c r="BK89" i="2"/>
  <c r="BK100" i="3"/>
  <c r="BK275"/>
  <c r="BK143"/>
  <c r="J100"/>
  <c r="J266"/>
  <c r="J116"/>
  <c r="BK222"/>
  <c r="J425"/>
  <c r="J336"/>
  <c r="BK392"/>
  <c r="BK233"/>
  <c r="BK345"/>
  <c r="J103"/>
  <c r="BK151"/>
  <c r="J146"/>
  <c r="BK336"/>
  <c r="J318"/>
  <c r="J380"/>
  <c r="J285"/>
  <c r="BK396"/>
  <c r="J138"/>
  <c r="J219"/>
  <c r="J396"/>
  <c r="J113"/>
  <c r="BK173"/>
  <c r="J448"/>
  <c r="J390"/>
  <c r="BK85" i="2"/>
  <c r="J309" i="3"/>
  <c r="BK252"/>
  <c r="J216"/>
  <c r="BK183"/>
  <c r="J205"/>
  <c r="BK388"/>
  <c r="J388"/>
  <c r="J148"/>
  <c r="BK321"/>
  <c r="J377"/>
  <c r="J417"/>
  <c r="BK133"/>
  <c r="J190"/>
  <c r="BK326"/>
  <c r="J420"/>
  <c r="BK82" i="2"/>
  <c r="BK185" i="3"/>
  <c r="BK125"/>
  <c r="J252"/>
  <c r="BK158"/>
  <c r="J299"/>
  <c r="J384"/>
  <c r="J307"/>
  <c r="BK90" i="2"/>
  <c r="J345" i="3"/>
  <c r="J355"/>
  <c r="BK190"/>
  <c r="BK289"/>
  <c r="BK355"/>
  <c r="J403"/>
  <c r="BK417"/>
  <c r="BK377"/>
  <c r="BK380"/>
  <c r="BK386"/>
  <c r="J270"/>
  <c r="BK87" i="2"/>
  <c r="J445" i="3"/>
  <c r="J151"/>
  <c r="BK307"/>
  <c r="BK435"/>
  <c r="J367"/>
  <c r="J95"/>
  <c r="BK303"/>
  <c r="J441"/>
  <c r="J280"/>
  <c r="J193"/>
  <c r="BK372"/>
  <c r="BK367"/>
  <c r="J125"/>
  <c r="BK116"/>
  <c r="J83" i="2"/>
  <c r="BK301" i="3"/>
  <c r="J240"/>
  <c r="BK128"/>
  <c r="BK92" i="2"/>
  <c r="BK263" i="3"/>
  <c r="J414"/>
  <c r="J260"/>
  <c r="BK156"/>
  <c r="J263"/>
  <c r="BK334"/>
  <c r="BK122"/>
  <c r="BK83" i="2"/>
  <c r="J233" i="3"/>
  <c r="BK285"/>
  <c r="BK205"/>
  <c r="BK349"/>
  <c r="BK103"/>
  <c r="BK384"/>
  <c r="BK84" i="2"/>
  <c r="BK138" i="3"/>
  <c r="J128"/>
  <c r="BK340"/>
  <c r="BK451"/>
  <c r="J289"/>
  <c r="BK280"/>
  <c r="BK432"/>
  <c r="AS54" i="1"/>
  <c r="J305" i="3"/>
  <c r="BK153"/>
  <c r="BK177"/>
  <c r="BK146"/>
  <c r="J329"/>
  <c r="BK311"/>
  <c r="BK313"/>
  <c r="BK181"/>
  <c r="J334"/>
  <c r="J87" i="2"/>
  <c r="BK270" i="3"/>
  <c r="J143"/>
  <c r="J294"/>
  <c r="J297"/>
  <c r="J349"/>
  <c r="J222"/>
  <c r="BK230"/>
  <c r="J89" i="2"/>
  <c r="J435" i="3"/>
  <c r="J236"/>
  <c r="BK113"/>
  <c r="BK219"/>
  <c r="J188"/>
  <c r="J315"/>
  <c r="J183"/>
  <c r="J275"/>
  <c r="J326"/>
  <c r="BK425"/>
  <c r="BK300"/>
  <c r="BK216"/>
  <c r="BK448"/>
  <c r="J432"/>
  <c r="J340"/>
  <c r="J321"/>
  <c r="J451"/>
  <c r="J133"/>
  <c r="J173"/>
  <c r="J423"/>
  <c r="J82" i="2"/>
  <c r="BK369" i="3"/>
  <c r="J311"/>
  <c r="J411"/>
  <c r="BK299"/>
  <c r="BK294"/>
  <c r="J257"/>
  <c r="BK236"/>
  <c r="J372"/>
  <c r="BK375"/>
  <c r="J301"/>
  <c r="J158"/>
  <c r="R81" i="2" l="1"/>
  <c r="R80" s="1"/>
  <c r="BK172" i="3"/>
  <c r="J172"/>
  <c r="J62" s="1"/>
  <c r="P180"/>
  <c r="R204"/>
  <c r="P81" i="2"/>
  <c r="P80" s="1"/>
  <c r="AU55" i="1" s="1"/>
  <c r="P172" i="3"/>
  <c r="T180"/>
  <c r="J192"/>
  <c r="J64"/>
  <c r="R296"/>
  <c r="BK81" i="2"/>
  <c r="J81" s="1"/>
  <c r="J60" s="1"/>
  <c r="R94" i="3"/>
  <c r="BK204"/>
  <c r="J204" s="1"/>
  <c r="J65" s="1"/>
  <c r="T296"/>
  <c r="T81" i="2"/>
  <c r="T80" s="1"/>
  <c r="R172" i="3"/>
  <c r="P296"/>
  <c r="R395"/>
  <c r="BK444"/>
  <c r="J444"/>
  <c r="J71"/>
  <c r="BK94"/>
  <c r="J94" s="1"/>
  <c r="J61" s="1"/>
  <c r="R180"/>
  <c r="T204"/>
  <c r="P288"/>
  <c r="T288"/>
  <c r="P395"/>
  <c r="R444"/>
  <c r="R443" s="1"/>
  <c r="P94"/>
  <c r="T172"/>
  <c r="P204"/>
  <c r="P93" s="1"/>
  <c r="P92" s="1"/>
  <c r="AU56" i="1" s="1"/>
  <c r="BK288" i="3"/>
  <c r="J288" s="1"/>
  <c r="J66" s="1"/>
  <c r="R288"/>
  <c r="BK395"/>
  <c r="J395" s="1"/>
  <c r="J68" s="1"/>
  <c r="P444"/>
  <c r="P443"/>
  <c r="T94"/>
  <c r="T93" s="1"/>
  <c r="T92" s="1"/>
  <c r="BK180"/>
  <c r="J180" s="1"/>
  <c r="J63" s="1"/>
  <c r="BK296"/>
  <c r="J296"/>
  <c r="J67" s="1"/>
  <c r="T395"/>
  <c r="T444"/>
  <c r="T443"/>
  <c r="BK440"/>
  <c r="J440"/>
  <c r="J69"/>
  <c r="BK450"/>
  <c r="J450" s="1"/>
  <c r="J72" s="1"/>
  <c r="BK80" i="2"/>
  <c r="J80"/>
  <c r="J52" i="3"/>
  <c r="BE125"/>
  <c r="BE133"/>
  <c r="BE173"/>
  <c r="BE266"/>
  <c r="BE280"/>
  <c r="BE285"/>
  <c r="BE307"/>
  <c r="BE321"/>
  <c r="BE323"/>
  <c r="BE334"/>
  <c r="BE355"/>
  <c r="BE403"/>
  <c r="BE406"/>
  <c r="BE411"/>
  <c r="BE451"/>
  <c r="BE153"/>
  <c r="BE188"/>
  <c r="BE193"/>
  <c r="BE222"/>
  <c r="BE263"/>
  <c r="BE270"/>
  <c r="BE275"/>
  <c r="BE289"/>
  <c r="BE299"/>
  <c r="BE300"/>
  <c r="BE301"/>
  <c r="BE326"/>
  <c r="BE336"/>
  <c r="BE367"/>
  <c r="BE425"/>
  <c r="E48"/>
  <c r="BE185"/>
  <c r="BE236"/>
  <c r="BE294"/>
  <c r="BE315"/>
  <c r="BE372"/>
  <c r="BE375"/>
  <c r="BE377"/>
  <c r="BE386"/>
  <c r="BE388"/>
  <c r="BE390"/>
  <c r="BE441"/>
  <c r="BE141"/>
  <c r="BE146"/>
  <c r="BE148"/>
  <c r="BE257"/>
  <c r="BE318"/>
  <c r="BE352"/>
  <c r="BE396"/>
  <c r="BE420"/>
  <c r="BE435"/>
  <c r="BE448"/>
  <c r="BE95"/>
  <c r="BE119"/>
  <c r="BE151"/>
  <c r="BE158"/>
  <c r="BE252"/>
  <c r="BE260"/>
  <c r="BE297"/>
  <c r="BE345"/>
  <c r="BE349"/>
  <c r="BE358"/>
  <c r="BE445"/>
  <c r="F89"/>
  <c r="BE122"/>
  <c r="BE138"/>
  <c r="BE143"/>
  <c r="BE156"/>
  <c r="BE183"/>
  <c r="BE205"/>
  <c r="BE219"/>
  <c r="BE240"/>
  <c r="BE303"/>
  <c r="BE305"/>
  <c r="BE309"/>
  <c r="BE329"/>
  <c r="BE340"/>
  <c r="BE364"/>
  <c r="BE369"/>
  <c r="BE100"/>
  <c r="BE103"/>
  <c r="BE113"/>
  <c r="BE116"/>
  <c r="BE177"/>
  <c r="BE190"/>
  <c r="BE216"/>
  <c r="BE230"/>
  <c r="BE233"/>
  <c r="BE338"/>
  <c r="BE384"/>
  <c r="BE392"/>
  <c r="BE423"/>
  <c r="BE110"/>
  <c r="BE128"/>
  <c r="BE181"/>
  <c r="BE227"/>
  <c r="BE244"/>
  <c r="BE311"/>
  <c r="BE313"/>
  <c r="BE380"/>
  <c r="BE414"/>
  <c r="BE417"/>
  <c r="BE432"/>
  <c r="F55" i="2"/>
  <c r="E48"/>
  <c r="BE85"/>
  <c r="J74"/>
  <c r="BE89"/>
  <c r="BE82"/>
  <c r="BE87"/>
  <c r="BE83"/>
  <c r="BE91"/>
  <c r="BE92"/>
  <c r="BE90"/>
  <c r="BE84"/>
  <c r="F36" i="3"/>
  <c r="BC56" i="1" s="1"/>
  <c r="F35" i="2"/>
  <c r="BB55" i="1"/>
  <c r="F34" i="2"/>
  <c r="BA55" i="1" s="1"/>
  <c r="F36" i="2"/>
  <c r="BC55" i="1"/>
  <c r="J34" i="3"/>
  <c r="AW56" i="1" s="1"/>
  <c r="J34" i="2"/>
  <c r="AW55" i="1"/>
  <c r="J30" i="2"/>
  <c r="F37"/>
  <c r="BD55" i="1"/>
  <c r="F35" i="3"/>
  <c r="BB56" i="1" s="1"/>
  <c r="F37" i="3"/>
  <c r="BD56" i="1" s="1"/>
  <c r="F34" i="3"/>
  <c r="BA56" i="1" s="1"/>
  <c r="R93" i="3" l="1"/>
  <c r="R92" s="1"/>
  <c r="BK93"/>
  <c r="J93" s="1"/>
  <c r="J60" s="1"/>
  <c r="BK443"/>
  <c r="J443"/>
  <c r="J70" s="1"/>
  <c r="AG55" i="1"/>
  <c r="J59" i="2"/>
  <c r="AU54" i="1"/>
  <c r="BC54"/>
  <c r="W32" s="1"/>
  <c r="BB54"/>
  <c r="AX54"/>
  <c r="BD54"/>
  <c r="W33" s="1"/>
  <c r="J33" i="2"/>
  <c r="AV55" i="1"/>
  <c r="AT55" s="1"/>
  <c r="AN55" s="1"/>
  <c r="F33" i="3"/>
  <c r="AZ56" i="1"/>
  <c r="F33" i="2"/>
  <c r="AZ55" i="1" s="1"/>
  <c r="J33" i="3"/>
  <c r="AV56" i="1" s="1"/>
  <c r="AT56" s="1"/>
  <c r="BA54"/>
  <c r="W30"/>
  <c r="BK92" i="3" l="1"/>
  <c r="J92" s="1"/>
  <c r="J30" s="1"/>
  <c r="AG56" i="1" s="1"/>
  <c r="AG54" s="1"/>
  <c r="AK26" s="1"/>
  <c r="J39" i="2"/>
  <c r="AZ54" i="1"/>
  <c r="W29"/>
  <c r="AY54"/>
  <c r="AW54"/>
  <c r="AK30" s="1"/>
  <c r="W31"/>
  <c r="J39" i="3" l="1"/>
  <c r="J59"/>
  <c r="AN56" i="1"/>
  <c r="AV54"/>
  <c r="AK29" s="1"/>
  <c r="AK35" s="1"/>
  <c r="AT54" l="1"/>
  <c r="AN54" l="1"/>
</calcChain>
</file>

<file path=xl/sharedStrings.xml><?xml version="1.0" encoding="utf-8"?>
<sst xmlns="http://schemas.openxmlformats.org/spreadsheetml/2006/main" count="4329" uniqueCount="944">
  <si>
    <t>Export Komplet</t>
  </si>
  <si>
    <t>VZ</t>
  </si>
  <si>
    <t>2.0</t>
  </si>
  <si>
    <t>ZAMOK</t>
  </si>
  <si>
    <t>False</t>
  </si>
  <si>
    <t>{0bdb2a52-f962-4a46-bbdb-7fa2277e7e7f}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</si>
  <si>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</si>
  <si>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</si>
  <si>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</si>
  <si>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</si>
  <si>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</si>
  <si>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</si>
  <si>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</si>
  <si>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</si>
  <si>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18034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</si>
  <si>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</si>
  <si>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</si>
  <si>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Rekonstrukce chodníku v ulici Alšova, Broumov</t>
  </si>
  <si>
    <t>KSO:</t>
  </si>
  <si>
    <t/>
  </si>
  <si>
    <t>CC-CZ:</t>
  </si>
  <si>
    <t>Místo:</t>
  </si>
  <si>
    <t xml:space="preserve">Broumov </t>
  </si>
  <si>
    <t>Datum:</t>
  </si>
  <si>
    <t>Zadavatel:</t>
  </si>
  <si>
    <t>IČ:</t>
  </si>
  <si>
    <t>00272523</t>
  </si>
  <si>
    <t>Město Broumov</t>
  </si>
  <si>
    <t>DIČ:</t>
  </si>
  <si>
    <t>Uchazeč:</t>
  </si>
  <si>
    <t>Vyplň údaj</t>
  </si>
  <si>
    <t>Projektant:</t>
  </si>
  <si>
    <t>25292161</t>
  </si>
  <si>
    <t>PRODIN a.s.</t>
  </si>
  <si>
    <t>CZ 25292161</t>
  </si>
  <si>
    <t>True</t>
  </si>
  <si>
    <t>Zpracovatel:</t>
  </si>
  <si>
    <t xml:space="preserve"> 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</si>
  <si>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</si>
  <si>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</si>
  <si>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</si>
  <si>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</si>
  <si>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</si>
  <si>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</si>
  <si>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</si>
  <si>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</si>
  <si>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</si>
  <si>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</si>
  <si>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</si>
  <si>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</si>
  <si>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</si>
  <si>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</si>
  <si>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</si>
  <si>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</si>
  <si>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</si>
  <si>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</si>
  <si>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</si>
  <si>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</si>
  <si>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</si>
  <si>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</si>
  <si>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</si>
  <si>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</si>
  <si>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</si>
  <si>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</si>
  <si>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</si>
  <si>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</si>
  <si>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</si>
  <si>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</si>
  <si>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</si>
  <si>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</si>
  <si>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</si>
  <si>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</si>
  <si>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</si>
  <si>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</si>
  <si>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</si>
  <si>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</si>
  <si>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</si>
  <si>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</si>
  <si>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001</t>
  </si>
  <si>
    <t xml:space="preserve">Všeobecné položky </t>
  </si>
  <si>
    <t>STA</t>
  </si>
  <si>
    <t>1</t>
  </si>
  <si>
    <t>{64f985a9-f059-4213-a9e8-3020d05afebc}</t>
  </si>
  <si>
    <t>2</t>
  </si>
  <si>
    <t>SO 101</t>
  </si>
  <si>
    <t xml:space="preserve">Chodníky </t>
  </si>
  <si>
    <t>{36eff6f9-4460-47f2-9eb9-0da7b88bc26b}</t>
  </si>
  <si>
    <t>KRYCÍ LIST SOUPISU PRACÍ</t>
  </si>
  <si>
    <t>Objekt:</t>
  </si>
  <si>
    <t xml:space="preserve">SO 001 - Všeobecné položky </t>
  </si>
  <si>
    <t>REKAPITULACE ČLENĚNÍ SOUPISU PRACÍ</t>
  </si>
  <si>
    <t>Kód dílu - Popis</t>
  </si>
  <si>
    <t>Cena celkem [CZK]</t>
  </si>
  <si>
    <t>-1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</si>
  <si>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</si>
  <si>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</si>
  <si>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</si>
  <si>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</si>
  <si>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</si>
  <si>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</si>
  <si>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</si>
  <si>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</si>
  <si>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</si>
  <si>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</si>
  <si>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</si>
  <si>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</si>
  <si>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</si>
  <si>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</si>
  <si>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VRN</t>
  </si>
  <si>
    <t>Vedlejší rozpočtové náklady</t>
  </si>
  <si>
    <t>5</t>
  </si>
  <si>
    <t>ROZPOCET</t>
  </si>
  <si>
    <t>K</t>
  </si>
  <si>
    <t>012103001</t>
  </si>
  <si>
    <t>Geodetické práce před výstavbou - vytyčení stavby</t>
  </si>
  <si>
    <t>Kč</t>
  </si>
  <si>
    <t>1024</t>
  </si>
  <si>
    <t>238163790</t>
  </si>
  <si>
    <t>012103002</t>
  </si>
  <si>
    <t>Vytyčení inženžrských sítí</t>
  </si>
  <si>
    <t>-65342838</t>
  </si>
  <si>
    <t>3</t>
  </si>
  <si>
    <t>012303001</t>
  </si>
  <si>
    <t>Geodetické práce po výstavbě - zaměření skutečného provedení</t>
  </si>
  <si>
    <t>-53515497</t>
  </si>
  <si>
    <t>4</t>
  </si>
  <si>
    <t>013254000</t>
  </si>
  <si>
    <t>Dokumentace skutečného provedení stavby</t>
  </si>
  <si>
    <t>CS ÚRS 2021 02</t>
  </si>
  <si>
    <t>1025872293</t>
  </si>
  <si>
    <t>Online PSC</t>
  </si>
  <si>
    <t>https://podminky.urs.cz/item/CS_URS_2021_02/013254000</t>
  </si>
  <si>
    <t>030001000</t>
  </si>
  <si>
    <t>Zařízení staveniště</t>
  </si>
  <si>
    <t>945076021</t>
  </si>
  <si>
    <t>https://podminky.urs.cz/item/CS_URS_2021_02/030001000</t>
  </si>
  <si>
    <t>6</t>
  </si>
  <si>
    <t>030001001</t>
  </si>
  <si>
    <t>Zařízení staveniště - DIO</t>
  </si>
  <si>
    <t>-1630551236</t>
  </si>
  <si>
    <t>7</t>
  </si>
  <si>
    <t>041403001</t>
  </si>
  <si>
    <t>Zajištění stavby z hlediska BOZP</t>
  </si>
  <si>
    <t>1550818298</t>
  </si>
  <si>
    <t>8</t>
  </si>
  <si>
    <t>043002001</t>
  </si>
  <si>
    <t>Statická zkouška hutnění zemní pláně</t>
  </si>
  <si>
    <t>-968064854</t>
  </si>
  <si>
    <t>9</t>
  </si>
  <si>
    <t>011403000</t>
  </si>
  <si>
    <t>Provedení odvrtu ze stávající frézované asfaltové konstrukce a následný rozbor na výskyt polycyklických aromatických uhlovodíků (PAU) - odhad trvání 1 měsíc, provedení před stavbou.</t>
  </si>
  <si>
    <t>1530521962</t>
  </si>
  <si>
    <t>https://podminky.urs.cz/item/CS_URS_2021_02/011403000</t>
  </si>
  <si>
    <t xml:space="preserve">SO 101 - Chodníky 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</si>
  <si>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</si>
  <si>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</si>
  <si>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</si>
  <si>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</si>
  <si>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</si>
  <si>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</si>
  <si>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</si>
  <si>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</si>
  <si>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</si>
  <si>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</si>
  <si>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</si>
  <si>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</si>
  <si>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>HSV</t>
  </si>
  <si>
    <t>Práce a dodávky HSV</t>
  </si>
  <si>
    <t>Zemní práce</t>
  </si>
  <si>
    <t>113106121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</si>
  <si>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</si>
  <si>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m2</t>
  </si>
  <si>
    <t>-129776773</t>
  </si>
  <si>
    <t>https://podminky.urs.cz/item/CS_URS_2021_02/113106121</t>
  </si>
  <si>
    <t>VV</t>
  </si>
  <si>
    <t>"dlažba 500x500 mm"5,5</t>
  </si>
  <si>
    <t>"dlažba 300x300 mm - přeskládání"2*3,2</t>
  </si>
  <si>
    <t>Součet</t>
  </si>
  <si>
    <t>113106123</t>
  </si>
  <si>
    <t>Rozebrání dlažeb komunikací pro pěší s přemístěním hmot na skládku na vzdálenost do 3 m nebo s naložením na dopravní prostředek s ložem z kameniva nebo živice a s jakoukoliv výplní spár ručně ze zámkové dlažby</t>
  </si>
  <si>
    <t>752335520</t>
  </si>
  <si>
    <t>https://podminky.urs.cz/item/CS_URS_2021_02/113106123</t>
  </si>
  <si>
    <t xml:space="preserve">"dlažba 100x100 mm"6,2 </t>
  </si>
  <si>
    <t>113107163</t>
  </si>
  <si>
    <t>Odstranění podkladů nebo krytů strojně plochy jednotlivě přes 50 m2 do 200 m2 s přemístěním hmot na skládku na vzdálenost do 20 m nebo s naložením na dopravní prostředek z kameniva hrubého drceného, o tl. vrstvy přes 200 do 300 mm</t>
  </si>
  <si>
    <t>-1588669918</t>
  </si>
  <si>
    <t>https://podminky.urs.cz/item/CS_URS_2021_02/113107163</t>
  </si>
  <si>
    <t>"betonová plocha"1,8+5,2+1,6</t>
  </si>
  <si>
    <t>"nezpevněná plocha"49</t>
  </si>
  <si>
    <t>113107132</t>
  </si>
  <si>
    <t>Odstranění podkladů nebo krytů ručně s přemístěním hmot na skládku na vzdálenost do 3 m nebo s naložením na dopravní prostředek z betonu prostého, o tl. vrstvy přes 150 do 300 mm</t>
  </si>
  <si>
    <t>-1004425800</t>
  </si>
  <si>
    <t>https://podminky.urs.cz/item/CS_URS_2021_02/113107132</t>
  </si>
  <si>
    <t>113107222</t>
  </si>
  <si>
    <t>Odstranění podkladů nebo krytů strojně plochy jednotlivě přes 200 m2 s přemístěním hmot na skládku na vzdálenost do 20 m nebo s naložením na dopravní prostředek z kameniva hrubého drceného, o tl. vrstvy přes 100 do 200 mm</t>
  </si>
  <si>
    <t>-10455875</t>
  </si>
  <si>
    <t>https://podminky.urs.cz/item/CS_URS_2021_02/113107222</t>
  </si>
  <si>
    <t>"asfaltová plocha"489</t>
  </si>
  <si>
    <t>113107242</t>
  </si>
  <si>
    <t>Odstranění podkladů nebo krytů strojně plochy jednotlivě přes 200 m2 s přemístěním hmot na skládku na vzdálenost do 20 m nebo s naložením na dopravní prostředek živičných, o tl. vrstvy přes 50 do 100 mm</t>
  </si>
  <si>
    <t>-1940265503</t>
  </si>
  <si>
    <t>https://podminky.urs.cz/item/CS_URS_2021_02/113107242</t>
  </si>
  <si>
    <t>113154112</t>
  </si>
  <si>
    <t>Frézování živičného podkladu nebo krytu s naložením na dopravní prostředek plochy do 500 m2 bez překážek v trase pruhu šířky do 0,5 m, tloušťky vrstvy 40 mm</t>
  </si>
  <si>
    <t>963547673</t>
  </si>
  <si>
    <t>https://podminky.urs.cz/item/CS_URS_2021_02/113154112</t>
  </si>
  <si>
    <t>29+147</t>
  </si>
  <si>
    <t>113154114</t>
  </si>
  <si>
    <t>Frézování živičného podkladu nebo krytu s naložením na dopravní prostředek plochy do 500 m2 bez překážek v trase pruhu šířky do 0,5 m, tloušťky vrstvy 100 mm</t>
  </si>
  <si>
    <t>99031642</t>
  </si>
  <si>
    <t>https://podminky.urs.cz/item/CS_URS_2021_02/113154114</t>
  </si>
  <si>
    <t>15+74</t>
  </si>
  <si>
    <t>113202111</t>
  </si>
  <si>
    <t>Vytrhání obrub s vybouráním lože, s přemístěním hmot na skládku na vzdálenost do 3 m nebo s naložením na dopravní prostředek z krajníků nebo obrubníků stojatých</t>
  </si>
  <si>
    <t>m</t>
  </si>
  <si>
    <t>847309138</t>
  </si>
  <si>
    <t>https://podminky.urs.cz/item/CS_URS_2021_02/113202111</t>
  </si>
  <si>
    <t>21+221+18</t>
  </si>
  <si>
    <t>10</t>
  </si>
  <si>
    <t>122151102</t>
  </si>
  <si>
    <t>Odkopávky a prokopávky nezapažené strojně v hornině třídy těžitelnosti I skupiny 1 a 2 přes 20 do 50 m3</t>
  </si>
  <si>
    <t>m3</t>
  </si>
  <si>
    <t>1808345301</t>
  </si>
  <si>
    <t>https://podminky.urs.cz/item/CS_URS_2021_02/122151102</t>
  </si>
  <si>
    <t>(51+6,3+74)*0,15</t>
  </si>
  <si>
    <t>78*0,18</t>
  </si>
  <si>
    <t>11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</si>
  <si>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</si>
  <si>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</si>
  <si>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499353644</t>
  </si>
  <si>
    <t>https://podminky.urs.cz/item/CS_URS_2021_02/162751117</t>
  </si>
  <si>
    <t>"odkopávky"33,735</t>
  </si>
  <si>
    <t>"ohumusování"-(71,5*0,15)/2</t>
  </si>
  <si>
    <t>12</t>
  </si>
  <si>
    <t>162751119</t>
  </si>
  <si>
    <t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m</t>
  </si>
  <si>
    <t>1031822811</t>
  </si>
  <si>
    <t>https://podminky.urs.cz/item/CS_URS_2021_02/162751119</t>
  </si>
  <si>
    <t>28,372*10</t>
  </si>
  <si>
    <t>13</t>
  </si>
  <si>
    <t>171201201</t>
  </si>
  <si>
    <t>Uložení sypaniny na skládky nebo meziskládky bez hutnění s upravením uložené sypaniny do předepsaného tvaru</t>
  </si>
  <si>
    <t>-954802872</t>
  </si>
  <si>
    <t>https://podminky.urs.cz/item/CS_URS_2021_02/171201201</t>
  </si>
  <si>
    <t>14</t>
  </si>
  <si>
    <t>171201231</t>
  </si>
  <si>
    <t>Poplatek za uložení stavebního odpadu na recyklační skládce (skládkovné) zeminy a kamení zatříděného do Katalogu odpadů pod kódem 17 05 04</t>
  </si>
  <si>
    <t>t</t>
  </si>
  <si>
    <t>1514917455</t>
  </si>
  <si>
    <t>https://podminky.urs.cz/item/CS_URS_2021_02/171201231</t>
  </si>
  <si>
    <t>38,372*1,8</t>
  </si>
  <si>
    <t>181351003</t>
  </si>
  <si>
    <t>Rozprostření a urovnání ornice v rovině nebo ve svahu sklonu do 1:5 strojně při souvislé ploše do 100 m2, tl. vrstvy do 200 mm</t>
  </si>
  <si>
    <t>-88777653</t>
  </si>
  <si>
    <t>https://podminky.urs.cz/item/CS_URS_2021_02/181351003</t>
  </si>
  <si>
    <t>16</t>
  </si>
  <si>
    <t>M</t>
  </si>
  <si>
    <t>103641010</t>
  </si>
  <si>
    <t>zemina pro terénní úpravy -  ornice</t>
  </si>
  <si>
    <t>-1388274548</t>
  </si>
  <si>
    <t>https://podminky.urs.cz/item/CS_URS_2021_02/103641010</t>
  </si>
  <si>
    <t>"ohumusování"(83*0,15-(71,5*0,15)/2)*1,8</t>
  </si>
  <si>
    <t>17</t>
  </si>
  <si>
    <t>181411131</t>
  </si>
  <si>
    <t>Založení trávníku na půdě předem připravené plochy do 1000 m2 výsevem včetně utažení parkového v rovině nebo na svahu do 1:5</t>
  </si>
  <si>
    <t>1093795580</t>
  </si>
  <si>
    <t>https://podminky.urs.cz/item/CS_URS_2021_02/181411131</t>
  </si>
  <si>
    <t>18</t>
  </si>
  <si>
    <t>005724100</t>
  </si>
  <si>
    <t>osivo směs travní parková</t>
  </si>
  <si>
    <t>kg</t>
  </si>
  <si>
    <t>177040281</t>
  </si>
  <si>
    <t>https://podminky.urs.cz/item/CS_URS_2021_02/005724100</t>
  </si>
  <si>
    <t>83*0,015 "Přepočtené koeficientem množství</t>
  </si>
  <si>
    <t>19</t>
  </si>
  <si>
    <t>181951111</t>
  </si>
  <si>
    <t>Úprava pláně vyrovnáním výškových rozdílů strojně v hornině třídy těžitelnosti I, skupiny 1 až 3 bez zhutnění</t>
  </si>
  <si>
    <t>1692336067</t>
  </si>
  <si>
    <t>https://podminky.urs.cz/item/CS_URS_2021_02/181951111</t>
  </si>
  <si>
    <t>20</t>
  </si>
  <si>
    <t>181951112</t>
  </si>
  <si>
    <t>Úprava pláně vyrovnáním výškových rozdílů strojně v hornině třídy těžitelnosti I, skupiny 1 až 3 se zhutněním</t>
  </si>
  <si>
    <t>721382870</t>
  </si>
  <si>
    <t>https://podminky.urs.cz/item/CS_URS_2021_02/181951112</t>
  </si>
  <si>
    <t>57+46+5+50+41+140+39+1,5+42+74-7,2</t>
  </si>
  <si>
    <t>22+21</t>
  </si>
  <si>
    <t>"vizuální kontrast"7,2</t>
  </si>
  <si>
    <t>"HMATNÁ šedá"1,5+1,4</t>
  </si>
  <si>
    <t>"HMATNÁ černá"5,7+2,1+1,5+1,5+1,8</t>
  </si>
  <si>
    <t>"PŘÍRODNÍ"40,2</t>
  </si>
  <si>
    <t>"černá"2,6+1,9+2,3+2,2</t>
  </si>
  <si>
    <t>"zastávkový záliv"92</t>
  </si>
  <si>
    <t>"silniční obrubník ležatý"37*0,5</t>
  </si>
  <si>
    <t>"silniční obrubník stojatý"258*0,3</t>
  </si>
  <si>
    <t>"chodníkový obrubník stojatý"264,7*0,3</t>
  </si>
  <si>
    <t>Zakládání</t>
  </si>
  <si>
    <t>213141111</t>
  </si>
  <si>
    <t>Zřízení vrstvy z geotextilie filtrační, separační, odvodňovací, ochranné, výztužné nebo protierozní v rovině nebo ve sklonu do 1:5, šířky do 3 m</t>
  </si>
  <si>
    <t>-149160716</t>
  </si>
  <si>
    <t>https://podminky.urs.cz/item/CS_URS_2021_02/213141111</t>
  </si>
  <si>
    <t>ČERPÁNO POUZE SE SOUHLASEM TDI</t>
  </si>
  <si>
    <t>702,4</t>
  </si>
  <si>
    <t>22</t>
  </si>
  <si>
    <t>69311068</t>
  </si>
  <si>
    <t>geotextilie netkaná separační, ochranná, filtrační, drenážní PP 300g/m2</t>
  </si>
  <si>
    <t>191543883</t>
  </si>
  <si>
    <t>https://podminky.urs.cz/item/CS_URS_2021_02/69311068</t>
  </si>
  <si>
    <t>702,4*1,15 "Přepočtené koeficientem množství</t>
  </si>
  <si>
    <t>Svislé a kompletní konstrukce</t>
  </si>
  <si>
    <t>23</t>
  </si>
  <si>
    <t>339921111</t>
  </si>
  <si>
    <t>Osazování palisád betonových jednotlivých se zabetonováním výšky palisády do 500 mm</t>
  </si>
  <si>
    <t>kus</t>
  </si>
  <si>
    <t>925084096</t>
  </si>
  <si>
    <t>https://podminky.urs.cz/item/CS_URS_2021_02/339921111</t>
  </si>
  <si>
    <t>24</t>
  </si>
  <si>
    <t>59228406</t>
  </si>
  <si>
    <t>palisáda betonová vzhled dobové dlažební kameny přírodní 160x160x400mm</t>
  </si>
  <si>
    <t>-870609314</t>
  </si>
  <si>
    <t>https://podminky.urs.cz/item/CS_URS_2021_02/59228406</t>
  </si>
  <si>
    <t>25</t>
  </si>
  <si>
    <t>339921112</t>
  </si>
  <si>
    <t>Osazování palisád betonových jednotlivých se zabetonováním výšky palisády přes 500 do 1000 mm</t>
  </si>
  <si>
    <t>-671696768</t>
  </si>
  <si>
    <t>https://podminky.urs.cz/item/CS_URS_2021_02/339921112</t>
  </si>
  <si>
    <t>6+5</t>
  </si>
  <si>
    <t>26</t>
  </si>
  <si>
    <t>59228409</t>
  </si>
  <si>
    <t>palisáda betonová vzhled dobové dlažební kameny přírodní 160x160x600mm</t>
  </si>
  <si>
    <t>1709776829</t>
  </si>
  <si>
    <t>https://podminky.urs.cz/item/CS_URS_2021_02/59228409</t>
  </si>
  <si>
    <t>27</t>
  </si>
  <si>
    <t>59228410</t>
  </si>
  <si>
    <t>palisáda betonová vzhled dobové dlažební kameny přírodní 160x160x1000mm</t>
  </si>
  <si>
    <t>-440041845</t>
  </si>
  <si>
    <t>https://podminky.urs.cz/item/CS_URS_2021_02/59228410</t>
  </si>
  <si>
    <t>Vodorovné konstrukce</t>
  </si>
  <si>
    <t>28</t>
  </si>
  <si>
    <t>451561111</t>
  </si>
  <si>
    <t>Lože pod dlažby z kameniva drceného drobného, tl. vrstvy do 100 mm</t>
  </si>
  <si>
    <t>-331677016</t>
  </si>
  <si>
    <t>https://podminky.urs.cz/item/CS_URS_2021_02/451561111</t>
  </si>
  <si>
    <t>Komunikace pozemní</t>
  </si>
  <si>
    <t>29</t>
  </si>
  <si>
    <t>564861111</t>
  </si>
  <si>
    <t>Podklad ze štěrkodrti ŠD s rozprostřením a zhutněním, po zhutnění tl. 200 mm</t>
  </si>
  <si>
    <t>-142628147</t>
  </si>
  <si>
    <t>https://podminky.urs.cz/item/CS_URS_2021_02/564861111</t>
  </si>
  <si>
    <t>30</t>
  </si>
  <si>
    <t>564871116</t>
  </si>
  <si>
    <t>Podklad ze štěrkodrti ŠD s rozprostřením a zhutněním, po zhutnění tl. 300 mm</t>
  </si>
  <si>
    <t>779888003</t>
  </si>
  <si>
    <t>https://podminky.urs.cz/item/CS_URS_2021_02/564871116</t>
  </si>
  <si>
    <t>"dosypávky"41,7</t>
  </si>
  <si>
    <t>31</t>
  </si>
  <si>
    <t>565145111</t>
  </si>
  <si>
    <t>Asfaltový beton vrstva podkladní ACP 16 (obalované kamenivo střednězrnné - OKS) s rozprostřením a zhutněním v pruhu šířky přes 1,5 do 3 m, po zhutnění tl. 60 mm</t>
  </si>
  <si>
    <t>1924481867</t>
  </si>
  <si>
    <t>https://podminky.urs.cz/item/CS_URS_2021_02/565145111</t>
  </si>
  <si>
    <t>32</t>
  </si>
  <si>
    <t>567122111</t>
  </si>
  <si>
    <t>Podklad ze směsi stmelené cementem SC bez dilatačních spár, s rozprostřením a zhutněním SC C 8/10 (KSC I), po zhutnění tl. 120 mm</t>
  </si>
  <si>
    <t>1171217288</t>
  </si>
  <si>
    <t>https://podminky.urs.cz/item/CS_URS_2021_02/567122111</t>
  </si>
  <si>
    <t>33</t>
  </si>
  <si>
    <t>567124143</t>
  </si>
  <si>
    <t>Podklad ze směsi stmelené cementem SC bez dilatačních spár, s rozprostřením a zhutněním SC C 12/15 (PB III), po zhutnění tl. 180 mm</t>
  </si>
  <si>
    <t>305440377</t>
  </si>
  <si>
    <t>https://podminky.urs.cz/item/CS_URS_2021_02/567124143</t>
  </si>
  <si>
    <t>34</t>
  </si>
  <si>
    <t>573211112</t>
  </si>
  <si>
    <t>Postřik spojovací PS bez posypu kamenivem z asfaltu silničního, v množství 0,70 kg/m2</t>
  </si>
  <si>
    <t>-163586017</t>
  </si>
  <si>
    <t>https://podminky.urs.cz/item/CS_URS_2021_02/573211112</t>
  </si>
  <si>
    <t>176+89</t>
  </si>
  <si>
    <t>35</t>
  </si>
  <si>
    <t>577134111</t>
  </si>
  <si>
    <t>Asfaltový beton vrstva obrusná ACO 11 (ABS) s rozprostřením a se zhutněním z nemodifikovaného asfaltu v pruhu šířky do 3 m tř. I, po zhutnění tl. 40 mm</t>
  </si>
  <si>
    <t>601266535</t>
  </si>
  <si>
    <t>https://podminky.urs.cz/item/CS_URS_2021_02/577134111</t>
  </si>
  <si>
    <t>36</t>
  </si>
  <si>
    <t>591211111</t>
  </si>
  <si>
    <t>Kladení dlažby z kostek s provedením lože do tl. 50 mm, s vyplněním spár, s dvojím beraněním a se smetením přebytečného materiálu na krajnici drobných z kamene, do lože z kameniva těženého</t>
  </si>
  <si>
    <t>-2012739350</t>
  </si>
  <si>
    <t>https://podminky.urs.cz/item/CS_URS_2021_02/591211111</t>
  </si>
  <si>
    <t>vč. vyspárováním cementovým mlékem</t>
  </si>
  <si>
    <t>37</t>
  </si>
  <si>
    <t>58381007</t>
  </si>
  <si>
    <t>kostka dlažební žula drobná 8/10</t>
  </si>
  <si>
    <t>78922638</t>
  </si>
  <si>
    <t>https://podminky.urs.cz/item/CS_URS_2021_02/58381007</t>
  </si>
  <si>
    <t>P</t>
  </si>
  <si>
    <t>Poznámka k položce:_x000D_
1t = cca 5 m2</t>
  </si>
  <si>
    <t>92*1,05 "Přepočtené koeficientem množství</t>
  </si>
  <si>
    <t>38</t>
  </si>
  <si>
    <t>596211113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</si>
  <si>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přes 300 m2</t>
  </si>
  <si>
    <t>-1656029572</t>
  </si>
  <si>
    <t>https://podminky.urs.cz/item/CS_URS_2021_02/596211113</t>
  </si>
  <si>
    <t>39</t>
  </si>
  <si>
    <t>59245018</t>
  </si>
  <si>
    <t>dlažba tvar obdélník betonová 200x100x60mm přírodní</t>
  </si>
  <si>
    <t>-412868200</t>
  </si>
  <si>
    <t>https://podminky.urs.cz/item/CS_URS_2021_02/59245018</t>
  </si>
  <si>
    <t>Poznámka k položce:_x000D_
spotřeba: 50 kus/m2</t>
  </si>
  <si>
    <t>488,3*1,01 "Přepočtené koeficientem množství</t>
  </si>
  <si>
    <t>40</t>
  </si>
  <si>
    <t>59245263R</t>
  </si>
  <si>
    <t>dlažba tvar čtverec betonová 200x200x60mm ČERNÁ</t>
  </si>
  <si>
    <t>585113447</t>
  </si>
  <si>
    <t>43*1,03 "Přepočtené koeficientem množství</t>
  </si>
  <si>
    <t>41</t>
  </si>
  <si>
    <t>59245263</t>
  </si>
  <si>
    <t>dlažba tvar čtverec betonová 200x200x60mm BÍLÁ</t>
  </si>
  <si>
    <t>169198067</t>
  </si>
  <si>
    <t>7,2*1,03 "Přepočtené koeficientem množství</t>
  </si>
  <si>
    <t>42</t>
  </si>
  <si>
    <t>59245006R</t>
  </si>
  <si>
    <t>dlažba zámková  slepecká 20x10x6 cm barevná BÍLÁ</t>
  </si>
  <si>
    <t>1227933145</t>
  </si>
  <si>
    <t>"HMATNÁ BÍLÁ"1,5+1,4</t>
  </si>
  <si>
    <t>2,9*1,03 "Přepočtené koeficientem množství</t>
  </si>
  <si>
    <t>43</t>
  </si>
  <si>
    <t>592451191</t>
  </si>
  <si>
    <t>dlažba zámková  slepecká 20x10x6 cm barevná ČERVENÁ</t>
  </si>
  <si>
    <t>-357155932</t>
  </si>
  <si>
    <t>"HMATNÁ červená"5,7+2,1+1,5+1,5+1,8</t>
  </si>
  <si>
    <t>12,6*1,03 "Přepočtené koeficientem množství</t>
  </si>
  <si>
    <t>44</t>
  </si>
  <si>
    <t>596211210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</si>
  <si>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A, pro plochy do 50 m2</t>
  </si>
  <si>
    <t>-2105888081</t>
  </si>
  <si>
    <t>https://podminky.urs.cz/item/CS_URS_2021_02/596211210</t>
  </si>
  <si>
    <t>45</t>
  </si>
  <si>
    <t>59245020</t>
  </si>
  <si>
    <t>dlažba tvar obdélník betonová 200x100x80mm přírodní</t>
  </si>
  <si>
    <t>-1324799492</t>
  </si>
  <si>
    <t>https://podminky.urs.cz/item/CS_URS_2021_02/59245020</t>
  </si>
  <si>
    <t>40,2*1,03 "Přepočtené koeficientem množství</t>
  </si>
  <si>
    <t>46</t>
  </si>
  <si>
    <t>59245005</t>
  </si>
  <si>
    <t>dlažba tvar obdélník betonová 200x100x80mm ČERNÁ</t>
  </si>
  <si>
    <t>-1778879072</t>
  </si>
  <si>
    <t>https://podminky.urs.cz/item/CS_URS_2021_02/59245005</t>
  </si>
  <si>
    <t>9*1,03 "Přepočtené koeficientem množství</t>
  </si>
  <si>
    <t>47</t>
  </si>
  <si>
    <t>596811120</t>
  </si>
  <si>
    <t>Kladení dlažby z betonových nebo kameninových dlaždic komunikací pro pěší s vyplněním spár a se smetením přebytečného materiálu na vzdálenost do 3 m s ložem z kameniva těženého tl. do 30 mm velikosti dlaždic do 0,09 m2 (bez zámku), pro plochy do 50 m2</t>
  </si>
  <si>
    <t>1731048255</t>
  </si>
  <si>
    <t>https://podminky.urs.cz/item/CS_URS_2021_02/596811120</t>
  </si>
  <si>
    <t>Trubní vedení</t>
  </si>
  <si>
    <t>48</t>
  </si>
  <si>
    <t>899331111</t>
  </si>
  <si>
    <t>Výšková úprava uličního vstupu nebo vpusti do 200 mm zvýšením poklopu</t>
  </si>
  <si>
    <t>-2030867898</t>
  </si>
  <si>
    <t>https://podminky.urs.cz/item/CS_URS_2021_02/899331111</t>
  </si>
  <si>
    <t>"kruhový"3</t>
  </si>
  <si>
    <t>"čtvercový"3</t>
  </si>
  <si>
    <t>49</t>
  </si>
  <si>
    <t>899431111</t>
  </si>
  <si>
    <t>Výšková úprava uličního vstupu nebo vpusti do 200 mm zvýšením krycího hrnce, šoupěte nebo hydrantu bez úpravy armatur</t>
  </si>
  <si>
    <t>1021148099</t>
  </si>
  <si>
    <t>https://podminky.urs.cz/item/CS_URS_2021_02/899431111</t>
  </si>
  <si>
    <t>Ostatní konstrukce a práce, bourání</t>
  </si>
  <si>
    <t>50</t>
  </si>
  <si>
    <t>912211111</t>
  </si>
  <si>
    <t>Montáž směrového sloupku plastového s odrazkou prostým uložením bez betonového základu silničního</t>
  </si>
  <si>
    <t>1162599792</t>
  </si>
  <si>
    <t>https://podminky.urs.cz/item/CS_URS_2021_02/912211111</t>
  </si>
  <si>
    <t>51</t>
  </si>
  <si>
    <t>404451501R</t>
  </si>
  <si>
    <t>sloupek silniční plastový s retroreflexní fólií směrový 1200 mm ČERVENÝ</t>
  </si>
  <si>
    <t>1212624876</t>
  </si>
  <si>
    <t>52</t>
  </si>
  <si>
    <t>913231123R</t>
  </si>
  <si>
    <t>Odstranění plotu z plotiva vč. bet. sloupků a základu sloupku a likvidace</t>
  </si>
  <si>
    <t>kpl</t>
  </si>
  <si>
    <t>531974018</t>
  </si>
  <si>
    <t>53</t>
  </si>
  <si>
    <t>914111111</t>
  </si>
  <si>
    <t>Montáž svislé dopravní značky základní velikosti do 1 m2 objímkami na sloupky nebo konzoly</t>
  </si>
  <si>
    <t>1482759175</t>
  </si>
  <si>
    <t>https://podminky.urs.cz/item/CS_URS_2021_02/914111111</t>
  </si>
  <si>
    <t>54</t>
  </si>
  <si>
    <t>404440041R</t>
  </si>
  <si>
    <t>značka dopravní svislá reflexní</t>
  </si>
  <si>
    <t>-103507718</t>
  </si>
  <si>
    <t>"P6,P2,E2b, 2*IJ4b, 1*IJ4c"6</t>
  </si>
  <si>
    <t>55</t>
  </si>
  <si>
    <t>914511112</t>
  </si>
  <si>
    <t>Montáž sloupku dopravních značek délky do 3,5 m do hliníkové patky</t>
  </si>
  <si>
    <t>-1852615661</t>
  </si>
  <si>
    <t>https://podminky.urs.cz/item/CS_URS_2021_02/914511112</t>
  </si>
  <si>
    <t>56</t>
  </si>
  <si>
    <t>40445225</t>
  </si>
  <si>
    <t>sloupek pro dopravní značku Zn D 60mm v 3,5m</t>
  </si>
  <si>
    <t>-346377169</t>
  </si>
  <si>
    <t>https://podminky.urs.cz/item/CS_URS_2021_02/40445225</t>
  </si>
  <si>
    <t>57</t>
  </si>
  <si>
    <t>40412033</t>
  </si>
  <si>
    <t>patka sloupku hliníková kompletní (4 otvory)</t>
  </si>
  <si>
    <t>54112129</t>
  </si>
  <si>
    <t>https://podminky.urs.cz/item/CS_URS_2021_02/40412033</t>
  </si>
  <si>
    <t>58</t>
  </si>
  <si>
    <t>40445253</t>
  </si>
  <si>
    <t>víčko plastové na sloupek D 60mm</t>
  </si>
  <si>
    <t>-1504466601</t>
  </si>
  <si>
    <t>https://podminky.urs.cz/item/CS_URS_2021_02/40445253</t>
  </si>
  <si>
    <t>59</t>
  </si>
  <si>
    <t>40445256</t>
  </si>
  <si>
    <t>svorka upínací na sloupek dopravní značky D 60mm</t>
  </si>
  <si>
    <t>1981481889</t>
  </si>
  <si>
    <t>https://podminky.urs.cz/item/CS_URS_2021_02/40445256</t>
  </si>
  <si>
    <t>60</t>
  </si>
  <si>
    <t>915121111</t>
  </si>
  <si>
    <t>Vodorovné dopravní značení stříkané barvou vodící čára bílá šířky 250 mm souvislá základní</t>
  </si>
  <si>
    <t>-228957354</t>
  </si>
  <si>
    <t>https://podminky.urs.cz/item/CS_URS_2021_02/915121111</t>
  </si>
  <si>
    <t>25+14</t>
  </si>
  <si>
    <t>61</t>
  </si>
  <si>
    <t>915131111</t>
  </si>
  <si>
    <t>Vodorovné dopravní značení stříkané barvou přechody pro chodce, šipky, symboly bílé základní</t>
  </si>
  <si>
    <t>94587996</t>
  </si>
  <si>
    <t>https://podminky.urs.cz/item/CS_URS_2021_02/915131111</t>
  </si>
  <si>
    <t>"V11a"2*7</t>
  </si>
  <si>
    <t>62</t>
  </si>
  <si>
    <t>915231111</t>
  </si>
  <si>
    <t>Vodorovné dopravní značení stříkaným plastem přechody pro chodce, šipky, symboly nápisy bílé základní</t>
  </si>
  <si>
    <t>1616604387</t>
  </si>
  <si>
    <t>https://podminky.urs.cz/item/CS_URS_2021_02/915231111</t>
  </si>
  <si>
    <t>63</t>
  </si>
  <si>
    <t>915611111</t>
  </si>
  <si>
    <t>Předznačení pro vodorovné značení stříkané barvou nebo prováděné z nátěrových hmot liniové dělicí čáry, vodicí proužky</t>
  </si>
  <si>
    <t>1358741088</t>
  </si>
  <si>
    <t>https://podminky.urs.cz/item/CS_URS_2021_02/915611111</t>
  </si>
  <si>
    <t>64</t>
  </si>
  <si>
    <t>915621111</t>
  </si>
  <si>
    <t>Předznačení pro vodorovné značení stříkané barvou nebo prováděné z nátěrových hmot plošné šipky, symboly, nápisy</t>
  </si>
  <si>
    <t>1008672910</t>
  </si>
  <si>
    <t>https://podminky.urs.cz/item/CS_URS_2021_02/915621111</t>
  </si>
  <si>
    <t>2*7</t>
  </si>
  <si>
    <t>65</t>
  </si>
  <si>
    <t>916131113</t>
  </si>
  <si>
    <t>Osazení silničního obrubníku betonového se zřízením lože, s vyplněním a zatřením spár cementovou maltou ležatého s boční opěrou z betonu prostého, do lože z betonu prostého</t>
  </si>
  <si>
    <t>1697972941</t>
  </si>
  <si>
    <t>https://podminky.urs.cz/item/CS_URS_2021_02/916131113</t>
  </si>
  <si>
    <t>4+5</t>
  </si>
  <si>
    <t>24+2+2</t>
  </si>
  <si>
    <t>66</t>
  </si>
  <si>
    <t>59217057</t>
  </si>
  <si>
    <t>obrubník betonový pro kruhový objezd přímý 200x600x300mm</t>
  </si>
  <si>
    <t>-1678341048</t>
  </si>
  <si>
    <t>https://podminky.urs.cz/item/CS_URS_2021_02/59217057</t>
  </si>
  <si>
    <t>67</t>
  </si>
  <si>
    <t>59217041</t>
  </si>
  <si>
    <t>obrubník betonový bezbariérový přímý</t>
  </si>
  <si>
    <t>1860489359</t>
  </si>
  <si>
    <t>https://podminky.urs.cz/item/CS_URS_2021_02/59217041</t>
  </si>
  <si>
    <t>68</t>
  </si>
  <si>
    <t>59217040</t>
  </si>
  <si>
    <t>obrubník betonový bezbariérový náběhový</t>
  </si>
  <si>
    <t>1990496251</t>
  </si>
  <si>
    <t>https://podminky.urs.cz/item/CS_URS_2021_02/59217040</t>
  </si>
  <si>
    <t>69</t>
  </si>
  <si>
    <t>916131213</t>
  </si>
  <si>
    <t>Osazení silničního obrubníku betonového se zřízením lože, s vyplněním a zatřením spár cementovou maltou stojatého s boční opěrou z betonu prostého, do lože z betonu prostého</t>
  </si>
  <si>
    <t>-658569853</t>
  </si>
  <si>
    <t>https://podminky.urs.cz/item/CS_URS_2021_02/916131213</t>
  </si>
  <si>
    <t>"PŘÍMÝ"5,5+10,3+5+8,5+1+8,6+17+28+27+2+19+6+63+6+10+10,6+15,5</t>
  </si>
  <si>
    <t>"PŘECHODOVÝ"3+12</t>
  </si>
  <si>
    <t>70</t>
  </si>
  <si>
    <t>59217031</t>
  </si>
  <si>
    <t>obrubník betonový silniční 1000x150x250mm</t>
  </si>
  <si>
    <t>782299125</t>
  </si>
  <si>
    <t>https://podminky.urs.cz/item/CS_URS_2021_02/59217031</t>
  </si>
  <si>
    <t>243*1,02 "Přepočtené koeficientem množství</t>
  </si>
  <si>
    <t>71</t>
  </si>
  <si>
    <t>59217030</t>
  </si>
  <si>
    <t>obrubník betonový silniční přechodový 1000x150x150-250mm</t>
  </si>
  <si>
    <t>1550571787</t>
  </si>
  <si>
    <t>https://podminky.urs.cz/item/CS_URS_2021_02/59217030</t>
  </si>
  <si>
    <t>3+12</t>
  </si>
  <si>
    <t>72</t>
  </si>
  <si>
    <t>916231213</t>
  </si>
  <si>
    <t>Osazení chodníkového obrubníku betonového se zřízením lože, s vyplněním a zatřením spár cementovou maltou stojatého s boční opěrou z betonu prostého, do lože z betonu prostého</t>
  </si>
  <si>
    <t>1074878016</t>
  </si>
  <si>
    <t>https://podminky.urs.cz/item/CS_URS_2021_02/916231213</t>
  </si>
  <si>
    <t>1,2+46+2,1+69+9+19,3+3,5+21+14,3+55+22,5+1,8</t>
  </si>
  <si>
    <t>73</t>
  </si>
  <si>
    <t>59217016</t>
  </si>
  <si>
    <t>obrubník betonový chodníkový 1000x80x250mm</t>
  </si>
  <si>
    <t>-1271894482</t>
  </si>
  <si>
    <t>https://podminky.urs.cz/item/CS_URS_2021_02/59217016</t>
  </si>
  <si>
    <t>264,7*1,02 "Přepočtené koeficientem množství</t>
  </si>
  <si>
    <t>74</t>
  </si>
  <si>
    <t>916991121</t>
  </si>
  <si>
    <t>Lože pod obrubníky, krajníky nebo obruby z dlažebních kostek z betonu prostého</t>
  </si>
  <si>
    <t>-1649565423</t>
  </si>
  <si>
    <t>https://podminky.urs.cz/item/CS_URS_2021_02/916991121</t>
  </si>
  <si>
    <t>"silniční obrubník ležatý"37*0,5*0,1</t>
  </si>
  <si>
    <t>"silniční obrubník stojatý"258*0,3*0,1</t>
  </si>
  <si>
    <t>"chodníkový obrubník stojatý"264,7*0,3*0,1</t>
  </si>
  <si>
    <t>75</t>
  </si>
  <si>
    <t>919112233</t>
  </si>
  <si>
    <t>Řezání dilatačních spár v živičném krytu vytvoření komůrky pro těsnící zálivku šířky 20 mm, hloubky 40 mm</t>
  </si>
  <si>
    <t>-1706616030</t>
  </si>
  <si>
    <t>https://podminky.urs.cz/item/CS_URS_2021_02/919112233</t>
  </si>
  <si>
    <t>50+241</t>
  </si>
  <si>
    <t>76</t>
  </si>
  <si>
    <t>919122132</t>
  </si>
  <si>
    <t>Utěsnění dilatačních spár zálivkou za tepla v cementobetonovém nebo živičném krytu včetně adhezního nátěru s těsnicím profilem pod zálivkou, pro komůrky šířky 20 mm, hloubky 40 mm</t>
  </si>
  <si>
    <t>470908527</t>
  </si>
  <si>
    <t>https://podminky.urs.cz/item/CS_URS_2021_02/919122132</t>
  </si>
  <si>
    <t>77</t>
  </si>
  <si>
    <t>919735112</t>
  </si>
  <si>
    <t>Řezání stávajícího živičného krytu nebo podkladu hloubky přes 50 do 100 mm</t>
  </si>
  <si>
    <t>254933196</t>
  </si>
  <si>
    <t>https://podminky.urs.cz/item/CS_URS_2021_02/919735112</t>
  </si>
  <si>
    <t>78</t>
  </si>
  <si>
    <t>919735126</t>
  </si>
  <si>
    <t>Řezání stávajícího betonového krytu nebo podkladu hloubky přes 250 do 300 mm</t>
  </si>
  <si>
    <t>-1183005163</t>
  </si>
  <si>
    <t>https://podminky.urs.cz/item/CS_URS_2021_02/919735126</t>
  </si>
  <si>
    <t>"řezání betonové podezdívky vč. likvidace"2</t>
  </si>
  <si>
    <t>79</t>
  </si>
  <si>
    <t>936001003R</t>
  </si>
  <si>
    <t>D+M přístřešku autobusové zastávky bez bočnic</t>
  </si>
  <si>
    <t>422245098</t>
  </si>
  <si>
    <t>"vč. zemních prací a betonových základů dle příčných řezů"1</t>
  </si>
  <si>
    <t>80</t>
  </si>
  <si>
    <t>936001004R</t>
  </si>
  <si>
    <t>Výměna betonové trouby DN 300 v případě nadměrného poškození stavbou</t>
  </si>
  <si>
    <t>1320604304</t>
  </si>
  <si>
    <t>"vč. zemních prací a obsypu dle ČSN"10</t>
  </si>
  <si>
    <t>81</t>
  </si>
  <si>
    <t>936001005R</t>
  </si>
  <si>
    <t>Výměna betonových kanalizačních šachet včetně litinových poklopů a příslušenství</t>
  </si>
  <si>
    <t>1926681201</t>
  </si>
  <si>
    <t>Poznámka k položce:_x000D_
z důvodu havarijního stavu po provedení kamerové zkoušky</t>
  </si>
  <si>
    <t>"vč. zemních prací a obsypu dle ČSN"5</t>
  </si>
  <si>
    <t>82</t>
  </si>
  <si>
    <t>936104214R</t>
  </si>
  <si>
    <t>D+M odpadkového koše</t>
  </si>
  <si>
    <t>-914676366</t>
  </si>
  <si>
    <t>"vč. kotvení"2</t>
  </si>
  <si>
    <t>83</t>
  </si>
  <si>
    <t>936104215R</t>
  </si>
  <si>
    <t>Demontáž přístřešku autobusové zastávky</t>
  </si>
  <si>
    <t>-1860322767</t>
  </si>
  <si>
    <t>"vč. základů a likvidace"1</t>
  </si>
  <si>
    <t>84</t>
  </si>
  <si>
    <t>966001311</t>
  </si>
  <si>
    <t>Odstranění odpadkového koše s betonovou patkou</t>
  </si>
  <si>
    <t>-1244168499</t>
  </si>
  <si>
    <t>https://podminky.urs.cz/item/CS_URS_2021_02/966001311</t>
  </si>
  <si>
    <t>85</t>
  </si>
  <si>
    <t>966006132</t>
  </si>
  <si>
    <t>Odstranění dopravních nebo orientačních značek se sloupkem s uložením hmot na vzdálenost do 20 m nebo s naložením na dopravní prostředek, se zásypem jam a jeho zhutněním s betonovou patkou</t>
  </si>
  <si>
    <t>-1412615463</t>
  </si>
  <si>
    <t>https://podminky.urs.cz/item/CS_URS_2021_02/966006132</t>
  </si>
  <si>
    <t>86</t>
  </si>
  <si>
    <t>979054441</t>
  </si>
  <si>
    <t>Očištění vybouraných prvků komunikací od spojovacího materiálu s odklizením a uložením očištěných hmot a spojovacího materiálu na skládku na vzdálenost do 10 m dlaždic, desek nebo tvarovek s původním vyplněním spár kamenivem těženým</t>
  </si>
  <si>
    <t>-1731772339</t>
  </si>
  <si>
    <t>https://podminky.urs.cz/item/CS_URS_2021_02/979054441</t>
  </si>
  <si>
    <t>997</t>
  </si>
  <si>
    <t>Přesun sutě</t>
  </si>
  <si>
    <t>87</t>
  </si>
  <si>
    <t>997221551</t>
  </si>
  <si>
    <t>Vodorovná doprava suti bez naložení, ale se složením a s hrubým urovnáním ze sypkých materiálů, na vzdálenost do 1 km</t>
  </si>
  <si>
    <t>-964760663</t>
  </si>
  <si>
    <t>https://podminky.urs.cz/item/CS_URS_2021_02/997221551</t>
  </si>
  <si>
    <t>"beton"5,375</t>
  </si>
  <si>
    <t>"kamenivo"30,492+141,81</t>
  </si>
  <si>
    <t>"živice"107,58</t>
  </si>
  <si>
    <t>"frézing"18,128+22,784</t>
  </si>
  <si>
    <t>88</t>
  </si>
  <si>
    <t>997221559</t>
  </si>
  <si>
    <t>Vodorovná doprava suti bez naložení, ale se složením a s hrubým urovnáním Příplatek k ceně za každý další i započatý 1 km přes 1 km</t>
  </si>
  <si>
    <t>2127172638</t>
  </si>
  <si>
    <t>https://podminky.urs.cz/item/CS_URS_2021_02/997221559</t>
  </si>
  <si>
    <t>326,169*19</t>
  </si>
  <si>
    <t>89</t>
  </si>
  <si>
    <t>997221561</t>
  </si>
  <si>
    <t>Vodorovná doprava suti bez naložení, ale se složením a s hrubým urovnáním z kusových materiálů, na vzdálenost do 1 km</t>
  </si>
  <si>
    <t>1304199316</t>
  </si>
  <si>
    <t>https://podminky.urs.cz/item/CS_URS_2021_02/997221561</t>
  </si>
  <si>
    <t>"zámková dlažba"1,612</t>
  </si>
  <si>
    <t>"dlažba 50/50"1,4</t>
  </si>
  <si>
    <t>90</t>
  </si>
  <si>
    <t>997221569</t>
  </si>
  <si>
    <t>-92915659</t>
  </si>
  <si>
    <t>https://podminky.urs.cz/item/CS_URS_2021_02/997221569</t>
  </si>
  <si>
    <t>3,012*19</t>
  </si>
  <si>
    <t>91</t>
  </si>
  <si>
    <t>997221571</t>
  </si>
  <si>
    <t>Vodorovná doprava vybouraných hmot bez naložení, ale se složením a s hrubým urovnáním na vzdálenost do 1 km</t>
  </si>
  <si>
    <t>-1991997445</t>
  </si>
  <si>
    <t>https://podminky.urs.cz/item/CS_URS_2021_02/997221571</t>
  </si>
  <si>
    <t>"obrubníky"53,3</t>
  </si>
  <si>
    <t>92</t>
  </si>
  <si>
    <t>997221579</t>
  </si>
  <si>
    <t>Vodorovná doprava vybouraných hmot bez naložení, ale se složením a s hrubým urovnáním na vzdálenost Příplatek k ceně za každý další i započatý 1 km přes 1 km</t>
  </si>
  <si>
    <t>-874047689</t>
  </si>
  <si>
    <t>https://podminky.urs.cz/item/CS_URS_2021_02/997221579</t>
  </si>
  <si>
    <t>53,3*19</t>
  </si>
  <si>
    <t>93</t>
  </si>
  <si>
    <t>997221611</t>
  </si>
  <si>
    <t>Nakládání na dopravní prostředky pro vodorovnou dopravu suti</t>
  </si>
  <si>
    <t>765920332</t>
  </si>
  <si>
    <t>https://podminky.urs.cz/item/CS_URS_2021_02/997221611</t>
  </si>
  <si>
    <t>326,169+3,012</t>
  </si>
  <si>
    <t>94</t>
  </si>
  <si>
    <t>997221612</t>
  </si>
  <si>
    <t>Nakládání na dopravní prostředky pro vodorovnou dopravu vybouraných hmot</t>
  </si>
  <si>
    <t>-2050124719</t>
  </si>
  <si>
    <t>https://podminky.urs.cz/item/CS_URS_2021_02/997221612</t>
  </si>
  <si>
    <t>95</t>
  </si>
  <si>
    <t>997221861</t>
  </si>
  <si>
    <t>Poplatek za uložení stavebního odpadu na recyklační skládce (skládkovné) z prostého betonu zatříděného do Katalogu odpadů pod kódem 17 01 01</t>
  </si>
  <si>
    <t>1901893898</t>
  </si>
  <si>
    <t>https://podminky.urs.cz/item/CS_URS_2021_02/997221861</t>
  </si>
  <si>
    <t>96</t>
  </si>
  <si>
    <t>997221873</t>
  </si>
  <si>
    <t>1399231022</t>
  </si>
  <si>
    <t>https://podminky.urs.cz/item/CS_URS_2021_02/997221873</t>
  </si>
  <si>
    <t>97</t>
  </si>
  <si>
    <t>997221875</t>
  </si>
  <si>
    <t>Poplatek za uložení stavebního odpadu na recyklační skládce (skládkovné) asfaltového bez obsahu dehtu zatříděného do Katalogu odpadů pod kódem 17 03 02</t>
  </si>
  <si>
    <t>600130970</t>
  </si>
  <si>
    <t>https://podminky.urs.cz/item/CS_URS_2021_02/997221875</t>
  </si>
  <si>
    <t>998</t>
  </si>
  <si>
    <t>Přesun hmot</t>
  </si>
  <si>
    <t>98</t>
  </si>
  <si>
    <t>998223011</t>
  </si>
  <si>
    <t>Přesun hmot pro pozemní komunikace s krytem dlážděným dopravní vzdálenost do 200 m jakékoliv délky objektu</t>
  </si>
  <si>
    <t>-42682757</t>
  </si>
  <si>
    <t>https://podminky.urs.cz/item/CS_URS_2021_02/998223011</t>
  </si>
  <si>
    <t>PSV</t>
  </si>
  <si>
    <t>Práce a dodávky PSV</t>
  </si>
  <si>
    <t>711</t>
  </si>
  <si>
    <t>Izolace proti vodě, vlhkosti a plynům</t>
  </si>
  <si>
    <t>99</t>
  </si>
  <si>
    <t>711161212</t>
  </si>
  <si>
    <t>Izolace proti zemní vlhkosti a beztlakové vodě nopovými fóliemi na ploše svislé S vrstva ochranná, odvětrávací a drenážní výška nopku 8,0 mm, tl. fólie do 0,6 mm</t>
  </si>
  <si>
    <t>-389107951</t>
  </si>
  <si>
    <t>https://podminky.urs.cz/item/CS_URS_2021_02/711161212</t>
  </si>
  <si>
    <t>12,9*1</t>
  </si>
  <si>
    <t>100</t>
  </si>
  <si>
    <t>711161383</t>
  </si>
  <si>
    <t>Izolace proti zemní vlhkosti a beztlakové vodě nopovými fóliemi ostatní ukončení izolace lištou</t>
  </si>
  <si>
    <t>-1630808432</t>
  </si>
  <si>
    <t>https://podminky.urs.cz/item/CS_URS_2021_02/711161383</t>
  </si>
  <si>
    <t>101</t>
  </si>
  <si>
    <t>043002009R</t>
  </si>
  <si>
    <t>Kopaná sonda pro ověření trasy vodovodu</t>
  </si>
  <si>
    <t>1184414315</t>
  </si>
  <si>
    <t>Poznámka k položce:_x000D_
do hloubky cca 1,6 m, včetně pažení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</si>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</sst>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10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8" fillId="0" borderId="0" applyNumberFormat="0" applyFill="0" applyBorder="0" applyAlignment="0" applyProtection="0"/>
  </cellStyleXfs>
  <cellXfs count="38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1" fillId="0" borderId="13" xfId="0" applyNumberFormat="1" applyFont="1" applyBorder="1" applyAlignment="1" applyProtection="1"/>
    <xf numFmtId="166" fontId="31" fillId="0" borderId="14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4" xfId="0" applyFont="1" applyBorder="1" applyAlignment="1"/>
    <xf numFmtId="0" fontId="7" fillId="0" borderId="15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6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1" fillId="0" borderId="23" xfId="0" applyFont="1" applyBorder="1" applyAlignment="1" applyProtection="1">
      <alignment horizontal="center" vertical="center"/>
    </xf>
    <xf numFmtId="49" fontId="21" fillId="0" borderId="23" xfId="0" applyNumberFormat="1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167" fontId="21" fillId="0" borderId="23" xfId="0" applyNumberFormat="1" applyFont="1" applyBorder="1" applyAlignment="1" applyProtection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 applyProtection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6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21" xfId="0" applyFont="1" applyBorder="1" applyAlignment="1" applyProtection="1">
      <alignment horizontal="left" vertical="center"/>
    </xf>
    <xf numFmtId="0" fontId="8" fillId="0" borderId="21" xfId="0" applyFont="1" applyBorder="1" applyAlignment="1" applyProtection="1">
      <alignment vertical="center"/>
    </xf>
    <xf numFmtId="4" fontId="8" fillId="0" borderId="21" xfId="0" applyNumberFormat="1" applyFont="1" applyBorder="1" applyAlignment="1" applyProtection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 applyProtection="1">
      <alignment horizontal="left"/>
    </xf>
    <xf numFmtId="4" fontId="8" fillId="0" borderId="0" xfId="0" applyNumberFormat="1" applyFont="1" applyAlignment="1" applyProtection="1"/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0" xfId="0" applyFont="1" applyAlignment="1" applyProtection="1">
      <alignment vertical="center" wrapText="1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27" xfId="0" applyFont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42" fillId="0" borderId="1" xfId="0" applyFont="1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5" fillId="0" borderId="29" xfId="0" applyFont="1" applyBorder="1" applyAlignment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left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wrapText="1"/>
    </xf>
    <xf numFmtId="49" fontId="42" fillId="0" borderId="1" xfId="0" applyNumberFormat="1" applyFont="1" applyBorder="1" applyAlignment="1">
      <alignment horizontal="left" vertical="center" wrapText="1"/>
    </xf>
    <xf numFmtId="14" fontId="2" fillId="2" borderId="0" xfId="0" applyNumberFormat="1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1_02/011403000" TargetMode="External"/><Relationship Id="rId2" Type="http://schemas.openxmlformats.org/officeDocument/2006/relationships/hyperlink" Target="https://podminky.urs.cz/item/CS_URS_2021_02/030001000" TargetMode="External"/><Relationship Id="rId1" Type="http://schemas.openxmlformats.org/officeDocument/2006/relationships/hyperlink" Target="https://podminky.urs.cz/item/CS_URS_2021_02/013254000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171201201" TargetMode="External"/><Relationship Id="rId18" Type="http://schemas.openxmlformats.org/officeDocument/2006/relationships/hyperlink" Target="https://podminky.urs.cz/item/CS_URS_2021_02/005724100" TargetMode="External"/><Relationship Id="rId26" Type="http://schemas.openxmlformats.org/officeDocument/2006/relationships/hyperlink" Target="https://podminky.urs.cz/item/CS_URS_2021_02/59228409" TargetMode="External"/><Relationship Id="rId39" Type="http://schemas.openxmlformats.org/officeDocument/2006/relationships/hyperlink" Target="https://podminky.urs.cz/item/CS_URS_2021_02/59245018" TargetMode="External"/><Relationship Id="rId21" Type="http://schemas.openxmlformats.org/officeDocument/2006/relationships/hyperlink" Target="https://podminky.urs.cz/item/CS_URS_2021_02/213141111" TargetMode="External"/><Relationship Id="rId34" Type="http://schemas.openxmlformats.org/officeDocument/2006/relationships/hyperlink" Target="https://podminky.urs.cz/item/CS_URS_2021_02/573211112" TargetMode="External"/><Relationship Id="rId42" Type="http://schemas.openxmlformats.org/officeDocument/2006/relationships/hyperlink" Target="https://podminky.urs.cz/item/CS_URS_2021_02/59245005" TargetMode="External"/><Relationship Id="rId47" Type="http://schemas.openxmlformats.org/officeDocument/2006/relationships/hyperlink" Target="https://podminky.urs.cz/item/CS_URS_2021_02/914111111" TargetMode="External"/><Relationship Id="rId50" Type="http://schemas.openxmlformats.org/officeDocument/2006/relationships/hyperlink" Target="https://podminky.urs.cz/item/CS_URS_2021_02/40412033" TargetMode="External"/><Relationship Id="rId55" Type="http://schemas.openxmlformats.org/officeDocument/2006/relationships/hyperlink" Target="https://podminky.urs.cz/item/CS_URS_2021_02/915231111" TargetMode="External"/><Relationship Id="rId63" Type="http://schemas.openxmlformats.org/officeDocument/2006/relationships/hyperlink" Target="https://podminky.urs.cz/item/CS_URS_2021_02/59217031" TargetMode="External"/><Relationship Id="rId68" Type="http://schemas.openxmlformats.org/officeDocument/2006/relationships/hyperlink" Target="https://podminky.urs.cz/item/CS_URS_2021_02/919112233" TargetMode="External"/><Relationship Id="rId76" Type="http://schemas.openxmlformats.org/officeDocument/2006/relationships/hyperlink" Target="https://podminky.urs.cz/item/CS_URS_2021_02/997221559" TargetMode="External"/><Relationship Id="rId84" Type="http://schemas.openxmlformats.org/officeDocument/2006/relationships/hyperlink" Target="https://podminky.urs.cz/item/CS_URS_2021_02/997221873" TargetMode="External"/><Relationship Id="rId89" Type="http://schemas.openxmlformats.org/officeDocument/2006/relationships/drawing" Target="../drawings/drawing3.xml"/><Relationship Id="rId7" Type="http://schemas.openxmlformats.org/officeDocument/2006/relationships/hyperlink" Target="https://podminky.urs.cz/item/CS_URS_2021_02/113154112" TargetMode="External"/><Relationship Id="rId71" Type="http://schemas.openxmlformats.org/officeDocument/2006/relationships/hyperlink" Target="https://podminky.urs.cz/item/CS_URS_2021_02/919735126" TargetMode="External"/><Relationship Id="rId2" Type="http://schemas.openxmlformats.org/officeDocument/2006/relationships/hyperlink" Target="https://podminky.urs.cz/item/CS_URS_2021_02/113106123" TargetMode="External"/><Relationship Id="rId16" Type="http://schemas.openxmlformats.org/officeDocument/2006/relationships/hyperlink" Target="https://podminky.urs.cz/item/CS_URS_2021_02/103641010" TargetMode="External"/><Relationship Id="rId29" Type="http://schemas.openxmlformats.org/officeDocument/2006/relationships/hyperlink" Target="https://podminky.urs.cz/item/CS_URS_2021_02/564861111" TargetMode="External"/><Relationship Id="rId11" Type="http://schemas.openxmlformats.org/officeDocument/2006/relationships/hyperlink" Target="https://podminky.urs.cz/item/CS_URS_2021_02/162751117" TargetMode="External"/><Relationship Id="rId24" Type="http://schemas.openxmlformats.org/officeDocument/2006/relationships/hyperlink" Target="https://podminky.urs.cz/item/CS_URS_2021_02/59228406" TargetMode="External"/><Relationship Id="rId32" Type="http://schemas.openxmlformats.org/officeDocument/2006/relationships/hyperlink" Target="https://podminky.urs.cz/item/CS_URS_2021_02/567122111" TargetMode="External"/><Relationship Id="rId37" Type="http://schemas.openxmlformats.org/officeDocument/2006/relationships/hyperlink" Target="https://podminky.urs.cz/item/CS_URS_2021_02/58381007" TargetMode="External"/><Relationship Id="rId40" Type="http://schemas.openxmlformats.org/officeDocument/2006/relationships/hyperlink" Target="https://podminky.urs.cz/item/CS_URS_2021_02/596211210" TargetMode="External"/><Relationship Id="rId45" Type="http://schemas.openxmlformats.org/officeDocument/2006/relationships/hyperlink" Target="https://podminky.urs.cz/item/CS_URS_2021_02/899431111" TargetMode="External"/><Relationship Id="rId53" Type="http://schemas.openxmlformats.org/officeDocument/2006/relationships/hyperlink" Target="https://podminky.urs.cz/item/CS_URS_2021_02/915121111" TargetMode="External"/><Relationship Id="rId58" Type="http://schemas.openxmlformats.org/officeDocument/2006/relationships/hyperlink" Target="https://podminky.urs.cz/item/CS_URS_2021_02/916131113" TargetMode="External"/><Relationship Id="rId66" Type="http://schemas.openxmlformats.org/officeDocument/2006/relationships/hyperlink" Target="https://podminky.urs.cz/item/CS_URS_2021_02/59217016" TargetMode="External"/><Relationship Id="rId74" Type="http://schemas.openxmlformats.org/officeDocument/2006/relationships/hyperlink" Target="https://podminky.urs.cz/item/CS_URS_2021_02/979054441" TargetMode="External"/><Relationship Id="rId79" Type="http://schemas.openxmlformats.org/officeDocument/2006/relationships/hyperlink" Target="https://podminky.urs.cz/item/CS_URS_2021_02/997221571" TargetMode="External"/><Relationship Id="rId87" Type="http://schemas.openxmlformats.org/officeDocument/2006/relationships/hyperlink" Target="https://podminky.urs.cz/item/CS_URS_2021_02/711161212" TargetMode="External"/><Relationship Id="rId5" Type="http://schemas.openxmlformats.org/officeDocument/2006/relationships/hyperlink" Target="https://podminky.urs.cz/item/CS_URS_2021_02/113107222" TargetMode="External"/><Relationship Id="rId61" Type="http://schemas.openxmlformats.org/officeDocument/2006/relationships/hyperlink" Target="https://podminky.urs.cz/item/CS_URS_2021_02/59217040" TargetMode="External"/><Relationship Id="rId82" Type="http://schemas.openxmlformats.org/officeDocument/2006/relationships/hyperlink" Target="https://podminky.urs.cz/item/CS_URS_2021_02/997221612" TargetMode="External"/><Relationship Id="rId19" Type="http://schemas.openxmlformats.org/officeDocument/2006/relationships/hyperlink" Target="https://podminky.urs.cz/item/CS_URS_2021_02/181951111" TargetMode="External"/><Relationship Id="rId4" Type="http://schemas.openxmlformats.org/officeDocument/2006/relationships/hyperlink" Target="https://podminky.urs.cz/item/CS_URS_2021_02/113107132" TargetMode="External"/><Relationship Id="rId9" Type="http://schemas.openxmlformats.org/officeDocument/2006/relationships/hyperlink" Target="https://podminky.urs.cz/item/CS_URS_2021_02/113202111" TargetMode="External"/><Relationship Id="rId14" Type="http://schemas.openxmlformats.org/officeDocument/2006/relationships/hyperlink" Target="https://podminky.urs.cz/item/CS_URS_2021_02/171201231" TargetMode="External"/><Relationship Id="rId22" Type="http://schemas.openxmlformats.org/officeDocument/2006/relationships/hyperlink" Target="https://podminky.urs.cz/item/CS_URS_2021_02/69311068" TargetMode="External"/><Relationship Id="rId27" Type="http://schemas.openxmlformats.org/officeDocument/2006/relationships/hyperlink" Target="https://podminky.urs.cz/item/CS_URS_2021_02/59228410" TargetMode="External"/><Relationship Id="rId30" Type="http://schemas.openxmlformats.org/officeDocument/2006/relationships/hyperlink" Target="https://podminky.urs.cz/item/CS_URS_2021_02/564871116" TargetMode="External"/><Relationship Id="rId35" Type="http://schemas.openxmlformats.org/officeDocument/2006/relationships/hyperlink" Target="https://podminky.urs.cz/item/CS_URS_2021_02/577134111" TargetMode="External"/><Relationship Id="rId43" Type="http://schemas.openxmlformats.org/officeDocument/2006/relationships/hyperlink" Target="https://podminky.urs.cz/item/CS_URS_2021_02/596811120" TargetMode="External"/><Relationship Id="rId48" Type="http://schemas.openxmlformats.org/officeDocument/2006/relationships/hyperlink" Target="https://podminky.urs.cz/item/CS_URS_2021_02/914511112" TargetMode="External"/><Relationship Id="rId56" Type="http://schemas.openxmlformats.org/officeDocument/2006/relationships/hyperlink" Target="https://podminky.urs.cz/item/CS_URS_2021_02/915611111" TargetMode="External"/><Relationship Id="rId64" Type="http://schemas.openxmlformats.org/officeDocument/2006/relationships/hyperlink" Target="https://podminky.urs.cz/item/CS_URS_2021_02/59217030" TargetMode="External"/><Relationship Id="rId69" Type="http://schemas.openxmlformats.org/officeDocument/2006/relationships/hyperlink" Target="https://podminky.urs.cz/item/CS_URS_2021_02/919122132" TargetMode="External"/><Relationship Id="rId77" Type="http://schemas.openxmlformats.org/officeDocument/2006/relationships/hyperlink" Target="https://podminky.urs.cz/item/CS_URS_2021_02/997221561" TargetMode="External"/><Relationship Id="rId8" Type="http://schemas.openxmlformats.org/officeDocument/2006/relationships/hyperlink" Target="https://podminky.urs.cz/item/CS_URS_2021_02/113154114" TargetMode="External"/><Relationship Id="rId51" Type="http://schemas.openxmlformats.org/officeDocument/2006/relationships/hyperlink" Target="https://podminky.urs.cz/item/CS_URS_2021_02/40445253" TargetMode="External"/><Relationship Id="rId72" Type="http://schemas.openxmlformats.org/officeDocument/2006/relationships/hyperlink" Target="https://podminky.urs.cz/item/CS_URS_2021_02/966001311" TargetMode="External"/><Relationship Id="rId80" Type="http://schemas.openxmlformats.org/officeDocument/2006/relationships/hyperlink" Target="https://podminky.urs.cz/item/CS_URS_2021_02/997221579" TargetMode="External"/><Relationship Id="rId85" Type="http://schemas.openxmlformats.org/officeDocument/2006/relationships/hyperlink" Target="https://podminky.urs.cz/item/CS_URS_2021_02/997221875" TargetMode="External"/><Relationship Id="rId3" Type="http://schemas.openxmlformats.org/officeDocument/2006/relationships/hyperlink" Target="https://podminky.urs.cz/item/CS_URS_2021_02/113107163" TargetMode="External"/><Relationship Id="rId12" Type="http://schemas.openxmlformats.org/officeDocument/2006/relationships/hyperlink" Target="https://podminky.urs.cz/item/CS_URS_2021_02/162751119" TargetMode="External"/><Relationship Id="rId17" Type="http://schemas.openxmlformats.org/officeDocument/2006/relationships/hyperlink" Target="https://podminky.urs.cz/item/CS_URS_2021_02/181411131" TargetMode="External"/><Relationship Id="rId25" Type="http://schemas.openxmlformats.org/officeDocument/2006/relationships/hyperlink" Target="https://podminky.urs.cz/item/CS_URS_2021_02/339921112" TargetMode="External"/><Relationship Id="rId33" Type="http://schemas.openxmlformats.org/officeDocument/2006/relationships/hyperlink" Target="https://podminky.urs.cz/item/CS_URS_2021_02/567124143" TargetMode="External"/><Relationship Id="rId38" Type="http://schemas.openxmlformats.org/officeDocument/2006/relationships/hyperlink" Target="https://podminky.urs.cz/item/CS_URS_2021_02/596211113" TargetMode="External"/><Relationship Id="rId46" Type="http://schemas.openxmlformats.org/officeDocument/2006/relationships/hyperlink" Target="https://podminky.urs.cz/item/CS_URS_2021_02/912211111" TargetMode="External"/><Relationship Id="rId59" Type="http://schemas.openxmlformats.org/officeDocument/2006/relationships/hyperlink" Target="https://podminky.urs.cz/item/CS_URS_2021_02/59217057" TargetMode="External"/><Relationship Id="rId67" Type="http://schemas.openxmlformats.org/officeDocument/2006/relationships/hyperlink" Target="https://podminky.urs.cz/item/CS_URS_2021_02/916991121" TargetMode="External"/><Relationship Id="rId20" Type="http://schemas.openxmlformats.org/officeDocument/2006/relationships/hyperlink" Target="https://podminky.urs.cz/item/CS_URS_2021_02/181951112" TargetMode="External"/><Relationship Id="rId41" Type="http://schemas.openxmlformats.org/officeDocument/2006/relationships/hyperlink" Target="https://podminky.urs.cz/item/CS_URS_2021_02/59245020" TargetMode="External"/><Relationship Id="rId54" Type="http://schemas.openxmlformats.org/officeDocument/2006/relationships/hyperlink" Target="https://podminky.urs.cz/item/CS_URS_2021_02/915131111" TargetMode="External"/><Relationship Id="rId62" Type="http://schemas.openxmlformats.org/officeDocument/2006/relationships/hyperlink" Target="https://podminky.urs.cz/item/CS_URS_2021_02/916131213" TargetMode="External"/><Relationship Id="rId70" Type="http://schemas.openxmlformats.org/officeDocument/2006/relationships/hyperlink" Target="https://podminky.urs.cz/item/CS_URS_2021_02/919735112" TargetMode="External"/><Relationship Id="rId75" Type="http://schemas.openxmlformats.org/officeDocument/2006/relationships/hyperlink" Target="https://podminky.urs.cz/item/CS_URS_2021_02/997221551" TargetMode="External"/><Relationship Id="rId83" Type="http://schemas.openxmlformats.org/officeDocument/2006/relationships/hyperlink" Target="https://podminky.urs.cz/item/CS_URS_2021_02/997221861" TargetMode="External"/><Relationship Id="rId88" Type="http://schemas.openxmlformats.org/officeDocument/2006/relationships/hyperlink" Target="https://podminky.urs.cz/item/CS_URS_2021_02/711161383" TargetMode="External"/><Relationship Id="rId1" Type="http://schemas.openxmlformats.org/officeDocument/2006/relationships/hyperlink" Target="https://podminky.urs.cz/item/CS_URS_2021_02/113106121" TargetMode="External"/><Relationship Id="rId6" Type="http://schemas.openxmlformats.org/officeDocument/2006/relationships/hyperlink" Target="https://podminky.urs.cz/item/CS_URS_2021_02/113107242" TargetMode="External"/><Relationship Id="rId15" Type="http://schemas.openxmlformats.org/officeDocument/2006/relationships/hyperlink" Target="https://podminky.urs.cz/item/CS_URS_2021_02/181351003" TargetMode="External"/><Relationship Id="rId23" Type="http://schemas.openxmlformats.org/officeDocument/2006/relationships/hyperlink" Target="https://podminky.urs.cz/item/CS_URS_2021_02/339921111" TargetMode="External"/><Relationship Id="rId28" Type="http://schemas.openxmlformats.org/officeDocument/2006/relationships/hyperlink" Target="https://podminky.urs.cz/item/CS_URS_2021_02/451561111" TargetMode="External"/><Relationship Id="rId36" Type="http://schemas.openxmlformats.org/officeDocument/2006/relationships/hyperlink" Target="https://podminky.urs.cz/item/CS_URS_2021_02/591211111" TargetMode="External"/><Relationship Id="rId49" Type="http://schemas.openxmlformats.org/officeDocument/2006/relationships/hyperlink" Target="https://podminky.urs.cz/item/CS_URS_2021_02/40445225" TargetMode="External"/><Relationship Id="rId57" Type="http://schemas.openxmlformats.org/officeDocument/2006/relationships/hyperlink" Target="https://podminky.urs.cz/item/CS_URS_2021_02/915621111" TargetMode="External"/><Relationship Id="rId10" Type="http://schemas.openxmlformats.org/officeDocument/2006/relationships/hyperlink" Target="https://podminky.urs.cz/item/CS_URS_2021_02/122151102" TargetMode="External"/><Relationship Id="rId31" Type="http://schemas.openxmlformats.org/officeDocument/2006/relationships/hyperlink" Target="https://podminky.urs.cz/item/CS_URS_2021_02/565145111" TargetMode="External"/><Relationship Id="rId44" Type="http://schemas.openxmlformats.org/officeDocument/2006/relationships/hyperlink" Target="https://podminky.urs.cz/item/CS_URS_2021_02/899331111" TargetMode="External"/><Relationship Id="rId52" Type="http://schemas.openxmlformats.org/officeDocument/2006/relationships/hyperlink" Target="https://podminky.urs.cz/item/CS_URS_2021_02/40445256" TargetMode="External"/><Relationship Id="rId60" Type="http://schemas.openxmlformats.org/officeDocument/2006/relationships/hyperlink" Target="https://podminky.urs.cz/item/CS_URS_2021_02/59217041" TargetMode="External"/><Relationship Id="rId65" Type="http://schemas.openxmlformats.org/officeDocument/2006/relationships/hyperlink" Target="https://podminky.urs.cz/item/CS_URS_2021_02/916231213" TargetMode="External"/><Relationship Id="rId73" Type="http://schemas.openxmlformats.org/officeDocument/2006/relationships/hyperlink" Target="https://podminky.urs.cz/item/CS_URS_2021_02/966006132" TargetMode="External"/><Relationship Id="rId78" Type="http://schemas.openxmlformats.org/officeDocument/2006/relationships/hyperlink" Target="https://podminky.urs.cz/item/CS_URS_2021_02/997221569" TargetMode="External"/><Relationship Id="rId81" Type="http://schemas.openxmlformats.org/officeDocument/2006/relationships/hyperlink" Target="https://podminky.urs.cz/item/CS_URS_2021_02/997221611" TargetMode="External"/><Relationship Id="rId86" Type="http://schemas.openxmlformats.org/officeDocument/2006/relationships/hyperlink" Target="https://podminky.urs.cz/item/CS_URS_2021_02/99822301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58"/>
  <sheetViews>
    <sheetView showGridLines="0" tabSelected="1" workbookViewId="0">
      <selection activeCell="BE5" sqref="BE5:BE32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s="1" customFormat="1" ht="36.950000000000003" customHeight="1">
      <c r="AR2" s="360"/>
      <c r="AS2" s="360"/>
      <c r="AT2" s="360"/>
      <c r="AU2" s="360"/>
      <c r="AV2" s="360"/>
      <c r="AW2" s="360"/>
      <c r="AX2" s="360"/>
      <c r="AY2" s="360"/>
      <c r="AZ2" s="360"/>
      <c r="BA2" s="360"/>
      <c r="BB2" s="360"/>
      <c r="BC2" s="360"/>
      <c r="BD2" s="360"/>
      <c r="BE2" s="360"/>
      <c r="BS2" s="18" t="s">
        <v>6</v>
      </c>
      <c r="BT2" s="18" t="s">
        <v>7</v>
      </c>
    </row>
    <row r="3" spans="1:74" s="1" customFormat="1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s="1" customFormat="1" ht="24.95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pans="1:74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324" t="s">
        <v>14</v>
      </c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325"/>
      <c r="AL5" s="325"/>
      <c r="AM5" s="325"/>
      <c r="AN5" s="325"/>
      <c r="AO5" s="325"/>
      <c r="AP5" s="23"/>
      <c r="AQ5" s="23"/>
      <c r="AR5" s="21"/>
      <c r="BE5" s="321" t="s">
        <v>15</v>
      </c>
      <c r="BS5" s="18" t="s">
        <v>6</v>
      </c>
    </row>
    <row r="6" spans="1:74" s="1" customFormat="1" ht="36.950000000000003" customHeight="1">
      <c r="B6" s="22"/>
      <c r="C6" s="23"/>
      <c r="D6" s="29" t="s">
        <v>16</v>
      </c>
      <c r="E6" s="23"/>
      <c r="F6" s="23"/>
      <c r="G6" s="23"/>
      <c r="H6" s="23"/>
      <c r="I6" s="23"/>
      <c r="J6" s="23"/>
      <c r="K6" s="326" t="s">
        <v>17</v>
      </c>
      <c r="L6" s="325"/>
      <c r="M6" s="325"/>
      <c r="N6" s="325"/>
      <c r="O6" s="325"/>
      <c r="P6" s="325"/>
      <c r="Q6" s="325"/>
      <c r="R6" s="325"/>
      <c r="S6" s="325"/>
      <c r="T6" s="325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  <c r="AG6" s="325"/>
      <c r="AH6" s="325"/>
      <c r="AI6" s="325"/>
      <c r="AJ6" s="325"/>
      <c r="AK6" s="325"/>
      <c r="AL6" s="325"/>
      <c r="AM6" s="325"/>
      <c r="AN6" s="325"/>
      <c r="AO6" s="325"/>
      <c r="AP6" s="23"/>
      <c r="AQ6" s="23"/>
      <c r="AR6" s="21"/>
      <c r="BE6" s="322"/>
      <c r="BS6" s="18" t="s">
        <v>6</v>
      </c>
    </row>
    <row r="7" spans="1:74" s="1" customFormat="1" ht="12" customHeight="1">
      <c r="B7" s="22"/>
      <c r="C7" s="23"/>
      <c r="D7" s="30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20</v>
      </c>
      <c r="AL7" s="23"/>
      <c r="AM7" s="23"/>
      <c r="AN7" s="28" t="s">
        <v>19</v>
      </c>
      <c r="AO7" s="23"/>
      <c r="AP7" s="23"/>
      <c r="AQ7" s="23"/>
      <c r="AR7" s="21"/>
      <c r="BE7" s="322"/>
      <c r="BS7" s="18" t="s">
        <v>6</v>
      </c>
    </row>
    <row r="8" spans="1:74" s="1" customFormat="1" ht="12" customHeight="1">
      <c r="B8" s="22"/>
      <c r="C8" s="23"/>
      <c r="D8" s="30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23</v>
      </c>
      <c r="AL8" s="23"/>
      <c r="AM8" s="23"/>
      <c r="AN8" s="379">
        <v>44502</v>
      </c>
      <c r="AO8" s="23"/>
      <c r="AP8" s="23"/>
      <c r="AQ8" s="23"/>
      <c r="AR8" s="21"/>
      <c r="BE8" s="322"/>
      <c r="BS8" s="18" t="s">
        <v>6</v>
      </c>
    </row>
    <row r="9" spans="1:74" s="1" customFormat="1" ht="14.45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2"/>
      <c r="BS9" s="18" t="s">
        <v>6</v>
      </c>
    </row>
    <row r="10" spans="1:74" s="1" customFormat="1" ht="12" customHeight="1">
      <c r="B10" s="22"/>
      <c r="C10" s="23"/>
      <c r="D10" s="30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25</v>
      </c>
      <c r="AL10" s="23"/>
      <c r="AM10" s="23"/>
      <c r="AN10" s="28" t="s">
        <v>26</v>
      </c>
      <c r="AO10" s="23"/>
      <c r="AP10" s="23"/>
      <c r="AQ10" s="23"/>
      <c r="AR10" s="21"/>
      <c r="BE10" s="322"/>
      <c r="BS10" s="18" t="s">
        <v>6</v>
      </c>
    </row>
    <row r="11" spans="1:74" s="1" customFormat="1" ht="18.399999999999999" customHeight="1">
      <c r="B11" s="22"/>
      <c r="C11" s="23"/>
      <c r="D11" s="23"/>
      <c r="E11" s="28" t="s">
        <v>27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28</v>
      </c>
      <c r="AL11" s="23"/>
      <c r="AM11" s="23"/>
      <c r="AN11" s="28" t="s">
        <v>19</v>
      </c>
      <c r="AO11" s="23"/>
      <c r="AP11" s="23"/>
      <c r="AQ11" s="23"/>
      <c r="AR11" s="21"/>
      <c r="BE11" s="322"/>
      <c r="BS11" s="18" t="s">
        <v>6</v>
      </c>
    </row>
    <row r="12" spans="1:74" s="1" customFormat="1" ht="6.95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2"/>
      <c r="BS12" s="18" t="s">
        <v>6</v>
      </c>
    </row>
    <row r="13" spans="1:74" s="1" customFormat="1" ht="12" customHeight="1">
      <c r="B13" s="22"/>
      <c r="C13" s="23"/>
      <c r="D13" s="30" t="s">
        <v>29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25</v>
      </c>
      <c r="AL13" s="23"/>
      <c r="AM13" s="23"/>
      <c r="AN13" s="32" t="s">
        <v>30</v>
      </c>
      <c r="AO13" s="23"/>
      <c r="AP13" s="23"/>
      <c r="AQ13" s="23"/>
      <c r="AR13" s="21"/>
      <c r="BE13" s="322"/>
      <c r="BS13" s="18" t="s">
        <v>6</v>
      </c>
    </row>
    <row r="14" spans="1:74" ht="12.75">
      <c r="B14" s="22"/>
      <c r="C14" s="23"/>
      <c r="D14" s="23"/>
      <c r="E14" s="327" t="s">
        <v>30</v>
      </c>
      <c r="F14" s="328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8"/>
      <c r="AC14" s="328"/>
      <c r="AD14" s="328"/>
      <c r="AE14" s="328"/>
      <c r="AF14" s="328"/>
      <c r="AG14" s="328"/>
      <c r="AH14" s="328"/>
      <c r="AI14" s="328"/>
      <c r="AJ14" s="328"/>
      <c r="AK14" s="30" t="s">
        <v>28</v>
      </c>
      <c r="AL14" s="23"/>
      <c r="AM14" s="23"/>
      <c r="AN14" s="32" t="s">
        <v>30</v>
      </c>
      <c r="AO14" s="23"/>
      <c r="AP14" s="23"/>
      <c r="AQ14" s="23"/>
      <c r="AR14" s="21"/>
      <c r="BE14" s="322"/>
      <c r="BS14" s="18" t="s">
        <v>6</v>
      </c>
    </row>
    <row r="15" spans="1:74" s="1" customFormat="1" ht="6.9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2"/>
      <c r="BS15" s="18" t="s">
        <v>4</v>
      </c>
    </row>
    <row r="16" spans="1:74" s="1" customFormat="1" ht="12" customHeight="1">
      <c r="B16" s="22"/>
      <c r="C16" s="23"/>
      <c r="D16" s="30" t="s">
        <v>31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25</v>
      </c>
      <c r="AL16" s="23"/>
      <c r="AM16" s="23"/>
      <c r="AN16" s="28" t="s">
        <v>32</v>
      </c>
      <c r="AO16" s="23"/>
      <c r="AP16" s="23"/>
      <c r="AQ16" s="23"/>
      <c r="AR16" s="21"/>
      <c r="BE16" s="322"/>
      <c r="BS16" s="18" t="s">
        <v>4</v>
      </c>
    </row>
    <row r="17" spans="1:71" s="1" customFormat="1" ht="18.399999999999999" customHeight="1">
      <c r="B17" s="22"/>
      <c r="C17" s="23"/>
      <c r="D17" s="23"/>
      <c r="E17" s="28" t="s">
        <v>33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28</v>
      </c>
      <c r="AL17" s="23"/>
      <c r="AM17" s="23"/>
      <c r="AN17" s="28" t="s">
        <v>34</v>
      </c>
      <c r="AO17" s="23"/>
      <c r="AP17" s="23"/>
      <c r="AQ17" s="23"/>
      <c r="AR17" s="21"/>
      <c r="BE17" s="322"/>
      <c r="BS17" s="18" t="s">
        <v>35</v>
      </c>
    </row>
    <row r="18" spans="1:71" s="1" customFormat="1" ht="6.95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2"/>
      <c r="BS18" s="18" t="s">
        <v>6</v>
      </c>
    </row>
    <row r="19" spans="1:71" s="1" customFormat="1" ht="12" customHeight="1">
      <c r="B19" s="22"/>
      <c r="C19" s="23"/>
      <c r="D19" s="30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0" t="s">
        <v>25</v>
      </c>
      <c r="AL19" s="23"/>
      <c r="AM19" s="23"/>
      <c r="AN19" s="28" t="s">
        <v>19</v>
      </c>
      <c r="AO19" s="23"/>
      <c r="AP19" s="23"/>
      <c r="AQ19" s="23"/>
      <c r="AR19" s="21"/>
      <c r="BE19" s="322"/>
      <c r="BS19" s="18" t="s">
        <v>6</v>
      </c>
    </row>
    <row r="20" spans="1:71" s="1" customFormat="1" ht="18.399999999999999" customHeight="1">
      <c r="B20" s="22"/>
      <c r="C20" s="23"/>
      <c r="D20" s="23"/>
      <c r="E20" s="28" t="s">
        <v>37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0" t="s">
        <v>28</v>
      </c>
      <c r="AL20" s="23"/>
      <c r="AM20" s="23"/>
      <c r="AN20" s="28" t="s">
        <v>19</v>
      </c>
      <c r="AO20" s="23"/>
      <c r="AP20" s="23"/>
      <c r="AQ20" s="23"/>
      <c r="AR20" s="21"/>
      <c r="BE20" s="322"/>
      <c r="BS20" s="18" t="s">
        <v>4</v>
      </c>
    </row>
    <row r="21" spans="1:71" s="1" customFormat="1" ht="6.95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2"/>
    </row>
    <row r="22" spans="1:71" s="1" customFormat="1" ht="12" customHeight="1">
      <c r="B22" s="22"/>
      <c r="C22" s="23"/>
      <c r="D22" s="30" t="s">
        <v>38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2"/>
    </row>
    <row r="23" spans="1:71" s="1" customFormat="1" ht="16.5" customHeight="1">
      <c r="B23" s="22"/>
      <c r="C23" s="23"/>
      <c r="D23" s="23"/>
      <c r="E23" s="329" t="s">
        <v>19</v>
      </c>
      <c r="F23" s="329"/>
      <c r="G23" s="329"/>
      <c r="H23" s="329"/>
      <c r="I23" s="329"/>
      <c r="J23" s="329"/>
      <c r="K23" s="329"/>
      <c r="L23" s="329"/>
      <c r="M23" s="329"/>
      <c r="N23" s="329"/>
      <c r="O23" s="329"/>
      <c r="P23" s="329"/>
      <c r="Q23" s="329"/>
      <c r="R23" s="329"/>
      <c r="S23" s="329"/>
      <c r="T23" s="329"/>
      <c r="U23" s="329"/>
      <c r="V23" s="329"/>
      <c r="W23" s="329"/>
      <c r="X23" s="329"/>
      <c r="Y23" s="329"/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23"/>
      <c r="AP23" s="23"/>
      <c r="AQ23" s="23"/>
      <c r="AR23" s="21"/>
      <c r="BE23" s="322"/>
    </row>
    <row r="24" spans="1:71" s="1" customFormat="1" ht="6.95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2"/>
    </row>
    <row r="25" spans="1:71" s="1" customFormat="1" ht="6.95" customHeight="1">
      <c r="B25" s="22"/>
      <c r="C25" s="2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3"/>
      <c r="AQ25" s="23"/>
      <c r="AR25" s="21"/>
      <c r="BE25" s="322"/>
    </row>
    <row r="26" spans="1:71" s="2" customFormat="1" ht="25.9" customHeight="1">
      <c r="A26" s="35"/>
      <c r="B26" s="36"/>
      <c r="C26" s="37"/>
      <c r="D26" s="38" t="s">
        <v>39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30">
        <f>ROUND(AG54,2)</f>
        <v>0</v>
      </c>
      <c r="AL26" s="331"/>
      <c r="AM26" s="331"/>
      <c r="AN26" s="331"/>
      <c r="AO26" s="331"/>
      <c r="AP26" s="37"/>
      <c r="AQ26" s="37"/>
      <c r="AR26" s="40"/>
      <c r="BE26" s="322"/>
    </row>
    <row r="27" spans="1:71" s="2" customFormat="1" ht="6.95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322"/>
    </row>
    <row r="28" spans="1:71" s="2" customFormat="1" ht="12.75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32" t="s">
        <v>40</v>
      </c>
      <c r="M28" s="332"/>
      <c r="N28" s="332"/>
      <c r="O28" s="332"/>
      <c r="P28" s="332"/>
      <c r="Q28" s="37"/>
      <c r="R28" s="37"/>
      <c r="S28" s="37"/>
      <c r="T28" s="37"/>
      <c r="U28" s="37"/>
      <c r="V28" s="37"/>
      <c r="W28" s="332" t="s">
        <v>41</v>
      </c>
      <c r="X28" s="332"/>
      <c r="Y28" s="332"/>
      <c r="Z28" s="332"/>
      <c r="AA28" s="332"/>
      <c r="AB28" s="332"/>
      <c r="AC28" s="332"/>
      <c r="AD28" s="332"/>
      <c r="AE28" s="332"/>
      <c r="AF28" s="37"/>
      <c r="AG28" s="37"/>
      <c r="AH28" s="37"/>
      <c r="AI28" s="37"/>
      <c r="AJ28" s="37"/>
      <c r="AK28" s="332" t="s">
        <v>42</v>
      </c>
      <c r="AL28" s="332"/>
      <c r="AM28" s="332"/>
      <c r="AN28" s="332"/>
      <c r="AO28" s="332"/>
      <c r="AP28" s="37"/>
      <c r="AQ28" s="37"/>
      <c r="AR28" s="40"/>
      <c r="BE28" s="322"/>
    </row>
    <row r="29" spans="1:71" s="3" customFormat="1" ht="14.45" customHeight="1">
      <c r="B29" s="41"/>
      <c r="C29" s="42"/>
      <c r="D29" s="30" t="s">
        <v>43</v>
      </c>
      <c r="E29" s="42"/>
      <c r="F29" s="30" t="s">
        <v>44</v>
      </c>
      <c r="G29" s="42"/>
      <c r="H29" s="42"/>
      <c r="I29" s="42"/>
      <c r="J29" s="42"/>
      <c r="K29" s="42"/>
      <c r="L29" s="335">
        <v>0.21</v>
      </c>
      <c r="M29" s="334"/>
      <c r="N29" s="334"/>
      <c r="O29" s="334"/>
      <c r="P29" s="334"/>
      <c r="Q29" s="42"/>
      <c r="R29" s="42"/>
      <c r="S29" s="42"/>
      <c r="T29" s="42"/>
      <c r="U29" s="42"/>
      <c r="V29" s="42"/>
      <c r="W29" s="333">
        <f>ROUND(AZ54, 2)</f>
        <v>0</v>
      </c>
      <c r="X29" s="334"/>
      <c r="Y29" s="334"/>
      <c r="Z29" s="334"/>
      <c r="AA29" s="334"/>
      <c r="AB29" s="334"/>
      <c r="AC29" s="334"/>
      <c r="AD29" s="334"/>
      <c r="AE29" s="334"/>
      <c r="AF29" s="42"/>
      <c r="AG29" s="42"/>
      <c r="AH29" s="42"/>
      <c r="AI29" s="42"/>
      <c r="AJ29" s="42"/>
      <c r="AK29" s="333">
        <f>ROUND(AV54, 2)</f>
        <v>0</v>
      </c>
      <c r="AL29" s="334"/>
      <c r="AM29" s="334"/>
      <c r="AN29" s="334"/>
      <c r="AO29" s="334"/>
      <c r="AP29" s="42"/>
      <c r="AQ29" s="42"/>
      <c r="AR29" s="43"/>
      <c r="BE29" s="323"/>
    </row>
    <row r="30" spans="1:71" s="3" customFormat="1" ht="14.45" customHeight="1">
      <c r="B30" s="41"/>
      <c r="C30" s="42"/>
      <c r="D30" s="42"/>
      <c r="E30" s="42"/>
      <c r="F30" s="30" t="s">
        <v>45</v>
      </c>
      <c r="G30" s="42"/>
      <c r="H30" s="42"/>
      <c r="I30" s="42"/>
      <c r="J30" s="42"/>
      <c r="K30" s="42"/>
      <c r="L30" s="335">
        <v>0.15</v>
      </c>
      <c r="M30" s="334"/>
      <c r="N30" s="334"/>
      <c r="O30" s="334"/>
      <c r="P30" s="334"/>
      <c r="Q30" s="42"/>
      <c r="R30" s="42"/>
      <c r="S30" s="42"/>
      <c r="T30" s="42"/>
      <c r="U30" s="42"/>
      <c r="V30" s="42"/>
      <c r="W30" s="333">
        <f>ROUND(BA54, 2)</f>
        <v>0</v>
      </c>
      <c r="X30" s="334"/>
      <c r="Y30" s="334"/>
      <c r="Z30" s="334"/>
      <c r="AA30" s="334"/>
      <c r="AB30" s="334"/>
      <c r="AC30" s="334"/>
      <c r="AD30" s="334"/>
      <c r="AE30" s="334"/>
      <c r="AF30" s="42"/>
      <c r="AG30" s="42"/>
      <c r="AH30" s="42"/>
      <c r="AI30" s="42"/>
      <c r="AJ30" s="42"/>
      <c r="AK30" s="333">
        <f>ROUND(AW54, 2)</f>
        <v>0</v>
      </c>
      <c r="AL30" s="334"/>
      <c r="AM30" s="334"/>
      <c r="AN30" s="334"/>
      <c r="AO30" s="334"/>
      <c r="AP30" s="42"/>
      <c r="AQ30" s="42"/>
      <c r="AR30" s="43"/>
      <c r="BE30" s="323"/>
    </row>
    <row r="31" spans="1:71" s="3" customFormat="1" ht="14.45" hidden="1" customHeight="1">
      <c r="B31" s="41"/>
      <c r="C31" s="42"/>
      <c r="D31" s="42"/>
      <c r="E31" s="42"/>
      <c r="F31" s="30" t="s">
        <v>46</v>
      </c>
      <c r="G31" s="42"/>
      <c r="H31" s="42"/>
      <c r="I31" s="42"/>
      <c r="J31" s="42"/>
      <c r="K31" s="42"/>
      <c r="L31" s="335">
        <v>0.21</v>
      </c>
      <c r="M31" s="334"/>
      <c r="N31" s="334"/>
      <c r="O31" s="334"/>
      <c r="P31" s="334"/>
      <c r="Q31" s="42"/>
      <c r="R31" s="42"/>
      <c r="S31" s="42"/>
      <c r="T31" s="42"/>
      <c r="U31" s="42"/>
      <c r="V31" s="42"/>
      <c r="W31" s="333">
        <f>ROUND(BB54, 2)</f>
        <v>0</v>
      </c>
      <c r="X31" s="334"/>
      <c r="Y31" s="334"/>
      <c r="Z31" s="334"/>
      <c r="AA31" s="334"/>
      <c r="AB31" s="334"/>
      <c r="AC31" s="334"/>
      <c r="AD31" s="334"/>
      <c r="AE31" s="334"/>
      <c r="AF31" s="42"/>
      <c r="AG31" s="42"/>
      <c r="AH31" s="42"/>
      <c r="AI31" s="42"/>
      <c r="AJ31" s="42"/>
      <c r="AK31" s="333">
        <v>0</v>
      </c>
      <c r="AL31" s="334"/>
      <c r="AM31" s="334"/>
      <c r="AN31" s="334"/>
      <c r="AO31" s="334"/>
      <c r="AP31" s="42"/>
      <c r="AQ31" s="42"/>
      <c r="AR31" s="43"/>
      <c r="BE31" s="323"/>
    </row>
    <row r="32" spans="1:71" s="3" customFormat="1" ht="14.45" hidden="1" customHeight="1">
      <c r="B32" s="41"/>
      <c r="C32" s="42"/>
      <c r="D32" s="42"/>
      <c r="E32" s="42"/>
      <c r="F32" s="30" t="s">
        <v>47</v>
      </c>
      <c r="G32" s="42"/>
      <c r="H32" s="42"/>
      <c r="I32" s="42"/>
      <c r="J32" s="42"/>
      <c r="K32" s="42"/>
      <c r="L32" s="335">
        <v>0.15</v>
      </c>
      <c r="M32" s="334"/>
      <c r="N32" s="334"/>
      <c r="O32" s="334"/>
      <c r="P32" s="334"/>
      <c r="Q32" s="42"/>
      <c r="R32" s="42"/>
      <c r="S32" s="42"/>
      <c r="T32" s="42"/>
      <c r="U32" s="42"/>
      <c r="V32" s="42"/>
      <c r="W32" s="333">
        <f>ROUND(BC54, 2)</f>
        <v>0</v>
      </c>
      <c r="X32" s="334"/>
      <c r="Y32" s="334"/>
      <c r="Z32" s="334"/>
      <c r="AA32" s="334"/>
      <c r="AB32" s="334"/>
      <c r="AC32" s="334"/>
      <c r="AD32" s="334"/>
      <c r="AE32" s="334"/>
      <c r="AF32" s="42"/>
      <c r="AG32" s="42"/>
      <c r="AH32" s="42"/>
      <c r="AI32" s="42"/>
      <c r="AJ32" s="42"/>
      <c r="AK32" s="333">
        <v>0</v>
      </c>
      <c r="AL32" s="334"/>
      <c r="AM32" s="334"/>
      <c r="AN32" s="334"/>
      <c r="AO32" s="334"/>
      <c r="AP32" s="42"/>
      <c r="AQ32" s="42"/>
      <c r="AR32" s="43"/>
      <c r="BE32" s="323"/>
    </row>
    <row r="33" spans="1:57" s="3" customFormat="1" ht="14.45" hidden="1" customHeight="1">
      <c r="B33" s="41"/>
      <c r="C33" s="42"/>
      <c r="D33" s="42"/>
      <c r="E33" s="42"/>
      <c r="F33" s="30" t="s">
        <v>48</v>
      </c>
      <c r="G33" s="42"/>
      <c r="H33" s="42"/>
      <c r="I33" s="42"/>
      <c r="J33" s="42"/>
      <c r="K33" s="42"/>
      <c r="L33" s="335">
        <v>0</v>
      </c>
      <c r="M33" s="334"/>
      <c r="N33" s="334"/>
      <c r="O33" s="334"/>
      <c r="P33" s="334"/>
      <c r="Q33" s="42"/>
      <c r="R33" s="42"/>
      <c r="S33" s="42"/>
      <c r="T33" s="42"/>
      <c r="U33" s="42"/>
      <c r="V33" s="42"/>
      <c r="W33" s="333">
        <f>ROUND(BD54, 2)</f>
        <v>0</v>
      </c>
      <c r="X33" s="334"/>
      <c r="Y33" s="334"/>
      <c r="Z33" s="334"/>
      <c r="AA33" s="334"/>
      <c r="AB33" s="334"/>
      <c r="AC33" s="334"/>
      <c r="AD33" s="334"/>
      <c r="AE33" s="334"/>
      <c r="AF33" s="42"/>
      <c r="AG33" s="42"/>
      <c r="AH33" s="42"/>
      <c r="AI33" s="42"/>
      <c r="AJ33" s="42"/>
      <c r="AK33" s="333">
        <v>0</v>
      </c>
      <c r="AL33" s="334"/>
      <c r="AM33" s="334"/>
      <c r="AN33" s="334"/>
      <c r="AO33" s="334"/>
      <c r="AP33" s="42"/>
      <c r="AQ33" s="42"/>
      <c r="AR33" s="43"/>
    </row>
    <row r="34" spans="1:57" s="2" customFormat="1" ht="6.9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35"/>
    </row>
    <row r="35" spans="1:57" s="2" customFormat="1" ht="25.9" customHeight="1">
      <c r="A35" s="35"/>
      <c r="B35" s="36"/>
      <c r="C35" s="44"/>
      <c r="D35" s="45" t="s">
        <v>49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50</v>
      </c>
      <c r="U35" s="46"/>
      <c r="V35" s="46"/>
      <c r="W35" s="46"/>
      <c r="X35" s="336" t="s">
        <v>51</v>
      </c>
      <c r="Y35" s="337"/>
      <c r="Z35" s="337"/>
      <c r="AA35" s="337"/>
      <c r="AB35" s="337"/>
      <c r="AC35" s="46"/>
      <c r="AD35" s="46"/>
      <c r="AE35" s="46"/>
      <c r="AF35" s="46"/>
      <c r="AG35" s="46"/>
      <c r="AH35" s="46"/>
      <c r="AI35" s="46"/>
      <c r="AJ35" s="46"/>
      <c r="AK35" s="338">
        <f>SUM(AK26:AK33)</f>
        <v>0</v>
      </c>
      <c r="AL35" s="337"/>
      <c r="AM35" s="337"/>
      <c r="AN35" s="337"/>
      <c r="AO35" s="339"/>
      <c r="AP35" s="44"/>
      <c r="AQ35" s="44"/>
      <c r="AR35" s="40"/>
      <c r="BE35" s="35"/>
    </row>
    <row r="36" spans="1:57" s="2" customFormat="1" ht="6.95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6.95" customHeight="1">
      <c r="A37" s="35"/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0"/>
      <c r="BE37" s="35"/>
    </row>
    <row r="41" spans="1:57" s="2" customFormat="1" ht="6.95" customHeight="1">
      <c r="A41" s="35"/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40"/>
      <c r="BE41" s="35"/>
    </row>
    <row r="42" spans="1:57" s="2" customFormat="1" ht="24.95" customHeight="1">
      <c r="A42" s="35"/>
      <c r="B42" s="36"/>
      <c r="C42" s="24" t="s">
        <v>52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0"/>
      <c r="BE42" s="35"/>
    </row>
    <row r="43" spans="1:57" s="2" customFormat="1" ht="6.95" customHeight="1">
      <c r="A43" s="35"/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0"/>
      <c r="BE43" s="35"/>
    </row>
    <row r="44" spans="1:57" s="4" customFormat="1" ht="12" customHeight="1">
      <c r="B44" s="52"/>
      <c r="C44" s="30" t="s">
        <v>13</v>
      </c>
      <c r="D44" s="53"/>
      <c r="E44" s="53"/>
      <c r="F44" s="53"/>
      <c r="G44" s="53"/>
      <c r="H44" s="53"/>
      <c r="I44" s="53"/>
      <c r="J44" s="53"/>
      <c r="K44" s="53"/>
      <c r="L44" s="53" t="str">
        <f>K5</f>
        <v>18034</v>
      </c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4"/>
    </row>
    <row r="45" spans="1:57" s="5" customFormat="1" ht="36.950000000000003" customHeight="1">
      <c r="B45" s="55"/>
      <c r="C45" s="56" t="s">
        <v>16</v>
      </c>
      <c r="D45" s="57"/>
      <c r="E45" s="57"/>
      <c r="F45" s="57"/>
      <c r="G45" s="57"/>
      <c r="H45" s="57"/>
      <c r="I45" s="57"/>
      <c r="J45" s="57"/>
      <c r="K45" s="57"/>
      <c r="L45" s="340" t="str">
        <f>K6</f>
        <v>Rekonstrukce chodníku v ulici Alšova, Broumov</v>
      </c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  <c r="AG45" s="341"/>
      <c r="AH45" s="341"/>
      <c r="AI45" s="341"/>
      <c r="AJ45" s="341"/>
      <c r="AK45" s="341"/>
      <c r="AL45" s="341"/>
      <c r="AM45" s="341"/>
      <c r="AN45" s="341"/>
      <c r="AO45" s="341"/>
      <c r="AP45" s="57"/>
      <c r="AQ45" s="57"/>
      <c r="AR45" s="58"/>
    </row>
    <row r="46" spans="1:57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0"/>
      <c r="BE46" s="35"/>
    </row>
    <row r="47" spans="1:57" s="2" customFormat="1" ht="12" customHeight="1">
      <c r="A47" s="35"/>
      <c r="B47" s="36"/>
      <c r="C47" s="30" t="s">
        <v>21</v>
      </c>
      <c r="D47" s="37"/>
      <c r="E47" s="37"/>
      <c r="F47" s="37"/>
      <c r="G47" s="37"/>
      <c r="H47" s="37"/>
      <c r="I47" s="37"/>
      <c r="J47" s="37"/>
      <c r="K47" s="37"/>
      <c r="L47" s="59" t="str">
        <f>IF(K8="","",K8)</f>
        <v xml:space="preserve">Broumov 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0" t="s">
        <v>23</v>
      </c>
      <c r="AJ47" s="37"/>
      <c r="AK47" s="37"/>
      <c r="AL47" s="37"/>
      <c r="AM47" s="342">
        <f>IF(AN8= "","",AN8)</f>
        <v>44502</v>
      </c>
      <c r="AN47" s="342"/>
      <c r="AO47" s="37"/>
      <c r="AP47" s="37"/>
      <c r="AQ47" s="37"/>
      <c r="AR47" s="40"/>
      <c r="BE47" s="35"/>
    </row>
    <row r="48" spans="1:57" s="2" customFormat="1" ht="6.95" customHeight="1">
      <c r="A48" s="35"/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0"/>
      <c r="BE48" s="35"/>
    </row>
    <row r="49" spans="1:91" s="2" customFormat="1" ht="15.2" customHeight="1">
      <c r="A49" s="35"/>
      <c r="B49" s="36"/>
      <c r="C49" s="30" t="s">
        <v>24</v>
      </c>
      <c r="D49" s="37"/>
      <c r="E49" s="37"/>
      <c r="F49" s="37"/>
      <c r="G49" s="37"/>
      <c r="H49" s="37"/>
      <c r="I49" s="37"/>
      <c r="J49" s="37"/>
      <c r="K49" s="37"/>
      <c r="L49" s="53" t="str">
        <f>IF(E11= "","",E11)</f>
        <v>Město Broumov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0" t="s">
        <v>31</v>
      </c>
      <c r="AJ49" s="37"/>
      <c r="AK49" s="37"/>
      <c r="AL49" s="37"/>
      <c r="AM49" s="343" t="str">
        <f>IF(E17="","",E17)</f>
        <v>PRODIN a.s.</v>
      </c>
      <c r="AN49" s="344"/>
      <c r="AO49" s="344"/>
      <c r="AP49" s="344"/>
      <c r="AQ49" s="37"/>
      <c r="AR49" s="40"/>
      <c r="AS49" s="345" t="s">
        <v>53</v>
      </c>
      <c r="AT49" s="346"/>
      <c r="AU49" s="61"/>
      <c r="AV49" s="61"/>
      <c r="AW49" s="61"/>
      <c r="AX49" s="61"/>
      <c r="AY49" s="61"/>
      <c r="AZ49" s="61"/>
      <c r="BA49" s="61"/>
      <c r="BB49" s="61"/>
      <c r="BC49" s="61"/>
      <c r="BD49" s="62"/>
      <c r="BE49" s="35"/>
    </row>
    <row r="50" spans="1:91" s="2" customFormat="1" ht="15.2" customHeight="1">
      <c r="A50" s="35"/>
      <c r="B50" s="36"/>
      <c r="C50" s="30" t="s">
        <v>29</v>
      </c>
      <c r="D50" s="37"/>
      <c r="E50" s="37"/>
      <c r="F50" s="37"/>
      <c r="G50" s="37"/>
      <c r="H50" s="37"/>
      <c r="I50" s="37"/>
      <c r="J50" s="37"/>
      <c r="K50" s="37"/>
      <c r="L50" s="53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0" t="s">
        <v>36</v>
      </c>
      <c r="AJ50" s="37"/>
      <c r="AK50" s="37"/>
      <c r="AL50" s="37"/>
      <c r="AM50" s="343" t="str">
        <f>IF(E20="","",E20)</f>
        <v xml:space="preserve"> </v>
      </c>
      <c r="AN50" s="344"/>
      <c r="AO50" s="344"/>
      <c r="AP50" s="344"/>
      <c r="AQ50" s="37"/>
      <c r="AR50" s="40"/>
      <c r="AS50" s="347"/>
      <c r="AT50" s="348"/>
      <c r="AU50" s="63"/>
      <c r="AV50" s="63"/>
      <c r="AW50" s="63"/>
      <c r="AX50" s="63"/>
      <c r="AY50" s="63"/>
      <c r="AZ50" s="63"/>
      <c r="BA50" s="63"/>
      <c r="BB50" s="63"/>
      <c r="BC50" s="63"/>
      <c r="BD50" s="64"/>
      <c r="BE50" s="35"/>
    </row>
    <row r="51" spans="1:91" s="2" customFormat="1" ht="10.9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0"/>
      <c r="AS51" s="349"/>
      <c r="AT51" s="350"/>
      <c r="AU51" s="65"/>
      <c r="AV51" s="65"/>
      <c r="AW51" s="65"/>
      <c r="AX51" s="65"/>
      <c r="AY51" s="65"/>
      <c r="AZ51" s="65"/>
      <c r="BA51" s="65"/>
      <c r="BB51" s="65"/>
      <c r="BC51" s="65"/>
      <c r="BD51" s="66"/>
      <c r="BE51" s="35"/>
    </row>
    <row r="52" spans="1:91" s="2" customFormat="1" ht="29.25" customHeight="1">
      <c r="A52" s="35"/>
      <c r="B52" s="36"/>
      <c r="C52" s="351" t="s">
        <v>54</v>
      </c>
      <c r="D52" s="352"/>
      <c r="E52" s="352"/>
      <c r="F52" s="352"/>
      <c r="G52" s="352"/>
      <c r="H52" s="67"/>
      <c r="I52" s="353" t="s">
        <v>55</v>
      </c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  <c r="AG52" s="354" t="s">
        <v>56</v>
      </c>
      <c r="AH52" s="352"/>
      <c r="AI52" s="352"/>
      <c r="AJ52" s="352"/>
      <c r="AK52" s="352"/>
      <c r="AL52" s="352"/>
      <c r="AM52" s="352"/>
      <c r="AN52" s="353" t="s">
        <v>57</v>
      </c>
      <c r="AO52" s="352"/>
      <c r="AP52" s="352"/>
      <c r="AQ52" s="68" t="s">
        <v>58</v>
      </c>
      <c r="AR52" s="40"/>
      <c r="AS52" s="69" t="s">
        <v>59</v>
      </c>
      <c r="AT52" s="70" t="s">
        <v>60</v>
      </c>
      <c r="AU52" s="70" t="s">
        <v>61</v>
      </c>
      <c r="AV52" s="70" t="s">
        <v>62</v>
      </c>
      <c r="AW52" s="70" t="s">
        <v>63</v>
      </c>
      <c r="AX52" s="70" t="s">
        <v>64</v>
      </c>
      <c r="AY52" s="70" t="s">
        <v>65</v>
      </c>
      <c r="AZ52" s="70" t="s">
        <v>66</v>
      </c>
      <c r="BA52" s="70" t="s">
        <v>67</v>
      </c>
      <c r="BB52" s="70" t="s">
        <v>68</v>
      </c>
      <c r="BC52" s="70" t="s">
        <v>69</v>
      </c>
      <c r="BD52" s="71" t="s">
        <v>70</v>
      </c>
      <c r="BE52" s="35"/>
    </row>
    <row r="53" spans="1:91" s="2" customFormat="1" ht="10.9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0"/>
      <c r="AS53" s="72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4"/>
      <c r="BE53" s="35"/>
    </row>
    <row r="54" spans="1:91" s="6" customFormat="1" ht="32.450000000000003" customHeight="1">
      <c r="B54" s="75"/>
      <c r="C54" s="76" t="s">
        <v>71</v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358">
        <f>ROUND(SUM(AG55:AG56),2)</f>
        <v>0</v>
      </c>
      <c r="AH54" s="358"/>
      <c r="AI54" s="358"/>
      <c r="AJ54" s="358"/>
      <c r="AK54" s="358"/>
      <c r="AL54" s="358"/>
      <c r="AM54" s="358"/>
      <c r="AN54" s="359">
        <f>SUM(AG54,AT54)</f>
        <v>0</v>
      </c>
      <c r="AO54" s="359"/>
      <c r="AP54" s="359"/>
      <c r="AQ54" s="79" t="s">
        <v>19</v>
      </c>
      <c r="AR54" s="80"/>
      <c r="AS54" s="81">
        <f>ROUND(SUM(AS55:AS56),2)</f>
        <v>0</v>
      </c>
      <c r="AT54" s="82">
        <f>ROUND(SUM(AV54:AW54),2)</f>
        <v>0</v>
      </c>
      <c r="AU54" s="83">
        <f>ROUND(SUM(AU55:AU56),5)</f>
        <v>0</v>
      </c>
      <c r="AV54" s="82">
        <f>ROUND(AZ54*L29,2)</f>
        <v>0</v>
      </c>
      <c r="AW54" s="82">
        <f>ROUND(BA54*L30,2)</f>
        <v>0</v>
      </c>
      <c r="AX54" s="82">
        <f>ROUND(BB54*L29,2)</f>
        <v>0</v>
      </c>
      <c r="AY54" s="82">
        <f>ROUND(BC54*L30,2)</f>
        <v>0</v>
      </c>
      <c r="AZ54" s="82">
        <f>ROUND(SUM(AZ55:AZ56),2)</f>
        <v>0</v>
      </c>
      <c r="BA54" s="82">
        <f>ROUND(SUM(BA55:BA56),2)</f>
        <v>0</v>
      </c>
      <c r="BB54" s="82">
        <f>ROUND(SUM(BB55:BB56),2)</f>
        <v>0</v>
      </c>
      <c r="BC54" s="82">
        <f>ROUND(SUM(BC55:BC56),2)</f>
        <v>0</v>
      </c>
      <c r="BD54" s="84">
        <f>ROUND(SUM(BD55:BD56),2)</f>
        <v>0</v>
      </c>
      <c r="BS54" s="85" t="s">
        <v>72</v>
      </c>
      <c r="BT54" s="85" t="s">
        <v>73</v>
      </c>
      <c r="BU54" s="86" t="s">
        <v>74</v>
      </c>
      <c r="BV54" s="85" t="s">
        <v>75</v>
      </c>
      <c r="BW54" s="85" t="s">
        <v>5</v>
      </c>
      <c r="BX54" s="85" t="s">
        <v>76</v>
      </c>
      <c r="CL54" s="85" t="s">
        <v>19</v>
      </c>
    </row>
    <row r="55" spans="1:91" s="7" customFormat="1" ht="16.5" customHeight="1">
      <c r="A55" s="87" t="s">
        <v>77</v>
      </c>
      <c r="B55" s="88"/>
      <c r="C55" s="89"/>
      <c r="D55" s="357" t="s">
        <v>78</v>
      </c>
      <c r="E55" s="357"/>
      <c r="F55" s="357"/>
      <c r="G55" s="357"/>
      <c r="H55" s="357"/>
      <c r="I55" s="90"/>
      <c r="J55" s="357" t="s">
        <v>79</v>
      </c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G55" s="355">
        <f>'SO 001 - Všeobecné položky '!J30</f>
        <v>0</v>
      </c>
      <c r="AH55" s="356"/>
      <c r="AI55" s="356"/>
      <c r="AJ55" s="356"/>
      <c r="AK55" s="356"/>
      <c r="AL55" s="356"/>
      <c r="AM55" s="356"/>
      <c r="AN55" s="355">
        <f>SUM(AG55,AT55)</f>
        <v>0</v>
      </c>
      <c r="AO55" s="356"/>
      <c r="AP55" s="356"/>
      <c r="AQ55" s="91" t="s">
        <v>80</v>
      </c>
      <c r="AR55" s="92"/>
      <c r="AS55" s="93">
        <v>0</v>
      </c>
      <c r="AT55" s="94">
        <f>ROUND(SUM(AV55:AW55),2)</f>
        <v>0</v>
      </c>
      <c r="AU55" s="95">
        <f>'SO 001 - Všeobecné položky '!P80</f>
        <v>0</v>
      </c>
      <c r="AV55" s="94">
        <f>'SO 001 - Všeobecné položky '!J33</f>
        <v>0</v>
      </c>
      <c r="AW55" s="94">
        <f>'SO 001 - Všeobecné položky '!J34</f>
        <v>0</v>
      </c>
      <c r="AX55" s="94">
        <f>'SO 001 - Všeobecné položky '!J35</f>
        <v>0</v>
      </c>
      <c r="AY55" s="94">
        <f>'SO 001 - Všeobecné položky '!J36</f>
        <v>0</v>
      </c>
      <c r="AZ55" s="94">
        <f>'SO 001 - Všeobecné položky '!F33</f>
        <v>0</v>
      </c>
      <c r="BA55" s="94">
        <f>'SO 001 - Všeobecné položky '!F34</f>
        <v>0</v>
      </c>
      <c r="BB55" s="94">
        <f>'SO 001 - Všeobecné položky '!F35</f>
        <v>0</v>
      </c>
      <c r="BC55" s="94">
        <f>'SO 001 - Všeobecné položky '!F36</f>
        <v>0</v>
      </c>
      <c r="BD55" s="96">
        <f>'SO 001 - Všeobecné položky '!F37</f>
        <v>0</v>
      </c>
      <c r="BT55" s="97" t="s">
        <v>81</v>
      </c>
      <c r="BV55" s="97" t="s">
        <v>75</v>
      </c>
      <c r="BW55" s="97" t="s">
        <v>82</v>
      </c>
      <c r="BX55" s="97" t="s">
        <v>5</v>
      </c>
      <c r="CL55" s="97" t="s">
        <v>19</v>
      </c>
      <c r="CM55" s="97" t="s">
        <v>83</v>
      </c>
    </row>
    <row r="56" spans="1:91" s="7" customFormat="1" ht="16.5" customHeight="1">
      <c r="A56" s="87" t="s">
        <v>77</v>
      </c>
      <c r="B56" s="88"/>
      <c r="C56" s="89"/>
      <c r="D56" s="357" t="s">
        <v>84</v>
      </c>
      <c r="E56" s="357"/>
      <c r="F56" s="357"/>
      <c r="G56" s="357"/>
      <c r="H56" s="357"/>
      <c r="I56" s="90"/>
      <c r="J56" s="357" t="s">
        <v>85</v>
      </c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G56" s="355">
        <f>'SO 101 - Chodníky '!J30</f>
        <v>0</v>
      </c>
      <c r="AH56" s="356"/>
      <c r="AI56" s="356"/>
      <c r="AJ56" s="356"/>
      <c r="AK56" s="356"/>
      <c r="AL56" s="356"/>
      <c r="AM56" s="356"/>
      <c r="AN56" s="355">
        <f>SUM(AG56,AT56)</f>
        <v>0</v>
      </c>
      <c r="AO56" s="356"/>
      <c r="AP56" s="356"/>
      <c r="AQ56" s="91" t="s">
        <v>80</v>
      </c>
      <c r="AR56" s="92"/>
      <c r="AS56" s="98">
        <v>0</v>
      </c>
      <c r="AT56" s="99">
        <f>ROUND(SUM(AV56:AW56),2)</f>
        <v>0</v>
      </c>
      <c r="AU56" s="100">
        <f>'SO 101 - Chodníky '!P92</f>
        <v>0</v>
      </c>
      <c r="AV56" s="99">
        <f>'SO 101 - Chodníky '!J33</f>
        <v>0</v>
      </c>
      <c r="AW56" s="99">
        <f>'SO 101 - Chodníky '!J34</f>
        <v>0</v>
      </c>
      <c r="AX56" s="99">
        <f>'SO 101 - Chodníky '!J35</f>
        <v>0</v>
      </c>
      <c r="AY56" s="99">
        <f>'SO 101 - Chodníky '!J36</f>
        <v>0</v>
      </c>
      <c r="AZ56" s="99">
        <f>'SO 101 - Chodníky '!F33</f>
        <v>0</v>
      </c>
      <c r="BA56" s="99">
        <f>'SO 101 - Chodníky '!F34</f>
        <v>0</v>
      </c>
      <c r="BB56" s="99">
        <f>'SO 101 - Chodníky '!F35</f>
        <v>0</v>
      </c>
      <c r="BC56" s="99">
        <f>'SO 101 - Chodníky '!F36</f>
        <v>0</v>
      </c>
      <c r="BD56" s="101">
        <f>'SO 101 - Chodníky '!F37</f>
        <v>0</v>
      </c>
      <c r="BT56" s="97" t="s">
        <v>81</v>
      </c>
      <c r="BV56" s="97" t="s">
        <v>75</v>
      </c>
      <c r="BW56" s="97" t="s">
        <v>86</v>
      </c>
      <c r="BX56" s="97" t="s">
        <v>5</v>
      </c>
      <c r="CL56" s="97" t="s">
        <v>19</v>
      </c>
      <c r="CM56" s="97" t="s">
        <v>83</v>
      </c>
    </row>
    <row r="57" spans="1:91" s="2" customFormat="1" ht="30" customHeight="1">
      <c r="A57" s="35"/>
      <c r="B57" s="36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40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</row>
    <row r="58" spans="1:91" s="2" customFormat="1" ht="6.95" customHeight="1">
      <c r="A58" s="35"/>
      <c r="B58" s="48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0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</row>
  </sheetData>
  <sheetProtection algorithmName="SHA-512" hashValue="vOUlLNriHQ2aUG3gq6euomIEZVwK0Q06JlJPLxUwbWHs3k+4EIGjaw/uzT2TSeBXRyZvr/4QHxTkB7O4/kIkVA==" saltValue="XTnAzm9AIAWshw5bKfBRwk0JsEEVWeHq01Qs8hJj5r+/+ohGZyEQm1D56ZSraBoayEugfxjlcmdwm5+YiATn4Q==" spinCount="100000" sheet="1" objects="1" scenarios="1" formatColumns="0" formatRows="0"/>
  <mergeCells count="46">
    <mergeCell ref="AR2:BE2"/>
    <mergeCell ref="AN56:AP56"/>
    <mergeCell ref="AG56:AM56"/>
    <mergeCell ref="D56:H56"/>
    <mergeCell ref="J56:AF56"/>
    <mergeCell ref="AG54:AM54"/>
    <mergeCell ref="AN54:AP54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L45:AO45"/>
    <mergeCell ref="AM47:AN47"/>
    <mergeCell ref="AM49:AP49"/>
    <mergeCell ref="AS49:AT51"/>
    <mergeCell ref="AM50:AP5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55" location="'SO 001 - Všeobecné položky '!C2" display="/"/>
    <hyperlink ref="A56" location="'SO 101 - Chodníky 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94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AT2" s="18" t="s">
        <v>82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83</v>
      </c>
    </row>
    <row r="4" spans="1:46" s="1" customFormat="1" ht="24.95" customHeight="1">
      <c r="B4" s="21"/>
      <c r="D4" s="104" t="s">
        <v>87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1" t="str">
        <f>'Rekapitulace stavby'!K6</f>
        <v>Rekonstrukce chodníku v ulici Alšova, Broumov</v>
      </c>
      <c r="F7" s="362"/>
      <c r="G7" s="362"/>
      <c r="H7" s="362"/>
      <c r="L7" s="21"/>
    </row>
    <row r="8" spans="1:46" s="2" customFormat="1" ht="12" customHeight="1">
      <c r="A8" s="35"/>
      <c r="B8" s="40"/>
      <c r="C8" s="35"/>
      <c r="D8" s="106" t="s">
        <v>88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3" t="s">
        <v>89</v>
      </c>
      <c r="F9" s="364"/>
      <c r="G9" s="364"/>
      <c r="H9" s="364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44502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">
        <v>26</v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">
        <v>27</v>
      </c>
      <c r="F15" s="35"/>
      <c r="G15" s="35"/>
      <c r="H15" s="35"/>
      <c r="I15" s="106" t="s">
        <v>28</v>
      </c>
      <c r="J15" s="108" t="s">
        <v>19</v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29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5" t="str">
        <f>'Rekapitulace stavby'!E14</f>
        <v>Vyplň údaj</v>
      </c>
      <c r="F18" s="366"/>
      <c r="G18" s="366"/>
      <c r="H18" s="366"/>
      <c r="I18" s="106" t="s">
        <v>28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31</v>
      </c>
      <c r="E20" s="35"/>
      <c r="F20" s="35"/>
      <c r="G20" s="35"/>
      <c r="H20" s="35"/>
      <c r="I20" s="106" t="s">
        <v>25</v>
      </c>
      <c r="J20" s="108" t="s">
        <v>32</v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">
        <v>33</v>
      </c>
      <c r="F21" s="35"/>
      <c r="G21" s="35"/>
      <c r="H21" s="35"/>
      <c r="I21" s="106" t="s">
        <v>28</v>
      </c>
      <c r="J21" s="108" t="s">
        <v>34</v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36</v>
      </c>
      <c r="E23" s="35"/>
      <c r="F23" s="35"/>
      <c r="G23" s="35"/>
      <c r="H23" s="35"/>
      <c r="I23" s="106" t="s">
        <v>25</v>
      </c>
      <c r="J23" s="108" t="s">
        <v>19</v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">
        <v>37</v>
      </c>
      <c r="F24" s="35"/>
      <c r="G24" s="35"/>
      <c r="H24" s="35"/>
      <c r="I24" s="106" t="s">
        <v>28</v>
      </c>
      <c r="J24" s="108" t="s">
        <v>19</v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38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67" t="s">
        <v>19</v>
      </c>
      <c r="F27" s="367"/>
      <c r="G27" s="367"/>
      <c r="H27" s="367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39</v>
      </c>
      <c r="E30" s="35"/>
      <c r="F30" s="35"/>
      <c r="G30" s="35"/>
      <c r="H30" s="35"/>
      <c r="I30" s="35"/>
      <c r="J30" s="115">
        <f>ROUND(J80,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41</v>
      </c>
      <c r="G32" s="35"/>
      <c r="H32" s="35"/>
      <c r="I32" s="116" t="s">
        <v>40</v>
      </c>
      <c r="J32" s="116" t="s">
        <v>42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43</v>
      </c>
      <c r="E33" s="106" t="s">
        <v>44</v>
      </c>
      <c r="F33" s="118">
        <f>ROUND((SUM(BE80:BE93)),  2)</f>
        <v>0</v>
      </c>
      <c r="G33" s="35"/>
      <c r="H33" s="35"/>
      <c r="I33" s="119">
        <v>0.21</v>
      </c>
      <c r="J33" s="118">
        <f>ROUND(((SUM(BE80:BE93))*I33),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45</v>
      </c>
      <c r="F34" s="118">
        <f>ROUND((SUM(BF80:BF93)),  2)</f>
        <v>0</v>
      </c>
      <c r="G34" s="35"/>
      <c r="H34" s="35"/>
      <c r="I34" s="119">
        <v>0.15</v>
      </c>
      <c r="J34" s="118">
        <f>ROUND(((SUM(BF80:BF93))*I34),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46</v>
      </c>
      <c r="F35" s="118">
        <f>ROUND((SUM(BG80:BG93)),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47</v>
      </c>
      <c r="F36" s="118">
        <f>ROUND((SUM(BH80:BH93)),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48</v>
      </c>
      <c r="F37" s="118">
        <f>ROUND((SUM(BI80:BI93)),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49</v>
      </c>
      <c r="E39" s="122"/>
      <c r="F39" s="122"/>
      <c r="G39" s="123" t="s">
        <v>50</v>
      </c>
      <c r="H39" s="124" t="s">
        <v>51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90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68" t="str">
        <f>E7</f>
        <v>Rekonstrukce chodníku v ulici Alšova, Broumov</v>
      </c>
      <c r="F48" s="369"/>
      <c r="G48" s="369"/>
      <c r="H48" s="369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88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40" t="str">
        <f>E9</f>
        <v xml:space="preserve">SO 001 - Všeobecné položky </v>
      </c>
      <c r="F50" s="370"/>
      <c r="G50" s="370"/>
      <c r="H50" s="370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Broumov </v>
      </c>
      <c r="G52" s="37"/>
      <c r="H52" s="37"/>
      <c r="I52" s="30" t="s">
        <v>23</v>
      </c>
      <c r="J52" s="60">
        <f>IF(J12="","",J12)</f>
        <v>44502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>Město Broumov</v>
      </c>
      <c r="G54" s="37"/>
      <c r="H54" s="37"/>
      <c r="I54" s="30" t="s">
        <v>31</v>
      </c>
      <c r="J54" s="33" t="str">
        <f>E21</f>
        <v>PRODIN a.s.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29</v>
      </c>
      <c r="D55" s="37"/>
      <c r="E55" s="37"/>
      <c r="F55" s="28" t="str">
        <f>IF(E18="","",E18)</f>
        <v>Vyplň údaj</v>
      </c>
      <c r="G55" s="37"/>
      <c r="H55" s="37"/>
      <c r="I55" s="30" t="s">
        <v>36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91</v>
      </c>
      <c r="D57" s="132"/>
      <c r="E57" s="132"/>
      <c r="F57" s="132"/>
      <c r="G57" s="132"/>
      <c r="H57" s="132"/>
      <c r="I57" s="132"/>
      <c r="J57" s="133" t="s">
        <v>92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71</v>
      </c>
      <c r="D59" s="37"/>
      <c r="E59" s="37"/>
      <c r="F59" s="37"/>
      <c r="G59" s="37"/>
      <c r="H59" s="37"/>
      <c r="I59" s="37"/>
      <c r="J59" s="78">
        <f>J80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93</v>
      </c>
    </row>
    <row r="60" spans="1:47" s="9" customFormat="1" ht="24.95" customHeight="1">
      <c r="B60" s="135"/>
      <c r="C60" s="136"/>
      <c r="D60" s="137" t="s">
        <v>94</v>
      </c>
      <c r="E60" s="138"/>
      <c r="F60" s="138"/>
      <c r="G60" s="138"/>
      <c r="H60" s="138"/>
      <c r="I60" s="138"/>
      <c r="J60" s="139">
        <f>J81</f>
        <v>0</v>
      </c>
      <c r="K60" s="136"/>
      <c r="L60" s="140"/>
    </row>
    <row r="61" spans="1:47" s="2" customFormat="1" ht="21.75" customHeight="1">
      <c r="A61" s="35"/>
      <c r="B61" s="36"/>
      <c r="C61" s="37"/>
      <c r="D61" s="37"/>
      <c r="E61" s="37"/>
      <c r="F61" s="37"/>
      <c r="G61" s="37"/>
      <c r="H61" s="37"/>
      <c r="I61" s="37"/>
      <c r="J61" s="37"/>
      <c r="K61" s="37"/>
      <c r="L61" s="107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47" s="2" customFormat="1" ht="6.95" customHeight="1">
      <c r="A62" s="35"/>
      <c r="B62" s="48"/>
      <c r="C62" s="49"/>
      <c r="D62" s="49"/>
      <c r="E62" s="49"/>
      <c r="F62" s="49"/>
      <c r="G62" s="49"/>
      <c r="H62" s="49"/>
      <c r="I62" s="49"/>
      <c r="J62" s="49"/>
      <c r="K62" s="49"/>
      <c r="L62" s="107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</row>
    <row r="66" spans="1:63" s="2" customFormat="1" ht="6.95" customHeight="1">
      <c r="A66" s="35"/>
      <c r="B66" s="50"/>
      <c r="C66" s="51"/>
      <c r="D66" s="51"/>
      <c r="E66" s="51"/>
      <c r="F66" s="51"/>
      <c r="G66" s="51"/>
      <c r="H66" s="51"/>
      <c r="I66" s="51"/>
      <c r="J66" s="51"/>
      <c r="K66" s="51"/>
      <c r="L66" s="107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</row>
    <row r="67" spans="1:63" s="2" customFormat="1" ht="24.95" customHeight="1">
      <c r="A67" s="35"/>
      <c r="B67" s="36"/>
      <c r="C67" s="24" t="s">
        <v>95</v>
      </c>
      <c r="D67" s="37"/>
      <c r="E67" s="37"/>
      <c r="F67" s="37"/>
      <c r="G67" s="37"/>
      <c r="H67" s="37"/>
      <c r="I67" s="37"/>
      <c r="J67" s="37"/>
      <c r="K67" s="37"/>
      <c r="L67" s="107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</row>
    <row r="68" spans="1:63" s="2" customFormat="1" ht="6.95" customHeight="1">
      <c r="A68" s="35"/>
      <c r="B68" s="36"/>
      <c r="C68" s="37"/>
      <c r="D68" s="37"/>
      <c r="E68" s="37"/>
      <c r="F68" s="37"/>
      <c r="G68" s="37"/>
      <c r="H68" s="37"/>
      <c r="I68" s="37"/>
      <c r="J68" s="37"/>
      <c r="K68" s="37"/>
      <c r="L68" s="107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</row>
    <row r="69" spans="1:63" s="2" customFormat="1" ht="12" customHeight="1">
      <c r="A69" s="35"/>
      <c r="B69" s="36"/>
      <c r="C69" s="30" t="s">
        <v>16</v>
      </c>
      <c r="D69" s="37"/>
      <c r="E69" s="37"/>
      <c r="F69" s="37"/>
      <c r="G69" s="37"/>
      <c r="H69" s="37"/>
      <c r="I69" s="37"/>
      <c r="J69" s="37"/>
      <c r="K69" s="37"/>
      <c r="L69" s="107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</row>
    <row r="70" spans="1:63" s="2" customFormat="1" ht="16.5" customHeight="1">
      <c r="A70" s="35"/>
      <c r="B70" s="36"/>
      <c r="C70" s="37"/>
      <c r="D70" s="37"/>
      <c r="E70" s="368" t="str">
        <f>E7</f>
        <v>Rekonstrukce chodníku v ulici Alšova, Broumov</v>
      </c>
      <c r="F70" s="369"/>
      <c r="G70" s="369"/>
      <c r="H70" s="369"/>
      <c r="I70" s="37"/>
      <c r="J70" s="37"/>
      <c r="K70" s="37"/>
      <c r="L70" s="107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</row>
    <row r="71" spans="1:63" s="2" customFormat="1" ht="12" customHeight="1">
      <c r="A71" s="35"/>
      <c r="B71" s="36"/>
      <c r="C71" s="30" t="s">
        <v>88</v>
      </c>
      <c r="D71" s="37"/>
      <c r="E71" s="37"/>
      <c r="F71" s="37"/>
      <c r="G71" s="37"/>
      <c r="H71" s="37"/>
      <c r="I71" s="37"/>
      <c r="J71" s="37"/>
      <c r="K71" s="37"/>
      <c r="L71" s="107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</row>
    <row r="72" spans="1:63" s="2" customFormat="1" ht="16.5" customHeight="1">
      <c r="A72" s="35"/>
      <c r="B72" s="36"/>
      <c r="C72" s="37"/>
      <c r="D72" s="37"/>
      <c r="E72" s="340" t="str">
        <f>E9</f>
        <v xml:space="preserve">SO 001 - Všeobecné položky </v>
      </c>
      <c r="F72" s="370"/>
      <c r="G72" s="370"/>
      <c r="H72" s="370"/>
      <c r="I72" s="37"/>
      <c r="J72" s="37"/>
      <c r="K72" s="37"/>
      <c r="L72" s="107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</row>
    <row r="73" spans="1:63" s="2" customFormat="1" ht="6.95" customHeight="1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7"/>
      <c r="L73" s="107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</row>
    <row r="74" spans="1:63" s="2" customFormat="1" ht="12" customHeight="1">
      <c r="A74" s="35"/>
      <c r="B74" s="36"/>
      <c r="C74" s="30" t="s">
        <v>21</v>
      </c>
      <c r="D74" s="37"/>
      <c r="E74" s="37"/>
      <c r="F74" s="28" t="str">
        <f>F12</f>
        <v xml:space="preserve">Broumov </v>
      </c>
      <c r="G74" s="37"/>
      <c r="H74" s="37"/>
      <c r="I74" s="30" t="s">
        <v>23</v>
      </c>
      <c r="J74" s="60">
        <f>IF(J12="","",J12)</f>
        <v>44502</v>
      </c>
      <c r="K74" s="37"/>
      <c r="L74" s="107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</row>
    <row r="75" spans="1:63" s="2" customFormat="1" ht="6.95" customHeight="1">
      <c r="A75" s="35"/>
      <c r="B75" s="36"/>
      <c r="C75" s="37"/>
      <c r="D75" s="37"/>
      <c r="E75" s="37"/>
      <c r="F75" s="37"/>
      <c r="G75" s="37"/>
      <c r="H75" s="37"/>
      <c r="I75" s="37"/>
      <c r="J75" s="37"/>
      <c r="K75" s="37"/>
      <c r="L75" s="107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</row>
    <row r="76" spans="1:63" s="2" customFormat="1" ht="15.2" customHeight="1">
      <c r="A76" s="35"/>
      <c r="B76" s="36"/>
      <c r="C76" s="30" t="s">
        <v>24</v>
      </c>
      <c r="D76" s="37"/>
      <c r="E76" s="37"/>
      <c r="F76" s="28" t="str">
        <f>E15</f>
        <v>Město Broumov</v>
      </c>
      <c r="G76" s="37"/>
      <c r="H76" s="37"/>
      <c r="I76" s="30" t="s">
        <v>31</v>
      </c>
      <c r="J76" s="33" t="str">
        <f>E21</f>
        <v>PRODIN a.s.</v>
      </c>
      <c r="K76" s="37"/>
      <c r="L76" s="107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63" s="2" customFormat="1" ht="15.2" customHeight="1">
      <c r="A77" s="35"/>
      <c r="B77" s="36"/>
      <c r="C77" s="30" t="s">
        <v>29</v>
      </c>
      <c r="D77" s="37"/>
      <c r="E77" s="37"/>
      <c r="F77" s="28" t="str">
        <f>IF(E18="","",E18)</f>
        <v>Vyplň údaj</v>
      </c>
      <c r="G77" s="37"/>
      <c r="H77" s="37"/>
      <c r="I77" s="30" t="s">
        <v>36</v>
      </c>
      <c r="J77" s="33" t="str">
        <f>E24</f>
        <v xml:space="preserve"> </v>
      </c>
      <c r="K77" s="37"/>
      <c r="L77" s="10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63" s="2" customFormat="1" ht="10.35" customHeight="1">
      <c r="A78" s="35"/>
      <c r="B78" s="36"/>
      <c r="C78" s="37"/>
      <c r="D78" s="37"/>
      <c r="E78" s="37"/>
      <c r="F78" s="37"/>
      <c r="G78" s="37"/>
      <c r="H78" s="37"/>
      <c r="I78" s="37"/>
      <c r="J78" s="37"/>
      <c r="K78" s="37"/>
      <c r="L78" s="10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63" s="10" customFormat="1" ht="29.25" customHeight="1">
      <c r="A79" s="141"/>
      <c r="B79" s="142"/>
      <c r="C79" s="143" t="s">
        <v>96</v>
      </c>
      <c r="D79" s="144" t="s">
        <v>58</v>
      </c>
      <c r="E79" s="144" t="s">
        <v>54</v>
      </c>
      <c r="F79" s="144" t="s">
        <v>55</v>
      </c>
      <c r="G79" s="144" t="s">
        <v>97</v>
      </c>
      <c r="H79" s="144" t="s">
        <v>98</v>
      </c>
      <c r="I79" s="144" t="s">
        <v>99</v>
      </c>
      <c r="J79" s="144" t="s">
        <v>92</v>
      </c>
      <c r="K79" s="145" t="s">
        <v>100</v>
      </c>
      <c r="L79" s="146"/>
      <c r="M79" s="69" t="s">
        <v>19</v>
      </c>
      <c r="N79" s="70" t="s">
        <v>43</v>
      </c>
      <c r="O79" s="70" t="s">
        <v>101</v>
      </c>
      <c r="P79" s="70" t="s">
        <v>102</v>
      </c>
      <c r="Q79" s="70" t="s">
        <v>103</v>
      </c>
      <c r="R79" s="70" t="s">
        <v>104</v>
      </c>
      <c r="S79" s="70" t="s">
        <v>105</v>
      </c>
      <c r="T79" s="71" t="s">
        <v>106</v>
      </c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</row>
    <row r="80" spans="1:63" s="2" customFormat="1" ht="22.9" customHeight="1">
      <c r="A80" s="35"/>
      <c r="B80" s="36"/>
      <c r="C80" s="76" t="s">
        <v>107</v>
      </c>
      <c r="D80" s="37"/>
      <c r="E80" s="37"/>
      <c r="F80" s="37"/>
      <c r="G80" s="37"/>
      <c r="H80" s="37"/>
      <c r="I80" s="37"/>
      <c r="J80" s="147">
        <f>BK80</f>
        <v>0</v>
      </c>
      <c r="K80" s="37"/>
      <c r="L80" s="40"/>
      <c r="M80" s="72"/>
      <c r="N80" s="148"/>
      <c r="O80" s="73"/>
      <c r="P80" s="149">
        <f>P81</f>
        <v>0</v>
      </c>
      <c r="Q80" s="73"/>
      <c r="R80" s="149">
        <f>R81</f>
        <v>0</v>
      </c>
      <c r="S80" s="73"/>
      <c r="T80" s="150">
        <f>T81</f>
        <v>0</v>
      </c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T80" s="18" t="s">
        <v>72</v>
      </c>
      <c r="AU80" s="18" t="s">
        <v>93</v>
      </c>
      <c r="BK80" s="151">
        <f>BK81</f>
        <v>0</v>
      </c>
    </row>
    <row r="81" spans="1:65" s="11" customFormat="1" ht="25.9" customHeight="1">
      <c r="B81" s="152"/>
      <c r="C81" s="153"/>
      <c r="D81" s="154" t="s">
        <v>72</v>
      </c>
      <c r="E81" s="155" t="s">
        <v>108</v>
      </c>
      <c r="F81" s="155" t="s">
        <v>109</v>
      </c>
      <c r="G81" s="153"/>
      <c r="H81" s="153"/>
      <c r="I81" s="156"/>
      <c r="J81" s="157">
        <f>BK81</f>
        <v>0</v>
      </c>
      <c r="K81" s="153"/>
      <c r="L81" s="158"/>
      <c r="M81" s="159"/>
      <c r="N81" s="160"/>
      <c r="O81" s="160"/>
      <c r="P81" s="161">
        <f>SUM(P82:P93)</f>
        <v>0</v>
      </c>
      <c r="Q81" s="160"/>
      <c r="R81" s="161">
        <f>SUM(R82:R93)</f>
        <v>0</v>
      </c>
      <c r="S81" s="160"/>
      <c r="T81" s="162">
        <f>SUM(T82:T93)</f>
        <v>0</v>
      </c>
      <c r="AR81" s="163" t="s">
        <v>110</v>
      </c>
      <c r="AT81" s="164" t="s">
        <v>72</v>
      </c>
      <c r="AU81" s="164" t="s">
        <v>73</v>
      </c>
      <c r="AY81" s="163" t="s">
        <v>111</v>
      </c>
      <c r="BK81" s="165">
        <f>SUM(BK82:BK93)</f>
        <v>0</v>
      </c>
    </row>
    <row r="82" spans="1:65" s="2" customFormat="1" ht="16.5" customHeight="1">
      <c r="A82" s="35"/>
      <c r="B82" s="36"/>
      <c r="C82" s="166" t="s">
        <v>81</v>
      </c>
      <c r="D82" s="166" t="s">
        <v>112</v>
      </c>
      <c r="E82" s="167" t="s">
        <v>113</v>
      </c>
      <c r="F82" s="168" t="s">
        <v>114</v>
      </c>
      <c r="G82" s="169" t="s">
        <v>115</v>
      </c>
      <c r="H82" s="170">
        <v>1</v>
      </c>
      <c r="I82" s="171"/>
      <c r="J82" s="172">
        <f>ROUND(I82*H82,2)</f>
        <v>0</v>
      </c>
      <c r="K82" s="168" t="s">
        <v>19</v>
      </c>
      <c r="L82" s="40"/>
      <c r="M82" s="173" t="s">
        <v>19</v>
      </c>
      <c r="N82" s="174" t="s">
        <v>44</v>
      </c>
      <c r="O82" s="65"/>
      <c r="P82" s="175">
        <f>O82*H82</f>
        <v>0</v>
      </c>
      <c r="Q82" s="175">
        <v>0</v>
      </c>
      <c r="R82" s="175">
        <f>Q82*H82</f>
        <v>0</v>
      </c>
      <c r="S82" s="175">
        <v>0</v>
      </c>
      <c r="T82" s="176">
        <f>S82*H82</f>
        <v>0</v>
      </c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R82" s="177" t="s">
        <v>116</v>
      </c>
      <c r="AT82" s="177" t="s">
        <v>112</v>
      </c>
      <c r="AU82" s="177" t="s">
        <v>81</v>
      </c>
      <c r="AY82" s="18" t="s">
        <v>111</v>
      </c>
      <c r="BE82" s="178">
        <f>IF(N82="základní",J82,0)</f>
        <v>0</v>
      </c>
      <c r="BF82" s="178">
        <f>IF(N82="snížená",J82,0)</f>
        <v>0</v>
      </c>
      <c r="BG82" s="178">
        <f>IF(N82="zákl. přenesená",J82,0)</f>
        <v>0</v>
      </c>
      <c r="BH82" s="178">
        <f>IF(N82="sníž. přenesená",J82,0)</f>
        <v>0</v>
      </c>
      <c r="BI82" s="178">
        <f>IF(N82="nulová",J82,0)</f>
        <v>0</v>
      </c>
      <c r="BJ82" s="18" t="s">
        <v>81</v>
      </c>
      <c r="BK82" s="178">
        <f>ROUND(I82*H82,2)</f>
        <v>0</v>
      </c>
      <c r="BL82" s="18" t="s">
        <v>116</v>
      </c>
      <c r="BM82" s="177" t="s">
        <v>117</v>
      </c>
    </row>
    <row r="83" spans="1:65" s="2" customFormat="1" ht="16.5" customHeight="1">
      <c r="A83" s="35"/>
      <c r="B83" s="36"/>
      <c r="C83" s="166" t="s">
        <v>83</v>
      </c>
      <c r="D83" s="166" t="s">
        <v>112</v>
      </c>
      <c r="E83" s="167" t="s">
        <v>118</v>
      </c>
      <c r="F83" s="168" t="s">
        <v>119</v>
      </c>
      <c r="G83" s="169" t="s">
        <v>115</v>
      </c>
      <c r="H83" s="170">
        <v>1</v>
      </c>
      <c r="I83" s="171"/>
      <c r="J83" s="172">
        <f>ROUND(I83*H83,2)</f>
        <v>0</v>
      </c>
      <c r="K83" s="168" t="s">
        <v>19</v>
      </c>
      <c r="L83" s="40"/>
      <c r="M83" s="173" t="s">
        <v>19</v>
      </c>
      <c r="N83" s="174" t="s">
        <v>44</v>
      </c>
      <c r="O83" s="65"/>
      <c r="P83" s="175">
        <f>O83*H83</f>
        <v>0</v>
      </c>
      <c r="Q83" s="175">
        <v>0</v>
      </c>
      <c r="R83" s="175">
        <f>Q83*H83</f>
        <v>0</v>
      </c>
      <c r="S83" s="175">
        <v>0</v>
      </c>
      <c r="T83" s="176">
        <f>S83*H83</f>
        <v>0</v>
      </c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R83" s="177" t="s">
        <v>116</v>
      </c>
      <c r="AT83" s="177" t="s">
        <v>112</v>
      </c>
      <c r="AU83" s="177" t="s">
        <v>81</v>
      </c>
      <c r="AY83" s="18" t="s">
        <v>111</v>
      </c>
      <c r="BE83" s="178">
        <f>IF(N83="základní",J83,0)</f>
        <v>0</v>
      </c>
      <c r="BF83" s="178">
        <f>IF(N83="snížená",J83,0)</f>
        <v>0</v>
      </c>
      <c r="BG83" s="178">
        <f>IF(N83="zákl. přenesená",J83,0)</f>
        <v>0</v>
      </c>
      <c r="BH83" s="178">
        <f>IF(N83="sníž. přenesená",J83,0)</f>
        <v>0</v>
      </c>
      <c r="BI83" s="178">
        <f>IF(N83="nulová",J83,0)</f>
        <v>0</v>
      </c>
      <c r="BJ83" s="18" t="s">
        <v>81</v>
      </c>
      <c r="BK83" s="178">
        <f>ROUND(I83*H83,2)</f>
        <v>0</v>
      </c>
      <c r="BL83" s="18" t="s">
        <v>116</v>
      </c>
      <c r="BM83" s="177" t="s">
        <v>120</v>
      </c>
    </row>
    <row r="84" spans="1:65" s="2" customFormat="1" ht="16.5" customHeight="1">
      <c r="A84" s="35"/>
      <c r="B84" s="36"/>
      <c r="C84" s="166" t="s">
        <v>121</v>
      </c>
      <c r="D84" s="166" t="s">
        <v>112</v>
      </c>
      <c r="E84" s="167" t="s">
        <v>122</v>
      </c>
      <c r="F84" s="168" t="s">
        <v>123</v>
      </c>
      <c r="G84" s="169" t="s">
        <v>115</v>
      </c>
      <c r="H84" s="170">
        <v>1</v>
      </c>
      <c r="I84" s="171"/>
      <c r="J84" s="172">
        <f>ROUND(I84*H84,2)</f>
        <v>0</v>
      </c>
      <c r="K84" s="168" t="s">
        <v>19</v>
      </c>
      <c r="L84" s="40"/>
      <c r="M84" s="173" t="s">
        <v>19</v>
      </c>
      <c r="N84" s="174" t="s">
        <v>44</v>
      </c>
      <c r="O84" s="65"/>
      <c r="P84" s="175">
        <f>O84*H84</f>
        <v>0</v>
      </c>
      <c r="Q84" s="175">
        <v>0</v>
      </c>
      <c r="R84" s="175">
        <f>Q84*H84</f>
        <v>0</v>
      </c>
      <c r="S84" s="175">
        <v>0</v>
      </c>
      <c r="T84" s="176">
        <f>S84*H84</f>
        <v>0</v>
      </c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R84" s="177" t="s">
        <v>116</v>
      </c>
      <c r="AT84" s="177" t="s">
        <v>112</v>
      </c>
      <c r="AU84" s="177" t="s">
        <v>81</v>
      </c>
      <c r="AY84" s="18" t="s">
        <v>111</v>
      </c>
      <c r="BE84" s="178">
        <f>IF(N84="základní",J84,0)</f>
        <v>0</v>
      </c>
      <c r="BF84" s="178">
        <f>IF(N84="snížená",J84,0)</f>
        <v>0</v>
      </c>
      <c r="BG84" s="178">
        <f>IF(N84="zákl. přenesená",J84,0)</f>
        <v>0</v>
      </c>
      <c r="BH84" s="178">
        <f>IF(N84="sníž. přenesená",J84,0)</f>
        <v>0</v>
      </c>
      <c r="BI84" s="178">
        <f>IF(N84="nulová",J84,0)</f>
        <v>0</v>
      </c>
      <c r="BJ84" s="18" t="s">
        <v>81</v>
      </c>
      <c r="BK84" s="178">
        <f>ROUND(I84*H84,2)</f>
        <v>0</v>
      </c>
      <c r="BL84" s="18" t="s">
        <v>116</v>
      </c>
      <c r="BM84" s="177" t="s">
        <v>124</v>
      </c>
    </row>
    <row r="85" spans="1:65" s="2" customFormat="1" ht="16.5" customHeight="1">
      <c r="A85" s="35"/>
      <c r="B85" s="36"/>
      <c r="C85" s="166" t="s">
        <v>125</v>
      </c>
      <c r="D85" s="166" t="s">
        <v>112</v>
      </c>
      <c r="E85" s="167" t="s">
        <v>126</v>
      </c>
      <c r="F85" s="168" t="s">
        <v>127</v>
      </c>
      <c r="G85" s="169" t="s">
        <v>115</v>
      </c>
      <c r="H85" s="170">
        <v>1</v>
      </c>
      <c r="I85" s="171"/>
      <c r="J85" s="172">
        <f>ROUND(I85*H85,2)</f>
        <v>0</v>
      </c>
      <c r="K85" s="168" t="s">
        <v>128</v>
      </c>
      <c r="L85" s="40"/>
      <c r="M85" s="173" t="s">
        <v>19</v>
      </c>
      <c r="N85" s="174" t="s">
        <v>44</v>
      </c>
      <c r="O85" s="65"/>
      <c r="P85" s="175">
        <f>O85*H85</f>
        <v>0</v>
      </c>
      <c r="Q85" s="175">
        <v>0</v>
      </c>
      <c r="R85" s="175">
        <f>Q85*H85</f>
        <v>0</v>
      </c>
      <c r="S85" s="175">
        <v>0</v>
      </c>
      <c r="T85" s="176">
        <f>S85*H85</f>
        <v>0</v>
      </c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R85" s="177" t="s">
        <v>116</v>
      </c>
      <c r="AT85" s="177" t="s">
        <v>112</v>
      </c>
      <c r="AU85" s="177" t="s">
        <v>81</v>
      </c>
      <c r="AY85" s="18" t="s">
        <v>111</v>
      </c>
      <c r="BE85" s="178">
        <f>IF(N85="základní",J85,0)</f>
        <v>0</v>
      </c>
      <c r="BF85" s="178">
        <f>IF(N85="snížená",J85,0)</f>
        <v>0</v>
      </c>
      <c r="BG85" s="178">
        <f>IF(N85="zákl. přenesená",J85,0)</f>
        <v>0</v>
      </c>
      <c r="BH85" s="178">
        <f>IF(N85="sníž. přenesená",J85,0)</f>
        <v>0</v>
      </c>
      <c r="BI85" s="178">
        <f>IF(N85="nulová",J85,0)</f>
        <v>0</v>
      </c>
      <c r="BJ85" s="18" t="s">
        <v>81</v>
      </c>
      <c r="BK85" s="178">
        <f>ROUND(I85*H85,2)</f>
        <v>0</v>
      </c>
      <c r="BL85" s="18" t="s">
        <v>116</v>
      </c>
      <c r="BM85" s="177" t="s">
        <v>129</v>
      </c>
    </row>
    <row r="86" spans="1:65" s="2" customFormat="1" ht="11.25">
      <c r="A86" s="35"/>
      <c r="B86" s="36"/>
      <c r="C86" s="37"/>
      <c r="D86" s="179" t="s">
        <v>130</v>
      </c>
      <c r="E86" s="37"/>
      <c r="F86" s="180" t="s">
        <v>131</v>
      </c>
      <c r="G86" s="37"/>
      <c r="H86" s="37"/>
      <c r="I86" s="181"/>
      <c r="J86" s="37"/>
      <c r="K86" s="37"/>
      <c r="L86" s="40"/>
      <c r="M86" s="182"/>
      <c r="N86" s="183"/>
      <c r="O86" s="65"/>
      <c r="P86" s="65"/>
      <c r="Q86" s="65"/>
      <c r="R86" s="65"/>
      <c r="S86" s="65"/>
      <c r="T86" s="66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T86" s="18" t="s">
        <v>130</v>
      </c>
      <c r="AU86" s="18" t="s">
        <v>81</v>
      </c>
    </row>
    <row r="87" spans="1:65" s="2" customFormat="1" ht="16.5" customHeight="1">
      <c r="A87" s="35"/>
      <c r="B87" s="36"/>
      <c r="C87" s="166" t="s">
        <v>110</v>
      </c>
      <c r="D87" s="166" t="s">
        <v>112</v>
      </c>
      <c r="E87" s="167" t="s">
        <v>132</v>
      </c>
      <c r="F87" s="168" t="s">
        <v>133</v>
      </c>
      <c r="G87" s="169" t="s">
        <v>115</v>
      </c>
      <c r="H87" s="170">
        <v>1</v>
      </c>
      <c r="I87" s="171"/>
      <c r="J87" s="172">
        <f>ROUND(I87*H87,2)</f>
        <v>0</v>
      </c>
      <c r="K87" s="168" t="s">
        <v>128</v>
      </c>
      <c r="L87" s="40"/>
      <c r="M87" s="173" t="s">
        <v>19</v>
      </c>
      <c r="N87" s="174" t="s">
        <v>44</v>
      </c>
      <c r="O87" s="65"/>
      <c r="P87" s="175">
        <f>O87*H87</f>
        <v>0</v>
      </c>
      <c r="Q87" s="175">
        <v>0</v>
      </c>
      <c r="R87" s="175">
        <f>Q87*H87</f>
        <v>0</v>
      </c>
      <c r="S87" s="175">
        <v>0</v>
      </c>
      <c r="T87" s="176">
        <f>S87*H87</f>
        <v>0</v>
      </c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R87" s="177" t="s">
        <v>116</v>
      </c>
      <c r="AT87" s="177" t="s">
        <v>112</v>
      </c>
      <c r="AU87" s="177" t="s">
        <v>81</v>
      </c>
      <c r="AY87" s="18" t="s">
        <v>111</v>
      </c>
      <c r="BE87" s="178">
        <f>IF(N87="základní",J87,0)</f>
        <v>0</v>
      </c>
      <c r="BF87" s="178">
        <f>IF(N87="snížená",J87,0)</f>
        <v>0</v>
      </c>
      <c r="BG87" s="178">
        <f>IF(N87="zákl. přenesená",J87,0)</f>
        <v>0</v>
      </c>
      <c r="BH87" s="178">
        <f>IF(N87="sníž. přenesená",J87,0)</f>
        <v>0</v>
      </c>
      <c r="BI87" s="178">
        <f>IF(N87="nulová",J87,0)</f>
        <v>0</v>
      </c>
      <c r="BJ87" s="18" t="s">
        <v>81</v>
      </c>
      <c r="BK87" s="178">
        <f>ROUND(I87*H87,2)</f>
        <v>0</v>
      </c>
      <c r="BL87" s="18" t="s">
        <v>116</v>
      </c>
      <c r="BM87" s="177" t="s">
        <v>134</v>
      </c>
    </row>
    <row r="88" spans="1:65" s="2" customFormat="1" ht="11.25">
      <c r="A88" s="35"/>
      <c r="B88" s="36"/>
      <c r="C88" s="37"/>
      <c r="D88" s="179" t="s">
        <v>130</v>
      </c>
      <c r="E88" s="37"/>
      <c r="F88" s="180" t="s">
        <v>135</v>
      </c>
      <c r="G88" s="37"/>
      <c r="H88" s="37"/>
      <c r="I88" s="181"/>
      <c r="J88" s="37"/>
      <c r="K88" s="37"/>
      <c r="L88" s="40"/>
      <c r="M88" s="182"/>
      <c r="N88" s="183"/>
      <c r="O88" s="65"/>
      <c r="P88" s="65"/>
      <c r="Q88" s="65"/>
      <c r="R88" s="65"/>
      <c r="S88" s="65"/>
      <c r="T88" s="66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T88" s="18" t="s">
        <v>130</v>
      </c>
      <c r="AU88" s="18" t="s">
        <v>81</v>
      </c>
    </row>
    <row r="89" spans="1:65" s="2" customFormat="1" ht="16.5" customHeight="1">
      <c r="A89" s="35"/>
      <c r="B89" s="36"/>
      <c r="C89" s="166" t="s">
        <v>136</v>
      </c>
      <c r="D89" s="166" t="s">
        <v>112</v>
      </c>
      <c r="E89" s="167" t="s">
        <v>137</v>
      </c>
      <c r="F89" s="168" t="s">
        <v>138</v>
      </c>
      <c r="G89" s="169" t="s">
        <v>115</v>
      </c>
      <c r="H89" s="170">
        <v>1</v>
      </c>
      <c r="I89" s="171"/>
      <c r="J89" s="172">
        <f>ROUND(I89*H89,2)</f>
        <v>0</v>
      </c>
      <c r="K89" s="168" t="s">
        <v>19</v>
      </c>
      <c r="L89" s="40"/>
      <c r="M89" s="173" t="s">
        <v>19</v>
      </c>
      <c r="N89" s="174" t="s">
        <v>44</v>
      </c>
      <c r="O89" s="65"/>
      <c r="P89" s="175">
        <f>O89*H89</f>
        <v>0</v>
      </c>
      <c r="Q89" s="175">
        <v>0</v>
      </c>
      <c r="R89" s="175">
        <f>Q89*H89</f>
        <v>0</v>
      </c>
      <c r="S89" s="175">
        <v>0</v>
      </c>
      <c r="T89" s="176">
        <f>S89*H89</f>
        <v>0</v>
      </c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R89" s="177" t="s">
        <v>116</v>
      </c>
      <c r="AT89" s="177" t="s">
        <v>112</v>
      </c>
      <c r="AU89" s="177" t="s">
        <v>81</v>
      </c>
      <c r="AY89" s="18" t="s">
        <v>111</v>
      </c>
      <c r="BE89" s="178">
        <f>IF(N89="základní",J89,0)</f>
        <v>0</v>
      </c>
      <c r="BF89" s="178">
        <f>IF(N89="snížená",J89,0)</f>
        <v>0</v>
      </c>
      <c r="BG89" s="178">
        <f>IF(N89="zákl. přenesená",J89,0)</f>
        <v>0</v>
      </c>
      <c r="BH89" s="178">
        <f>IF(N89="sníž. přenesená",J89,0)</f>
        <v>0</v>
      </c>
      <c r="BI89" s="178">
        <f>IF(N89="nulová",J89,0)</f>
        <v>0</v>
      </c>
      <c r="BJ89" s="18" t="s">
        <v>81</v>
      </c>
      <c r="BK89" s="178">
        <f>ROUND(I89*H89,2)</f>
        <v>0</v>
      </c>
      <c r="BL89" s="18" t="s">
        <v>116</v>
      </c>
      <c r="BM89" s="177" t="s">
        <v>139</v>
      </c>
    </row>
    <row r="90" spans="1:65" s="2" customFormat="1" ht="16.5" customHeight="1">
      <c r="A90" s="35"/>
      <c r="B90" s="36"/>
      <c r="C90" s="166" t="s">
        <v>140</v>
      </c>
      <c r="D90" s="166" t="s">
        <v>112</v>
      </c>
      <c r="E90" s="167" t="s">
        <v>141</v>
      </c>
      <c r="F90" s="168" t="s">
        <v>142</v>
      </c>
      <c r="G90" s="169" t="s">
        <v>115</v>
      </c>
      <c r="H90" s="170">
        <v>1</v>
      </c>
      <c r="I90" s="171"/>
      <c r="J90" s="172">
        <f>ROUND(I90*H90,2)</f>
        <v>0</v>
      </c>
      <c r="K90" s="168" t="s">
        <v>19</v>
      </c>
      <c r="L90" s="40"/>
      <c r="M90" s="173" t="s">
        <v>19</v>
      </c>
      <c r="N90" s="174" t="s">
        <v>44</v>
      </c>
      <c r="O90" s="65"/>
      <c r="P90" s="175">
        <f>O90*H90</f>
        <v>0</v>
      </c>
      <c r="Q90" s="175">
        <v>0</v>
      </c>
      <c r="R90" s="175">
        <f>Q90*H90</f>
        <v>0</v>
      </c>
      <c r="S90" s="175">
        <v>0</v>
      </c>
      <c r="T90" s="176">
        <f>S90*H90</f>
        <v>0</v>
      </c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R90" s="177" t="s">
        <v>116</v>
      </c>
      <c r="AT90" s="177" t="s">
        <v>112</v>
      </c>
      <c r="AU90" s="177" t="s">
        <v>81</v>
      </c>
      <c r="AY90" s="18" t="s">
        <v>111</v>
      </c>
      <c r="BE90" s="178">
        <f>IF(N90="základní",J90,0)</f>
        <v>0</v>
      </c>
      <c r="BF90" s="178">
        <f>IF(N90="snížená",J90,0)</f>
        <v>0</v>
      </c>
      <c r="BG90" s="178">
        <f>IF(N90="zákl. přenesená",J90,0)</f>
        <v>0</v>
      </c>
      <c r="BH90" s="178">
        <f>IF(N90="sníž. přenesená",J90,0)</f>
        <v>0</v>
      </c>
      <c r="BI90" s="178">
        <f>IF(N90="nulová",J90,0)</f>
        <v>0</v>
      </c>
      <c r="BJ90" s="18" t="s">
        <v>81</v>
      </c>
      <c r="BK90" s="178">
        <f>ROUND(I90*H90,2)</f>
        <v>0</v>
      </c>
      <c r="BL90" s="18" t="s">
        <v>116</v>
      </c>
      <c r="BM90" s="177" t="s">
        <v>143</v>
      </c>
    </row>
    <row r="91" spans="1:65" s="2" customFormat="1" ht="16.5" customHeight="1">
      <c r="A91" s="35"/>
      <c r="B91" s="36"/>
      <c r="C91" s="166" t="s">
        <v>144</v>
      </c>
      <c r="D91" s="166" t="s">
        <v>112</v>
      </c>
      <c r="E91" s="167" t="s">
        <v>145</v>
      </c>
      <c r="F91" s="168" t="s">
        <v>146</v>
      </c>
      <c r="G91" s="169" t="s">
        <v>115</v>
      </c>
      <c r="H91" s="170">
        <v>1</v>
      </c>
      <c r="I91" s="171"/>
      <c r="J91" s="172">
        <f>ROUND(I91*H91,2)</f>
        <v>0</v>
      </c>
      <c r="K91" s="168" t="s">
        <v>19</v>
      </c>
      <c r="L91" s="40"/>
      <c r="M91" s="173" t="s">
        <v>19</v>
      </c>
      <c r="N91" s="174" t="s">
        <v>44</v>
      </c>
      <c r="O91" s="65"/>
      <c r="P91" s="175">
        <f>O91*H91</f>
        <v>0</v>
      </c>
      <c r="Q91" s="175">
        <v>0</v>
      </c>
      <c r="R91" s="175">
        <f>Q91*H91</f>
        <v>0</v>
      </c>
      <c r="S91" s="175">
        <v>0</v>
      </c>
      <c r="T91" s="176">
        <f>S91*H91</f>
        <v>0</v>
      </c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R91" s="177" t="s">
        <v>116</v>
      </c>
      <c r="AT91" s="177" t="s">
        <v>112</v>
      </c>
      <c r="AU91" s="177" t="s">
        <v>81</v>
      </c>
      <c r="AY91" s="18" t="s">
        <v>111</v>
      </c>
      <c r="BE91" s="178">
        <f>IF(N91="základní",J91,0)</f>
        <v>0</v>
      </c>
      <c r="BF91" s="178">
        <f>IF(N91="snížená",J91,0)</f>
        <v>0</v>
      </c>
      <c r="BG91" s="178">
        <f>IF(N91="zákl. přenesená",J91,0)</f>
        <v>0</v>
      </c>
      <c r="BH91" s="178">
        <f>IF(N91="sníž. přenesená",J91,0)</f>
        <v>0</v>
      </c>
      <c r="BI91" s="178">
        <f>IF(N91="nulová",J91,0)</f>
        <v>0</v>
      </c>
      <c r="BJ91" s="18" t="s">
        <v>81</v>
      </c>
      <c r="BK91" s="178">
        <f>ROUND(I91*H91,2)</f>
        <v>0</v>
      </c>
      <c r="BL91" s="18" t="s">
        <v>116</v>
      </c>
      <c r="BM91" s="177" t="s">
        <v>147</v>
      </c>
    </row>
    <row r="92" spans="1:65" s="2" customFormat="1" ht="24.2" customHeight="1">
      <c r="A92" s="35"/>
      <c r="B92" s="36"/>
      <c r="C92" s="166" t="s">
        <v>148</v>
      </c>
      <c r="D92" s="166" t="s">
        <v>112</v>
      </c>
      <c r="E92" s="167" t="s">
        <v>149</v>
      </c>
      <c r="F92" s="168" t="s">
        <v>150</v>
      </c>
      <c r="G92" s="169" t="s">
        <v>115</v>
      </c>
      <c r="H92" s="170">
        <v>1</v>
      </c>
      <c r="I92" s="171"/>
      <c r="J92" s="172">
        <f>ROUND(I92*H92,2)</f>
        <v>0</v>
      </c>
      <c r="K92" s="168" t="s">
        <v>128</v>
      </c>
      <c r="L92" s="40"/>
      <c r="M92" s="173" t="s">
        <v>19</v>
      </c>
      <c r="N92" s="174" t="s">
        <v>44</v>
      </c>
      <c r="O92" s="65"/>
      <c r="P92" s="175">
        <f>O92*H92</f>
        <v>0</v>
      </c>
      <c r="Q92" s="175">
        <v>0</v>
      </c>
      <c r="R92" s="175">
        <f>Q92*H92</f>
        <v>0</v>
      </c>
      <c r="S92" s="175">
        <v>0</v>
      </c>
      <c r="T92" s="176">
        <f>S92*H92</f>
        <v>0</v>
      </c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R92" s="177" t="s">
        <v>116</v>
      </c>
      <c r="AT92" s="177" t="s">
        <v>112</v>
      </c>
      <c r="AU92" s="177" t="s">
        <v>81</v>
      </c>
      <c r="AY92" s="18" t="s">
        <v>111</v>
      </c>
      <c r="BE92" s="178">
        <f>IF(N92="základní",J92,0)</f>
        <v>0</v>
      </c>
      <c r="BF92" s="178">
        <f>IF(N92="snížená",J92,0)</f>
        <v>0</v>
      </c>
      <c r="BG92" s="178">
        <f>IF(N92="zákl. přenesená",J92,0)</f>
        <v>0</v>
      </c>
      <c r="BH92" s="178">
        <f>IF(N92="sníž. přenesená",J92,0)</f>
        <v>0</v>
      </c>
      <c r="BI92" s="178">
        <f>IF(N92="nulová",J92,0)</f>
        <v>0</v>
      </c>
      <c r="BJ92" s="18" t="s">
        <v>81</v>
      </c>
      <c r="BK92" s="178">
        <f>ROUND(I92*H92,2)</f>
        <v>0</v>
      </c>
      <c r="BL92" s="18" t="s">
        <v>116</v>
      </c>
      <c r="BM92" s="177" t="s">
        <v>151</v>
      </c>
    </row>
    <row r="93" spans="1:65" s="2" customFormat="1" ht="11.25">
      <c r="A93" s="35"/>
      <c r="B93" s="36"/>
      <c r="C93" s="37"/>
      <c r="D93" s="179" t="s">
        <v>130</v>
      </c>
      <c r="E93" s="37"/>
      <c r="F93" s="180" t="s">
        <v>152</v>
      </c>
      <c r="G93" s="37"/>
      <c r="H93" s="37"/>
      <c r="I93" s="181"/>
      <c r="J93" s="37"/>
      <c r="K93" s="37"/>
      <c r="L93" s="40"/>
      <c r="M93" s="184"/>
      <c r="N93" s="185"/>
      <c r="O93" s="186"/>
      <c r="P93" s="186"/>
      <c r="Q93" s="186"/>
      <c r="R93" s="186"/>
      <c r="S93" s="186"/>
      <c r="T93" s="187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T93" s="18" t="s">
        <v>130</v>
      </c>
      <c r="AU93" s="18" t="s">
        <v>81</v>
      </c>
    </row>
    <row r="94" spans="1:65" s="2" customFormat="1" ht="6.95" customHeight="1">
      <c r="A94" s="35"/>
      <c r="B94" s="48"/>
      <c r="C94" s="49"/>
      <c r="D94" s="49"/>
      <c r="E94" s="49"/>
      <c r="F94" s="49"/>
      <c r="G94" s="49"/>
      <c r="H94" s="49"/>
      <c r="I94" s="49"/>
      <c r="J94" s="49"/>
      <c r="K94" s="49"/>
      <c r="L94" s="40"/>
      <c r="M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</sheetData>
  <sheetProtection algorithmName="SHA-512" hashValue="yMhsTT6Y01Yer3/eR5IkG8GJyqU02dkIK8SnMeoZxWZWifh2K4hIZ2iutPZJu2v6i45bbtm0jYJS6VQR5LXB7w==" saltValue="q9XZI4y8KKA9BCg7xn9mNHorWWGUkp9sbEK3/RI/svoz46zSpimlDxUWNgKPpTZ3qp8GdKQ8Cmj2HZyvfw3a1A==" spinCount="100000" sheet="1" objects="1" scenarios="1" formatColumns="0" formatRows="0" autoFilter="0"/>
  <autoFilter ref="C79:K93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hyperlinks>
    <hyperlink ref="F86" r:id="rId1"/>
    <hyperlink ref="F88" r:id="rId2"/>
    <hyperlink ref="F93" r:id="rId3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453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AT2" s="18" t="s">
        <v>86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83</v>
      </c>
    </row>
    <row r="4" spans="1:46" s="1" customFormat="1" ht="24.95" customHeight="1">
      <c r="B4" s="21"/>
      <c r="D4" s="104" t="s">
        <v>87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1" t="str">
        <f>'Rekapitulace stavby'!K6</f>
        <v>Rekonstrukce chodníku v ulici Alšova, Broumov</v>
      </c>
      <c r="F7" s="362"/>
      <c r="G7" s="362"/>
      <c r="H7" s="362"/>
      <c r="L7" s="21"/>
    </row>
    <row r="8" spans="1:46" s="2" customFormat="1" ht="12" customHeight="1">
      <c r="A8" s="35"/>
      <c r="B8" s="40"/>
      <c r="C8" s="35"/>
      <c r="D8" s="106" t="s">
        <v>88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3" t="s">
        <v>153</v>
      </c>
      <c r="F9" s="364"/>
      <c r="G9" s="364"/>
      <c r="H9" s="364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44502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">
        <v>26</v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">
        <v>27</v>
      </c>
      <c r="F15" s="35"/>
      <c r="G15" s="35"/>
      <c r="H15" s="35"/>
      <c r="I15" s="106" t="s">
        <v>28</v>
      </c>
      <c r="J15" s="108" t="s">
        <v>19</v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29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5" t="str">
        <f>'Rekapitulace stavby'!E14</f>
        <v>Vyplň údaj</v>
      </c>
      <c r="F18" s="366"/>
      <c r="G18" s="366"/>
      <c r="H18" s="366"/>
      <c r="I18" s="106" t="s">
        <v>28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31</v>
      </c>
      <c r="E20" s="35"/>
      <c r="F20" s="35"/>
      <c r="G20" s="35"/>
      <c r="H20" s="35"/>
      <c r="I20" s="106" t="s">
        <v>25</v>
      </c>
      <c r="J20" s="108" t="s">
        <v>32</v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">
        <v>33</v>
      </c>
      <c r="F21" s="35"/>
      <c r="G21" s="35"/>
      <c r="H21" s="35"/>
      <c r="I21" s="106" t="s">
        <v>28</v>
      </c>
      <c r="J21" s="108" t="s">
        <v>34</v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36</v>
      </c>
      <c r="E23" s="35"/>
      <c r="F23" s="35"/>
      <c r="G23" s="35"/>
      <c r="H23" s="35"/>
      <c r="I23" s="106" t="s">
        <v>25</v>
      </c>
      <c r="J23" s="108" t="s">
        <v>19</v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">
        <v>37</v>
      </c>
      <c r="F24" s="35"/>
      <c r="G24" s="35"/>
      <c r="H24" s="35"/>
      <c r="I24" s="106" t="s">
        <v>28</v>
      </c>
      <c r="J24" s="108" t="s">
        <v>19</v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38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67" t="s">
        <v>19</v>
      </c>
      <c r="F27" s="367"/>
      <c r="G27" s="367"/>
      <c r="H27" s="367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39</v>
      </c>
      <c r="E30" s="35"/>
      <c r="F30" s="35"/>
      <c r="G30" s="35"/>
      <c r="H30" s="35"/>
      <c r="I30" s="35"/>
      <c r="J30" s="115">
        <f>ROUND(J92,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41</v>
      </c>
      <c r="G32" s="35"/>
      <c r="H32" s="35"/>
      <c r="I32" s="116" t="s">
        <v>40</v>
      </c>
      <c r="J32" s="116" t="s">
        <v>42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43</v>
      </c>
      <c r="E33" s="106" t="s">
        <v>44</v>
      </c>
      <c r="F33" s="118">
        <f>ROUND((SUM(BE92:BE452)),  2)</f>
        <v>0</v>
      </c>
      <c r="G33" s="35"/>
      <c r="H33" s="35"/>
      <c r="I33" s="119">
        <v>0.21</v>
      </c>
      <c r="J33" s="118">
        <f>ROUND(((SUM(BE92:BE452))*I33),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45</v>
      </c>
      <c r="F34" s="118">
        <f>ROUND((SUM(BF92:BF452)),  2)</f>
        <v>0</v>
      </c>
      <c r="G34" s="35"/>
      <c r="H34" s="35"/>
      <c r="I34" s="119">
        <v>0.15</v>
      </c>
      <c r="J34" s="118">
        <f>ROUND(((SUM(BF92:BF452))*I34),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46</v>
      </c>
      <c r="F35" s="118">
        <f>ROUND((SUM(BG92:BG452)),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47</v>
      </c>
      <c r="F36" s="118">
        <f>ROUND((SUM(BH92:BH452)),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48</v>
      </c>
      <c r="F37" s="118">
        <f>ROUND((SUM(BI92:BI452)),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49</v>
      </c>
      <c r="E39" s="122"/>
      <c r="F39" s="122"/>
      <c r="G39" s="123" t="s">
        <v>50</v>
      </c>
      <c r="H39" s="124" t="s">
        <v>51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90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68" t="str">
        <f>E7</f>
        <v>Rekonstrukce chodníku v ulici Alšova, Broumov</v>
      </c>
      <c r="F48" s="369"/>
      <c r="G48" s="369"/>
      <c r="H48" s="369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88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40" t="str">
        <f>E9</f>
        <v xml:space="preserve">SO 101 - Chodníky </v>
      </c>
      <c r="F50" s="370"/>
      <c r="G50" s="370"/>
      <c r="H50" s="370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Broumov </v>
      </c>
      <c r="G52" s="37"/>
      <c r="H52" s="37"/>
      <c r="I52" s="30" t="s">
        <v>23</v>
      </c>
      <c r="J52" s="60">
        <f>IF(J12="","",J12)</f>
        <v>44502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>Město Broumov</v>
      </c>
      <c r="G54" s="37"/>
      <c r="H54" s="37"/>
      <c r="I54" s="30" t="s">
        <v>31</v>
      </c>
      <c r="J54" s="33" t="str">
        <f>E21</f>
        <v>PRODIN a.s.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29</v>
      </c>
      <c r="D55" s="37"/>
      <c r="E55" s="37"/>
      <c r="F55" s="28" t="str">
        <f>IF(E18="","",E18)</f>
        <v>Vyplň údaj</v>
      </c>
      <c r="G55" s="37"/>
      <c r="H55" s="37"/>
      <c r="I55" s="30" t="s">
        <v>36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91</v>
      </c>
      <c r="D57" s="132"/>
      <c r="E57" s="132"/>
      <c r="F57" s="132"/>
      <c r="G57" s="132"/>
      <c r="H57" s="132"/>
      <c r="I57" s="132"/>
      <c r="J57" s="133" t="s">
        <v>92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71</v>
      </c>
      <c r="D59" s="37"/>
      <c r="E59" s="37"/>
      <c r="F59" s="37"/>
      <c r="G59" s="37"/>
      <c r="H59" s="37"/>
      <c r="I59" s="37"/>
      <c r="J59" s="78">
        <f>J92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93</v>
      </c>
    </row>
    <row r="60" spans="1:47" s="9" customFormat="1" ht="24.95" customHeight="1">
      <c r="B60" s="135"/>
      <c r="C60" s="136"/>
      <c r="D60" s="137" t="s">
        <v>154</v>
      </c>
      <c r="E60" s="138"/>
      <c r="F60" s="138"/>
      <c r="G60" s="138"/>
      <c r="H60" s="138"/>
      <c r="I60" s="138"/>
      <c r="J60" s="139">
        <f>J93</f>
        <v>0</v>
      </c>
      <c r="K60" s="136"/>
      <c r="L60" s="140"/>
    </row>
    <row r="61" spans="1:47" s="12" customFormat="1" ht="19.899999999999999" customHeight="1">
      <c r="B61" s="188"/>
      <c r="C61" s="189"/>
      <c r="D61" s="190" t="s">
        <v>155</v>
      </c>
      <c r="E61" s="191"/>
      <c r="F61" s="191"/>
      <c r="G61" s="191"/>
      <c r="H61" s="191"/>
      <c r="I61" s="191"/>
      <c r="J61" s="192">
        <f>J94</f>
        <v>0</v>
      </c>
      <c r="K61" s="189"/>
      <c r="L61" s="193"/>
    </row>
    <row r="62" spans="1:47" s="12" customFormat="1" ht="19.899999999999999" customHeight="1">
      <c r="B62" s="188"/>
      <c r="C62" s="189"/>
      <c r="D62" s="190" t="s">
        <v>156</v>
      </c>
      <c r="E62" s="191"/>
      <c r="F62" s="191"/>
      <c r="G62" s="191"/>
      <c r="H62" s="191"/>
      <c r="I62" s="191"/>
      <c r="J62" s="192">
        <f>J172</f>
        <v>0</v>
      </c>
      <c r="K62" s="189"/>
      <c r="L62" s="193"/>
    </row>
    <row r="63" spans="1:47" s="12" customFormat="1" ht="19.899999999999999" customHeight="1">
      <c r="B63" s="188"/>
      <c r="C63" s="189"/>
      <c r="D63" s="190" t="s">
        <v>157</v>
      </c>
      <c r="E63" s="191"/>
      <c r="F63" s="191"/>
      <c r="G63" s="191"/>
      <c r="H63" s="191"/>
      <c r="I63" s="191"/>
      <c r="J63" s="192">
        <f>J180</f>
        <v>0</v>
      </c>
      <c r="K63" s="189"/>
      <c r="L63" s="193"/>
    </row>
    <row r="64" spans="1:47" s="12" customFormat="1" ht="19.899999999999999" customHeight="1">
      <c r="B64" s="188"/>
      <c r="C64" s="189"/>
      <c r="D64" s="190" t="s">
        <v>158</v>
      </c>
      <c r="E64" s="191"/>
      <c r="F64" s="191"/>
      <c r="G64" s="191"/>
      <c r="H64" s="191"/>
      <c r="I64" s="191"/>
      <c r="J64" s="192">
        <f>J192</f>
        <v>0</v>
      </c>
      <c r="K64" s="189"/>
      <c r="L64" s="193"/>
    </row>
    <row r="65" spans="1:31" s="12" customFormat="1" ht="19.899999999999999" customHeight="1">
      <c r="B65" s="188"/>
      <c r="C65" s="189"/>
      <c r="D65" s="190" t="s">
        <v>159</v>
      </c>
      <c r="E65" s="191"/>
      <c r="F65" s="191"/>
      <c r="G65" s="191"/>
      <c r="H65" s="191"/>
      <c r="I65" s="191"/>
      <c r="J65" s="192">
        <f>J204</f>
        <v>0</v>
      </c>
      <c r="K65" s="189"/>
      <c r="L65" s="193"/>
    </row>
    <row r="66" spans="1:31" s="12" customFormat="1" ht="19.899999999999999" customHeight="1">
      <c r="B66" s="188"/>
      <c r="C66" s="189"/>
      <c r="D66" s="190" t="s">
        <v>160</v>
      </c>
      <c r="E66" s="191"/>
      <c r="F66" s="191"/>
      <c r="G66" s="191"/>
      <c r="H66" s="191"/>
      <c r="I66" s="191"/>
      <c r="J66" s="192">
        <f>J288</f>
        <v>0</v>
      </c>
      <c r="K66" s="189"/>
      <c r="L66" s="193"/>
    </row>
    <row r="67" spans="1:31" s="12" customFormat="1" ht="19.899999999999999" customHeight="1">
      <c r="B67" s="188"/>
      <c r="C67" s="189"/>
      <c r="D67" s="190" t="s">
        <v>161</v>
      </c>
      <c r="E67" s="191"/>
      <c r="F67" s="191"/>
      <c r="G67" s="191"/>
      <c r="H67" s="191"/>
      <c r="I67" s="191"/>
      <c r="J67" s="192">
        <f>J296</f>
        <v>0</v>
      </c>
      <c r="K67" s="189"/>
      <c r="L67" s="193"/>
    </row>
    <row r="68" spans="1:31" s="12" customFormat="1" ht="19.899999999999999" customHeight="1">
      <c r="B68" s="188"/>
      <c r="C68" s="189"/>
      <c r="D68" s="190" t="s">
        <v>162</v>
      </c>
      <c r="E68" s="191"/>
      <c r="F68" s="191"/>
      <c r="G68" s="191"/>
      <c r="H68" s="191"/>
      <c r="I68" s="191"/>
      <c r="J68" s="192">
        <f>J395</f>
        <v>0</v>
      </c>
      <c r="K68" s="189"/>
      <c r="L68" s="193"/>
    </row>
    <row r="69" spans="1:31" s="12" customFormat="1" ht="19.899999999999999" customHeight="1">
      <c r="B69" s="188"/>
      <c r="C69" s="189"/>
      <c r="D69" s="190" t="s">
        <v>163</v>
      </c>
      <c r="E69" s="191"/>
      <c r="F69" s="191"/>
      <c r="G69" s="191"/>
      <c r="H69" s="191"/>
      <c r="I69" s="191"/>
      <c r="J69" s="192">
        <f>J440</f>
        <v>0</v>
      </c>
      <c r="K69" s="189"/>
      <c r="L69" s="193"/>
    </row>
    <row r="70" spans="1:31" s="9" customFormat="1" ht="24.95" customHeight="1">
      <c r="B70" s="135"/>
      <c r="C70" s="136"/>
      <c r="D70" s="137" t="s">
        <v>164</v>
      </c>
      <c r="E70" s="138"/>
      <c r="F70" s="138"/>
      <c r="G70" s="138"/>
      <c r="H70" s="138"/>
      <c r="I70" s="138"/>
      <c r="J70" s="139">
        <f>J443</f>
        <v>0</v>
      </c>
      <c r="K70" s="136"/>
      <c r="L70" s="140"/>
    </row>
    <row r="71" spans="1:31" s="12" customFormat="1" ht="19.899999999999999" customHeight="1">
      <c r="B71" s="188"/>
      <c r="C71" s="189"/>
      <c r="D71" s="190" t="s">
        <v>165</v>
      </c>
      <c r="E71" s="191"/>
      <c r="F71" s="191"/>
      <c r="G71" s="191"/>
      <c r="H71" s="191"/>
      <c r="I71" s="191"/>
      <c r="J71" s="192">
        <f>J444</f>
        <v>0</v>
      </c>
      <c r="K71" s="189"/>
      <c r="L71" s="193"/>
    </row>
    <row r="72" spans="1:31" s="9" customFormat="1" ht="24.95" customHeight="1">
      <c r="B72" s="135"/>
      <c r="C72" s="136"/>
      <c r="D72" s="137" t="s">
        <v>94</v>
      </c>
      <c r="E72" s="138"/>
      <c r="F72" s="138"/>
      <c r="G72" s="138"/>
      <c r="H72" s="138"/>
      <c r="I72" s="138"/>
      <c r="J72" s="139">
        <f>J450</f>
        <v>0</v>
      </c>
      <c r="K72" s="136"/>
      <c r="L72" s="140"/>
    </row>
    <row r="73" spans="1:31" s="2" customFormat="1" ht="21.75" customHeight="1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7"/>
      <c r="L73" s="107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</row>
    <row r="74" spans="1:31" s="2" customFormat="1" ht="6.95" customHeight="1">
      <c r="A74" s="35"/>
      <c r="B74" s="48"/>
      <c r="C74" s="49"/>
      <c r="D74" s="49"/>
      <c r="E74" s="49"/>
      <c r="F74" s="49"/>
      <c r="G74" s="49"/>
      <c r="H74" s="49"/>
      <c r="I74" s="49"/>
      <c r="J74" s="49"/>
      <c r="K74" s="49"/>
      <c r="L74" s="107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</row>
    <row r="78" spans="1:31" s="2" customFormat="1" ht="6.95" customHeight="1">
      <c r="A78" s="35"/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10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31" s="2" customFormat="1" ht="24.95" customHeight="1">
      <c r="A79" s="35"/>
      <c r="B79" s="36"/>
      <c r="C79" s="24" t="s">
        <v>95</v>
      </c>
      <c r="D79" s="37"/>
      <c r="E79" s="37"/>
      <c r="F79" s="37"/>
      <c r="G79" s="37"/>
      <c r="H79" s="37"/>
      <c r="I79" s="37"/>
      <c r="J79" s="37"/>
      <c r="K79" s="37"/>
      <c r="L79" s="107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0" spans="1:31" s="2" customFormat="1" ht="6.95" customHeight="1">
      <c r="A80" s="35"/>
      <c r="B80" s="36"/>
      <c r="C80" s="37"/>
      <c r="D80" s="37"/>
      <c r="E80" s="37"/>
      <c r="F80" s="37"/>
      <c r="G80" s="37"/>
      <c r="H80" s="37"/>
      <c r="I80" s="37"/>
      <c r="J80" s="37"/>
      <c r="K80" s="37"/>
      <c r="L80" s="107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65" s="2" customFormat="1" ht="12" customHeight="1">
      <c r="A81" s="35"/>
      <c r="B81" s="36"/>
      <c r="C81" s="30" t="s">
        <v>16</v>
      </c>
      <c r="D81" s="37"/>
      <c r="E81" s="37"/>
      <c r="F81" s="37"/>
      <c r="G81" s="37"/>
      <c r="H81" s="37"/>
      <c r="I81" s="37"/>
      <c r="J81" s="37"/>
      <c r="K81" s="37"/>
      <c r="L81" s="10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65" s="2" customFormat="1" ht="16.5" customHeight="1">
      <c r="A82" s="35"/>
      <c r="B82" s="36"/>
      <c r="C82" s="37"/>
      <c r="D82" s="37"/>
      <c r="E82" s="368" t="str">
        <f>E7</f>
        <v>Rekonstrukce chodníku v ulici Alšova, Broumov</v>
      </c>
      <c r="F82" s="369"/>
      <c r="G82" s="369"/>
      <c r="H82" s="369"/>
      <c r="I82" s="37"/>
      <c r="J82" s="37"/>
      <c r="K82" s="37"/>
      <c r="L82" s="10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65" s="2" customFormat="1" ht="12" customHeight="1">
      <c r="A83" s="35"/>
      <c r="B83" s="36"/>
      <c r="C83" s="30" t="s">
        <v>88</v>
      </c>
      <c r="D83" s="37"/>
      <c r="E83" s="37"/>
      <c r="F83" s="37"/>
      <c r="G83" s="37"/>
      <c r="H83" s="37"/>
      <c r="I83" s="37"/>
      <c r="J83" s="37"/>
      <c r="K83" s="37"/>
      <c r="L83" s="10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65" s="2" customFormat="1" ht="16.5" customHeight="1">
      <c r="A84" s="35"/>
      <c r="B84" s="36"/>
      <c r="C84" s="37"/>
      <c r="D84" s="37"/>
      <c r="E84" s="340" t="str">
        <f>E9</f>
        <v xml:space="preserve">SO 101 - Chodníky </v>
      </c>
      <c r="F84" s="370"/>
      <c r="G84" s="370"/>
      <c r="H84" s="370"/>
      <c r="I84" s="37"/>
      <c r="J84" s="37"/>
      <c r="K84" s="37"/>
      <c r="L84" s="10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65" s="2" customFormat="1" ht="6.95" customHeight="1">
      <c r="A85" s="35"/>
      <c r="B85" s="36"/>
      <c r="C85" s="37"/>
      <c r="D85" s="37"/>
      <c r="E85" s="37"/>
      <c r="F85" s="37"/>
      <c r="G85" s="37"/>
      <c r="H85" s="37"/>
      <c r="I85" s="37"/>
      <c r="J85" s="37"/>
      <c r="K85" s="37"/>
      <c r="L85" s="107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65" s="2" customFormat="1" ht="12" customHeight="1">
      <c r="A86" s="35"/>
      <c r="B86" s="36"/>
      <c r="C86" s="30" t="s">
        <v>21</v>
      </c>
      <c r="D86" s="37"/>
      <c r="E86" s="37"/>
      <c r="F86" s="28" t="str">
        <f>F12</f>
        <v xml:space="preserve">Broumov </v>
      </c>
      <c r="G86" s="37"/>
      <c r="H86" s="37"/>
      <c r="I86" s="30" t="s">
        <v>23</v>
      </c>
      <c r="J86" s="60">
        <f>IF(J12="","",J12)</f>
        <v>44502</v>
      </c>
      <c r="K86" s="37"/>
      <c r="L86" s="10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65" s="2" customFormat="1" ht="6.95" customHeight="1">
      <c r="A87" s="35"/>
      <c r="B87" s="36"/>
      <c r="C87" s="37"/>
      <c r="D87" s="37"/>
      <c r="E87" s="37"/>
      <c r="F87" s="37"/>
      <c r="G87" s="37"/>
      <c r="H87" s="37"/>
      <c r="I87" s="37"/>
      <c r="J87" s="37"/>
      <c r="K87" s="37"/>
      <c r="L87" s="107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65" s="2" customFormat="1" ht="15.2" customHeight="1">
      <c r="A88" s="35"/>
      <c r="B88" s="36"/>
      <c r="C88" s="30" t="s">
        <v>24</v>
      </c>
      <c r="D88" s="37"/>
      <c r="E88" s="37"/>
      <c r="F88" s="28" t="str">
        <f>E15</f>
        <v>Město Broumov</v>
      </c>
      <c r="G88" s="37"/>
      <c r="H88" s="37"/>
      <c r="I88" s="30" t="s">
        <v>31</v>
      </c>
      <c r="J88" s="33" t="str">
        <f>E21</f>
        <v>PRODIN a.s.</v>
      </c>
      <c r="K88" s="37"/>
      <c r="L88" s="10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65" s="2" customFormat="1" ht="15.2" customHeight="1">
      <c r="A89" s="35"/>
      <c r="B89" s="36"/>
      <c r="C89" s="30" t="s">
        <v>29</v>
      </c>
      <c r="D89" s="37"/>
      <c r="E89" s="37"/>
      <c r="F89" s="28" t="str">
        <f>IF(E18="","",E18)</f>
        <v>Vyplň údaj</v>
      </c>
      <c r="G89" s="37"/>
      <c r="H89" s="37"/>
      <c r="I89" s="30" t="s">
        <v>36</v>
      </c>
      <c r="J89" s="33" t="str">
        <f>E24</f>
        <v xml:space="preserve"> </v>
      </c>
      <c r="K89" s="37"/>
      <c r="L89" s="10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65" s="2" customFormat="1" ht="10.3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10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65" s="10" customFormat="1" ht="29.25" customHeight="1">
      <c r="A91" s="141"/>
      <c r="B91" s="142"/>
      <c r="C91" s="143" t="s">
        <v>96</v>
      </c>
      <c r="D91" s="144" t="s">
        <v>58</v>
      </c>
      <c r="E91" s="144" t="s">
        <v>54</v>
      </c>
      <c r="F91" s="144" t="s">
        <v>55</v>
      </c>
      <c r="G91" s="144" t="s">
        <v>97</v>
      </c>
      <c r="H91" s="144" t="s">
        <v>98</v>
      </c>
      <c r="I91" s="144" t="s">
        <v>99</v>
      </c>
      <c r="J91" s="144" t="s">
        <v>92</v>
      </c>
      <c r="K91" s="145" t="s">
        <v>100</v>
      </c>
      <c r="L91" s="146"/>
      <c r="M91" s="69" t="s">
        <v>19</v>
      </c>
      <c r="N91" s="70" t="s">
        <v>43</v>
      </c>
      <c r="O91" s="70" t="s">
        <v>101</v>
      </c>
      <c r="P91" s="70" t="s">
        <v>102</v>
      </c>
      <c r="Q91" s="70" t="s">
        <v>103</v>
      </c>
      <c r="R91" s="70" t="s">
        <v>104</v>
      </c>
      <c r="S91" s="70" t="s">
        <v>105</v>
      </c>
      <c r="T91" s="71" t="s">
        <v>106</v>
      </c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</row>
    <row r="92" spans="1:65" s="2" customFormat="1" ht="22.9" customHeight="1">
      <c r="A92" s="35"/>
      <c r="B92" s="36"/>
      <c r="C92" s="76" t="s">
        <v>107</v>
      </c>
      <c r="D92" s="37"/>
      <c r="E92" s="37"/>
      <c r="F92" s="37"/>
      <c r="G92" s="37"/>
      <c r="H92" s="37"/>
      <c r="I92" s="37"/>
      <c r="J92" s="147">
        <f>BK92</f>
        <v>0</v>
      </c>
      <c r="K92" s="37"/>
      <c r="L92" s="40"/>
      <c r="M92" s="72"/>
      <c r="N92" s="148"/>
      <c r="O92" s="73"/>
      <c r="P92" s="149">
        <f>P93+P443+P450</f>
        <v>0</v>
      </c>
      <c r="Q92" s="73"/>
      <c r="R92" s="149">
        <f>R93+R443+R450</f>
        <v>928.20306227500009</v>
      </c>
      <c r="S92" s="73"/>
      <c r="T92" s="150">
        <f>T93+T443+T450</f>
        <v>380.19850000000008</v>
      </c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T92" s="18" t="s">
        <v>72</v>
      </c>
      <c r="AU92" s="18" t="s">
        <v>93</v>
      </c>
      <c r="BK92" s="151">
        <f>BK93+BK443+BK450</f>
        <v>0</v>
      </c>
    </row>
    <row r="93" spans="1:65" s="11" customFormat="1" ht="25.9" customHeight="1">
      <c r="B93" s="152"/>
      <c r="C93" s="153"/>
      <c r="D93" s="154" t="s">
        <v>72</v>
      </c>
      <c r="E93" s="155" t="s">
        <v>166</v>
      </c>
      <c r="F93" s="155" t="s">
        <v>167</v>
      </c>
      <c r="G93" s="153"/>
      <c r="H93" s="153"/>
      <c r="I93" s="156"/>
      <c r="J93" s="157">
        <f>BK93</f>
        <v>0</v>
      </c>
      <c r="K93" s="153"/>
      <c r="L93" s="158"/>
      <c r="M93" s="159"/>
      <c r="N93" s="160"/>
      <c r="O93" s="160"/>
      <c r="P93" s="161">
        <f>P94+P172+P180+P192+P204+P288+P296+P395+P440</f>
        <v>0</v>
      </c>
      <c r="Q93" s="160"/>
      <c r="R93" s="161">
        <f>R94+R172+R180+R192+R204+R288+R296+R395+R440</f>
        <v>928.19583827500014</v>
      </c>
      <c r="S93" s="160"/>
      <c r="T93" s="162">
        <f>T94+T172+T180+T192+T204+T288+T296+T395+T440</f>
        <v>380.19850000000008</v>
      </c>
      <c r="AR93" s="163" t="s">
        <v>81</v>
      </c>
      <c r="AT93" s="164" t="s">
        <v>72</v>
      </c>
      <c r="AU93" s="164" t="s">
        <v>73</v>
      </c>
      <c r="AY93" s="163" t="s">
        <v>111</v>
      </c>
      <c r="BK93" s="165">
        <f>BK94+BK172+BK180+BK192+BK204+BK288+BK296+BK395+BK440</f>
        <v>0</v>
      </c>
    </row>
    <row r="94" spans="1:65" s="11" customFormat="1" ht="22.9" customHeight="1">
      <c r="B94" s="152"/>
      <c r="C94" s="153"/>
      <c r="D94" s="154" t="s">
        <v>72</v>
      </c>
      <c r="E94" s="194" t="s">
        <v>81</v>
      </c>
      <c r="F94" s="194" t="s">
        <v>168</v>
      </c>
      <c r="G94" s="153"/>
      <c r="H94" s="153"/>
      <c r="I94" s="156"/>
      <c r="J94" s="195">
        <f>BK94</f>
        <v>0</v>
      </c>
      <c r="K94" s="153"/>
      <c r="L94" s="158"/>
      <c r="M94" s="159"/>
      <c r="N94" s="160"/>
      <c r="O94" s="160"/>
      <c r="P94" s="161">
        <f>SUM(P95:P171)</f>
        <v>0</v>
      </c>
      <c r="Q94" s="160"/>
      <c r="R94" s="161">
        <f>SUM(R95:R171)</f>
        <v>12.771644999999999</v>
      </c>
      <c r="S94" s="160"/>
      <c r="T94" s="162">
        <f>SUM(T95:T171)</f>
        <v>379.86550000000005</v>
      </c>
      <c r="AR94" s="163" t="s">
        <v>81</v>
      </c>
      <c r="AT94" s="164" t="s">
        <v>72</v>
      </c>
      <c r="AU94" s="164" t="s">
        <v>81</v>
      </c>
      <c r="AY94" s="163" t="s">
        <v>111</v>
      </c>
      <c r="BK94" s="165">
        <f>SUM(BK95:BK171)</f>
        <v>0</v>
      </c>
    </row>
    <row r="95" spans="1:65" s="2" customFormat="1" ht="37.9" customHeight="1">
      <c r="A95" s="35"/>
      <c r="B95" s="36"/>
      <c r="C95" s="166" t="s">
        <v>81</v>
      </c>
      <c r="D95" s="166" t="s">
        <v>112</v>
      </c>
      <c r="E95" s="167" t="s">
        <v>169</v>
      </c>
      <c r="F95" s="168" t="s">
        <v>170</v>
      </c>
      <c r="G95" s="169" t="s">
        <v>171</v>
      </c>
      <c r="H95" s="170">
        <v>11.9</v>
      </c>
      <c r="I95" s="171"/>
      <c r="J95" s="172">
        <f>ROUND(I95*H95,2)</f>
        <v>0</v>
      </c>
      <c r="K95" s="168" t="s">
        <v>128</v>
      </c>
      <c r="L95" s="40"/>
      <c r="M95" s="173" t="s">
        <v>19</v>
      </c>
      <c r="N95" s="174" t="s">
        <v>44</v>
      </c>
      <c r="O95" s="65"/>
      <c r="P95" s="175">
        <f>O95*H95</f>
        <v>0</v>
      </c>
      <c r="Q95" s="175">
        <v>0</v>
      </c>
      <c r="R95" s="175">
        <f>Q95*H95</f>
        <v>0</v>
      </c>
      <c r="S95" s="175">
        <v>0.255</v>
      </c>
      <c r="T95" s="176">
        <f>S95*H95</f>
        <v>3.0345</v>
      </c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R95" s="177" t="s">
        <v>125</v>
      </c>
      <c r="AT95" s="177" t="s">
        <v>112</v>
      </c>
      <c r="AU95" s="177" t="s">
        <v>83</v>
      </c>
      <c r="AY95" s="18" t="s">
        <v>111</v>
      </c>
      <c r="BE95" s="178">
        <f>IF(N95="základní",J95,0)</f>
        <v>0</v>
      </c>
      <c r="BF95" s="178">
        <f>IF(N95="snížená",J95,0)</f>
        <v>0</v>
      </c>
      <c r="BG95" s="178">
        <f>IF(N95="zákl. přenesená",J95,0)</f>
        <v>0</v>
      </c>
      <c r="BH95" s="178">
        <f>IF(N95="sníž. přenesená",J95,0)</f>
        <v>0</v>
      </c>
      <c r="BI95" s="178">
        <f>IF(N95="nulová",J95,0)</f>
        <v>0</v>
      </c>
      <c r="BJ95" s="18" t="s">
        <v>81</v>
      </c>
      <c r="BK95" s="178">
        <f>ROUND(I95*H95,2)</f>
        <v>0</v>
      </c>
      <c r="BL95" s="18" t="s">
        <v>125</v>
      </c>
      <c r="BM95" s="177" t="s">
        <v>172</v>
      </c>
    </row>
    <row r="96" spans="1:65" s="2" customFormat="1" ht="11.25">
      <c r="A96" s="35"/>
      <c r="B96" s="36"/>
      <c r="C96" s="37"/>
      <c r="D96" s="179" t="s">
        <v>130</v>
      </c>
      <c r="E96" s="37"/>
      <c r="F96" s="180" t="s">
        <v>173</v>
      </c>
      <c r="G96" s="37"/>
      <c r="H96" s="37"/>
      <c r="I96" s="181"/>
      <c r="J96" s="37"/>
      <c r="K96" s="37"/>
      <c r="L96" s="40"/>
      <c r="M96" s="182"/>
      <c r="N96" s="183"/>
      <c r="O96" s="65"/>
      <c r="P96" s="65"/>
      <c r="Q96" s="65"/>
      <c r="R96" s="65"/>
      <c r="S96" s="65"/>
      <c r="T96" s="66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T96" s="18" t="s">
        <v>130</v>
      </c>
      <c r="AU96" s="18" t="s">
        <v>83</v>
      </c>
    </row>
    <row r="97" spans="1:65" s="13" customFormat="1" ht="11.25">
      <c r="B97" s="196"/>
      <c r="C97" s="197"/>
      <c r="D97" s="198" t="s">
        <v>174</v>
      </c>
      <c r="E97" s="199" t="s">
        <v>19</v>
      </c>
      <c r="F97" s="200" t="s">
        <v>175</v>
      </c>
      <c r="G97" s="197"/>
      <c r="H97" s="201">
        <v>5.5</v>
      </c>
      <c r="I97" s="202"/>
      <c r="J97" s="197"/>
      <c r="K97" s="197"/>
      <c r="L97" s="203"/>
      <c r="M97" s="204"/>
      <c r="N97" s="205"/>
      <c r="O97" s="205"/>
      <c r="P97" s="205"/>
      <c r="Q97" s="205"/>
      <c r="R97" s="205"/>
      <c r="S97" s="205"/>
      <c r="T97" s="206"/>
      <c r="AT97" s="207" t="s">
        <v>174</v>
      </c>
      <c r="AU97" s="207" t="s">
        <v>83</v>
      </c>
      <c r="AV97" s="13" t="s">
        <v>83</v>
      </c>
      <c r="AW97" s="13" t="s">
        <v>35</v>
      </c>
      <c r="AX97" s="13" t="s">
        <v>73</v>
      </c>
      <c r="AY97" s="207" t="s">
        <v>111</v>
      </c>
    </row>
    <row r="98" spans="1:65" s="13" customFormat="1" ht="11.25">
      <c r="B98" s="196"/>
      <c r="C98" s="197"/>
      <c r="D98" s="198" t="s">
        <v>174</v>
      </c>
      <c r="E98" s="199" t="s">
        <v>19</v>
      </c>
      <c r="F98" s="200" t="s">
        <v>176</v>
      </c>
      <c r="G98" s="197"/>
      <c r="H98" s="201">
        <v>6.4</v>
      </c>
      <c r="I98" s="202"/>
      <c r="J98" s="197"/>
      <c r="K98" s="197"/>
      <c r="L98" s="203"/>
      <c r="M98" s="204"/>
      <c r="N98" s="205"/>
      <c r="O98" s="205"/>
      <c r="P98" s="205"/>
      <c r="Q98" s="205"/>
      <c r="R98" s="205"/>
      <c r="S98" s="205"/>
      <c r="T98" s="206"/>
      <c r="AT98" s="207" t="s">
        <v>174</v>
      </c>
      <c r="AU98" s="207" t="s">
        <v>83</v>
      </c>
      <c r="AV98" s="13" t="s">
        <v>83</v>
      </c>
      <c r="AW98" s="13" t="s">
        <v>35</v>
      </c>
      <c r="AX98" s="13" t="s">
        <v>73</v>
      </c>
      <c r="AY98" s="207" t="s">
        <v>111</v>
      </c>
    </row>
    <row r="99" spans="1:65" s="14" customFormat="1" ht="11.25">
      <c r="B99" s="208"/>
      <c r="C99" s="209"/>
      <c r="D99" s="198" t="s">
        <v>174</v>
      </c>
      <c r="E99" s="210" t="s">
        <v>19</v>
      </c>
      <c r="F99" s="211" t="s">
        <v>177</v>
      </c>
      <c r="G99" s="209"/>
      <c r="H99" s="212">
        <v>11.9</v>
      </c>
      <c r="I99" s="213"/>
      <c r="J99" s="209"/>
      <c r="K99" s="209"/>
      <c r="L99" s="214"/>
      <c r="M99" s="215"/>
      <c r="N99" s="216"/>
      <c r="O99" s="216"/>
      <c r="P99" s="216"/>
      <c r="Q99" s="216"/>
      <c r="R99" s="216"/>
      <c r="S99" s="216"/>
      <c r="T99" s="217"/>
      <c r="AT99" s="218" t="s">
        <v>174</v>
      </c>
      <c r="AU99" s="218" t="s">
        <v>83</v>
      </c>
      <c r="AV99" s="14" t="s">
        <v>125</v>
      </c>
      <c r="AW99" s="14" t="s">
        <v>35</v>
      </c>
      <c r="AX99" s="14" t="s">
        <v>81</v>
      </c>
      <c r="AY99" s="218" t="s">
        <v>111</v>
      </c>
    </row>
    <row r="100" spans="1:65" s="2" customFormat="1" ht="37.9" customHeight="1">
      <c r="A100" s="35"/>
      <c r="B100" s="36"/>
      <c r="C100" s="166" t="s">
        <v>83</v>
      </c>
      <c r="D100" s="166" t="s">
        <v>112</v>
      </c>
      <c r="E100" s="167" t="s">
        <v>178</v>
      </c>
      <c r="F100" s="168" t="s">
        <v>179</v>
      </c>
      <c r="G100" s="169" t="s">
        <v>171</v>
      </c>
      <c r="H100" s="170">
        <v>6.2</v>
      </c>
      <c r="I100" s="171"/>
      <c r="J100" s="172">
        <f>ROUND(I100*H100,2)</f>
        <v>0</v>
      </c>
      <c r="K100" s="168" t="s">
        <v>128</v>
      </c>
      <c r="L100" s="40"/>
      <c r="M100" s="173" t="s">
        <v>19</v>
      </c>
      <c r="N100" s="174" t="s">
        <v>44</v>
      </c>
      <c r="O100" s="65"/>
      <c r="P100" s="175">
        <f>O100*H100</f>
        <v>0</v>
      </c>
      <c r="Q100" s="175">
        <v>0</v>
      </c>
      <c r="R100" s="175">
        <f>Q100*H100</f>
        <v>0</v>
      </c>
      <c r="S100" s="175">
        <v>0.26</v>
      </c>
      <c r="T100" s="176">
        <f>S100*H100</f>
        <v>1.6120000000000001</v>
      </c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R100" s="177" t="s">
        <v>125</v>
      </c>
      <c r="AT100" s="177" t="s">
        <v>112</v>
      </c>
      <c r="AU100" s="177" t="s">
        <v>83</v>
      </c>
      <c r="AY100" s="18" t="s">
        <v>111</v>
      </c>
      <c r="BE100" s="178">
        <f>IF(N100="základní",J100,0)</f>
        <v>0</v>
      </c>
      <c r="BF100" s="178">
        <f>IF(N100="snížená",J100,0)</f>
        <v>0</v>
      </c>
      <c r="BG100" s="178">
        <f>IF(N100="zákl. přenesená",J100,0)</f>
        <v>0</v>
      </c>
      <c r="BH100" s="178">
        <f>IF(N100="sníž. přenesená",J100,0)</f>
        <v>0</v>
      </c>
      <c r="BI100" s="178">
        <f>IF(N100="nulová",J100,0)</f>
        <v>0</v>
      </c>
      <c r="BJ100" s="18" t="s">
        <v>81</v>
      </c>
      <c r="BK100" s="178">
        <f>ROUND(I100*H100,2)</f>
        <v>0</v>
      </c>
      <c r="BL100" s="18" t="s">
        <v>125</v>
      </c>
      <c r="BM100" s="177" t="s">
        <v>180</v>
      </c>
    </row>
    <row r="101" spans="1:65" s="2" customFormat="1" ht="11.25">
      <c r="A101" s="35"/>
      <c r="B101" s="36"/>
      <c r="C101" s="37"/>
      <c r="D101" s="179" t="s">
        <v>130</v>
      </c>
      <c r="E101" s="37"/>
      <c r="F101" s="180" t="s">
        <v>181</v>
      </c>
      <c r="G101" s="37"/>
      <c r="H101" s="37"/>
      <c r="I101" s="181"/>
      <c r="J101" s="37"/>
      <c r="K101" s="37"/>
      <c r="L101" s="40"/>
      <c r="M101" s="182"/>
      <c r="N101" s="183"/>
      <c r="O101" s="65"/>
      <c r="P101" s="65"/>
      <c r="Q101" s="65"/>
      <c r="R101" s="65"/>
      <c r="S101" s="65"/>
      <c r="T101" s="66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T101" s="18" t="s">
        <v>130</v>
      </c>
      <c r="AU101" s="18" t="s">
        <v>83</v>
      </c>
    </row>
    <row r="102" spans="1:65" s="13" customFormat="1" ht="11.25">
      <c r="B102" s="196"/>
      <c r="C102" s="197"/>
      <c r="D102" s="198" t="s">
        <v>174</v>
      </c>
      <c r="E102" s="199" t="s">
        <v>19</v>
      </c>
      <c r="F102" s="200" t="s">
        <v>182</v>
      </c>
      <c r="G102" s="197"/>
      <c r="H102" s="201">
        <v>6.2</v>
      </c>
      <c r="I102" s="202"/>
      <c r="J102" s="197"/>
      <c r="K102" s="197"/>
      <c r="L102" s="203"/>
      <c r="M102" s="204"/>
      <c r="N102" s="205"/>
      <c r="O102" s="205"/>
      <c r="P102" s="205"/>
      <c r="Q102" s="205"/>
      <c r="R102" s="205"/>
      <c r="S102" s="205"/>
      <c r="T102" s="206"/>
      <c r="AT102" s="207" t="s">
        <v>174</v>
      </c>
      <c r="AU102" s="207" t="s">
        <v>83</v>
      </c>
      <c r="AV102" s="13" t="s">
        <v>83</v>
      </c>
      <c r="AW102" s="13" t="s">
        <v>35</v>
      </c>
      <c r="AX102" s="13" t="s">
        <v>81</v>
      </c>
      <c r="AY102" s="207" t="s">
        <v>111</v>
      </c>
    </row>
    <row r="103" spans="1:65" s="2" customFormat="1" ht="37.9" customHeight="1">
      <c r="A103" s="35"/>
      <c r="B103" s="36"/>
      <c r="C103" s="166" t="s">
        <v>121</v>
      </c>
      <c r="D103" s="166" t="s">
        <v>112</v>
      </c>
      <c r="E103" s="167" t="s">
        <v>183</v>
      </c>
      <c r="F103" s="168" t="s">
        <v>184</v>
      </c>
      <c r="G103" s="169" t="s">
        <v>171</v>
      </c>
      <c r="H103" s="170">
        <v>69.3</v>
      </c>
      <c r="I103" s="171"/>
      <c r="J103" s="172">
        <f>ROUND(I103*H103,2)</f>
        <v>0</v>
      </c>
      <c r="K103" s="168" t="s">
        <v>128</v>
      </c>
      <c r="L103" s="40"/>
      <c r="M103" s="173" t="s">
        <v>19</v>
      </c>
      <c r="N103" s="174" t="s">
        <v>44</v>
      </c>
      <c r="O103" s="65"/>
      <c r="P103" s="175">
        <f>O103*H103</f>
        <v>0</v>
      </c>
      <c r="Q103" s="175">
        <v>0</v>
      </c>
      <c r="R103" s="175">
        <f>Q103*H103</f>
        <v>0</v>
      </c>
      <c r="S103" s="175">
        <v>0.44</v>
      </c>
      <c r="T103" s="176">
        <f>S103*H103</f>
        <v>30.491999999999997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R103" s="177" t="s">
        <v>125</v>
      </c>
      <c r="AT103" s="177" t="s">
        <v>112</v>
      </c>
      <c r="AU103" s="177" t="s">
        <v>83</v>
      </c>
      <c r="AY103" s="18" t="s">
        <v>111</v>
      </c>
      <c r="BE103" s="178">
        <f>IF(N103="základní",J103,0)</f>
        <v>0</v>
      </c>
      <c r="BF103" s="178">
        <f>IF(N103="snížená",J103,0)</f>
        <v>0</v>
      </c>
      <c r="BG103" s="178">
        <f>IF(N103="zákl. přenesená",J103,0)</f>
        <v>0</v>
      </c>
      <c r="BH103" s="178">
        <f>IF(N103="sníž. přenesená",J103,0)</f>
        <v>0</v>
      </c>
      <c r="BI103" s="178">
        <f>IF(N103="nulová",J103,0)</f>
        <v>0</v>
      </c>
      <c r="BJ103" s="18" t="s">
        <v>81</v>
      </c>
      <c r="BK103" s="178">
        <f>ROUND(I103*H103,2)</f>
        <v>0</v>
      </c>
      <c r="BL103" s="18" t="s">
        <v>125</v>
      </c>
      <c r="BM103" s="177" t="s">
        <v>185</v>
      </c>
    </row>
    <row r="104" spans="1:65" s="2" customFormat="1" ht="11.25">
      <c r="A104" s="35"/>
      <c r="B104" s="36"/>
      <c r="C104" s="37"/>
      <c r="D104" s="179" t="s">
        <v>130</v>
      </c>
      <c r="E104" s="37"/>
      <c r="F104" s="180" t="s">
        <v>186</v>
      </c>
      <c r="G104" s="37"/>
      <c r="H104" s="37"/>
      <c r="I104" s="181"/>
      <c r="J104" s="37"/>
      <c r="K104" s="37"/>
      <c r="L104" s="40"/>
      <c r="M104" s="182"/>
      <c r="N104" s="183"/>
      <c r="O104" s="65"/>
      <c r="P104" s="65"/>
      <c r="Q104" s="65"/>
      <c r="R104" s="65"/>
      <c r="S104" s="65"/>
      <c r="T104" s="66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T104" s="18" t="s">
        <v>130</v>
      </c>
      <c r="AU104" s="18" t="s">
        <v>83</v>
      </c>
    </row>
    <row r="105" spans="1:65" s="13" customFormat="1" ht="11.25">
      <c r="B105" s="196"/>
      <c r="C105" s="197"/>
      <c r="D105" s="198" t="s">
        <v>174</v>
      </c>
      <c r="E105" s="199" t="s">
        <v>19</v>
      </c>
      <c r="F105" s="200" t="s">
        <v>187</v>
      </c>
      <c r="G105" s="197"/>
      <c r="H105" s="201">
        <v>8.6</v>
      </c>
      <c r="I105" s="202"/>
      <c r="J105" s="197"/>
      <c r="K105" s="197"/>
      <c r="L105" s="203"/>
      <c r="M105" s="204"/>
      <c r="N105" s="205"/>
      <c r="O105" s="205"/>
      <c r="P105" s="205"/>
      <c r="Q105" s="205"/>
      <c r="R105" s="205"/>
      <c r="S105" s="205"/>
      <c r="T105" s="206"/>
      <c r="AT105" s="207" t="s">
        <v>174</v>
      </c>
      <c r="AU105" s="207" t="s">
        <v>83</v>
      </c>
      <c r="AV105" s="13" t="s">
        <v>83</v>
      </c>
      <c r="AW105" s="13" t="s">
        <v>35</v>
      </c>
      <c r="AX105" s="13" t="s">
        <v>73</v>
      </c>
      <c r="AY105" s="207" t="s">
        <v>111</v>
      </c>
    </row>
    <row r="106" spans="1:65" s="13" customFormat="1" ht="11.25">
      <c r="B106" s="196"/>
      <c r="C106" s="197"/>
      <c r="D106" s="198" t="s">
        <v>174</v>
      </c>
      <c r="E106" s="199" t="s">
        <v>19</v>
      </c>
      <c r="F106" s="200" t="s">
        <v>188</v>
      </c>
      <c r="G106" s="197"/>
      <c r="H106" s="201">
        <v>49</v>
      </c>
      <c r="I106" s="202"/>
      <c r="J106" s="197"/>
      <c r="K106" s="197"/>
      <c r="L106" s="203"/>
      <c r="M106" s="204"/>
      <c r="N106" s="205"/>
      <c r="O106" s="205"/>
      <c r="P106" s="205"/>
      <c r="Q106" s="205"/>
      <c r="R106" s="205"/>
      <c r="S106" s="205"/>
      <c r="T106" s="206"/>
      <c r="AT106" s="207" t="s">
        <v>174</v>
      </c>
      <c r="AU106" s="207" t="s">
        <v>83</v>
      </c>
      <c r="AV106" s="13" t="s">
        <v>83</v>
      </c>
      <c r="AW106" s="13" t="s">
        <v>35</v>
      </c>
      <c r="AX106" s="13" t="s">
        <v>73</v>
      </c>
      <c r="AY106" s="207" t="s">
        <v>111</v>
      </c>
    </row>
    <row r="107" spans="1:65" s="13" customFormat="1" ht="11.25">
      <c r="B107" s="196"/>
      <c r="C107" s="197"/>
      <c r="D107" s="198" t="s">
        <v>174</v>
      </c>
      <c r="E107" s="199" t="s">
        <v>19</v>
      </c>
      <c r="F107" s="200" t="s">
        <v>182</v>
      </c>
      <c r="G107" s="197"/>
      <c r="H107" s="201">
        <v>6.2</v>
      </c>
      <c r="I107" s="202"/>
      <c r="J107" s="197"/>
      <c r="K107" s="197"/>
      <c r="L107" s="203"/>
      <c r="M107" s="204"/>
      <c r="N107" s="205"/>
      <c r="O107" s="205"/>
      <c r="P107" s="205"/>
      <c r="Q107" s="205"/>
      <c r="R107" s="205"/>
      <c r="S107" s="205"/>
      <c r="T107" s="206"/>
      <c r="AT107" s="207" t="s">
        <v>174</v>
      </c>
      <c r="AU107" s="207" t="s">
        <v>83</v>
      </c>
      <c r="AV107" s="13" t="s">
        <v>83</v>
      </c>
      <c r="AW107" s="13" t="s">
        <v>35</v>
      </c>
      <c r="AX107" s="13" t="s">
        <v>73</v>
      </c>
      <c r="AY107" s="207" t="s">
        <v>111</v>
      </c>
    </row>
    <row r="108" spans="1:65" s="13" customFormat="1" ht="11.25">
      <c r="B108" s="196"/>
      <c r="C108" s="197"/>
      <c r="D108" s="198" t="s">
        <v>174</v>
      </c>
      <c r="E108" s="199" t="s">
        <v>19</v>
      </c>
      <c r="F108" s="200" t="s">
        <v>175</v>
      </c>
      <c r="G108" s="197"/>
      <c r="H108" s="201">
        <v>5.5</v>
      </c>
      <c r="I108" s="202"/>
      <c r="J108" s="197"/>
      <c r="K108" s="197"/>
      <c r="L108" s="203"/>
      <c r="M108" s="204"/>
      <c r="N108" s="205"/>
      <c r="O108" s="205"/>
      <c r="P108" s="205"/>
      <c r="Q108" s="205"/>
      <c r="R108" s="205"/>
      <c r="S108" s="205"/>
      <c r="T108" s="206"/>
      <c r="AT108" s="207" t="s">
        <v>174</v>
      </c>
      <c r="AU108" s="207" t="s">
        <v>83</v>
      </c>
      <c r="AV108" s="13" t="s">
        <v>83</v>
      </c>
      <c r="AW108" s="13" t="s">
        <v>35</v>
      </c>
      <c r="AX108" s="13" t="s">
        <v>73</v>
      </c>
      <c r="AY108" s="207" t="s">
        <v>111</v>
      </c>
    </row>
    <row r="109" spans="1:65" s="14" customFormat="1" ht="11.25">
      <c r="B109" s="208"/>
      <c r="C109" s="209"/>
      <c r="D109" s="198" t="s">
        <v>174</v>
      </c>
      <c r="E109" s="210" t="s">
        <v>19</v>
      </c>
      <c r="F109" s="211" t="s">
        <v>177</v>
      </c>
      <c r="G109" s="209"/>
      <c r="H109" s="212">
        <v>69.3</v>
      </c>
      <c r="I109" s="213"/>
      <c r="J109" s="209"/>
      <c r="K109" s="209"/>
      <c r="L109" s="214"/>
      <c r="M109" s="215"/>
      <c r="N109" s="216"/>
      <c r="O109" s="216"/>
      <c r="P109" s="216"/>
      <c r="Q109" s="216"/>
      <c r="R109" s="216"/>
      <c r="S109" s="216"/>
      <c r="T109" s="217"/>
      <c r="AT109" s="218" t="s">
        <v>174</v>
      </c>
      <c r="AU109" s="218" t="s">
        <v>83</v>
      </c>
      <c r="AV109" s="14" t="s">
        <v>125</v>
      </c>
      <c r="AW109" s="14" t="s">
        <v>35</v>
      </c>
      <c r="AX109" s="14" t="s">
        <v>81</v>
      </c>
      <c r="AY109" s="218" t="s">
        <v>111</v>
      </c>
    </row>
    <row r="110" spans="1:65" s="2" customFormat="1" ht="24.2" customHeight="1">
      <c r="A110" s="35"/>
      <c r="B110" s="36"/>
      <c r="C110" s="166" t="s">
        <v>125</v>
      </c>
      <c r="D110" s="166" t="s">
        <v>112</v>
      </c>
      <c r="E110" s="167" t="s">
        <v>189</v>
      </c>
      <c r="F110" s="168" t="s">
        <v>190</v>
      </c>
      <c r="G110" s="169" t="s">
        <v>171</v>
      </c>
      <c r="H110" s="170">
        <v>8.6</v>
      </c>
      <c r="I110" s="171"/>
      <c r="J110" s="172">
        <f>ROUND(I110*H110,2)</f>
        <v>0</v>
      </c>
      <c r="K110" s="168" t="s">
        <v>128</v>
      </c>
      <c r="L110" s="40"/>
      <c r="M110" s="173" t="s">
        <v>19</v>
      </c>
      <c r="N110" s="174" t="s">
        <v>44</v>
      </c>
      <c r="O110" s="65"/>
      <c r="P110" s="175">
        <f>O110*H110</f>
        <v>0</v>
      </c>
      <c r="Q110" s="175">
        <v>0</v>
      </c>
      <c r="R110" s="175">
        <f>Q110*H110</f>
        <v>0</v>
      </c>
      <c r="S110" s="175">
        <v>0.625</v>
      </c>
      <c r="T110" s="176">
        <f>S110*H110</f>
        <v>5.375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R110" s="177" t="s">
        <v>125</v>
      </c>
      <c r="AT110" s="177" t="s">
        <v>112</v>
      </c>
      <c r="AU110" s="177" t="s">
        <v>83</v>
      </c>
      <c r="AY110" s="18" t="s">
        <v>111</v>
      </c>
      <c r="BE110" s="178">
        <f>IF(N110="základní",J110,0)</f>
        <v>0</v>
      </c>
      <c r="BF110" s="178">
        <f>IF(N110="snížená",J110,0)</f>
        <v>0</v>
      </c>
      <c r="BG110" s="178">
        <f>IF(N110="zákl. přenesená",J110,0)</f>
        <v>0</v>
      </c>
      <c r="BH110" s="178">
        <f>IF(N110="sníž. přenesená",J110,0)</f>
        <v>0</v>
      </c>
      <c r="BI110" s="178">
        <f>IF(N110="nulová",J110,0)</f>
        <v>0</v>
      </c>
      <c r="BJ110" s="18" t="s">
        <v>81</v>
      </c>
      <c r="BK110" s="178">
        <f>ROUND(I110*H110,2)</f>
        <v>0</v>
      </c>
      <c r="BL110" s="18" t="s">
        <v>125</v>
      </c>
      <c r="BM110" s="177" t="s">
        <v>191</v>
      </c>
    </row>
    <row r="111" spans="1:65" s="2" customFormat="1" ht="11.25">
      <c r="A111" s="35"/>
      <c r="B111" s="36"/>
      <c r="C111" s="37"/>
      <c r="D111" s="179" t="s">
        <v>130</v>
      </c>
      <c r="E111" s="37"/>
      <c r="F111" s="180" t="s">
        <v>192</v>
      </c>
      <c r="G111" s="37"/>
      <c r="H111" s="37"/>
      <c r="I111" s="181"/>
      <c r="J111" s="37"/>
      <c r="K111" s="37"/>
      <c r="L111" s="40"/>
      <c r="M111" s="182"/>
      <c r="N111" s="183"/>
      <c r="O111" s="65"/>
      <c r="P111" s="65"/>
      <c r="Q111" s="65"/>
      <c r="R111" s="65"/>
      <c r="S111" s="65"/>
      <c r="T111" s="66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T111" s="18" t="s">
        <v>130</v>
      </c>
      <c r="AU111" s="18" t="s">
        <v>83</v>
      </c>
    </row>
    <row r="112" spans="1:65" s="13" customFormat="1" ht="11.25">
      <c r="B112" s="196"/>
      <c r="C112" s="197"/>
      <c r="D112" s="198" t="s">
        <v>174</v>
      </c>
      <c r="E112" s="199" t="s">
        <v>19</v>
      </c>
      <c r="F112" s="200" t="s">
        <v>187</v>
      </c>
      <c r="G112" s="197"/>
      <c r="H112" s="201">
        <v>8.6</v>
      </c>
      <c r="I112" s="202"/>
      <c r="J112" s="197"/>
      <c r="K112" s="197"/>
      <c r="L112" s="203"/>
      <c r="M112" s="204"/>
      <c r="N112" s="205"/>
      <c r="O112" s="205"/>
      <c r="P112" s="205"/>
      <c r="Q112" s="205"/>
      <c r="R112" s="205"/>
      <c r="S112" s="205"/>
      <c r="T112" s="206"/>
      <c r="AT112" s="207" t="s">
        <v>174</v>
      </c>
      <c r="AU112" s="207" t="s">
        <v>83</v>
      </c>
      <c r="AV112" s="13" t="s">
        <v>83</v>
      </c>
      <c r="AW112" s="13" t="s">
        <v>35</v>
      </c>
      <c r="AX112" s="13" t="s">
        <v>81</v>
      </c>
      <c r="AY112" s="207" t="s">
        <v>111</v>
      </c>
    </row>
    <row r="113" spans="1:65" s="2" customFormat="1" ht="37.9" customHeight="1">
      <c r="A113" s="35"/>
      <c r="B113" s="36"/>
      <c r="C113" s="166" t="s">
        <v>110</v>
      </c>
      <c r="D113" s="166" t="s">
        <v>112</v>
      </c>
      <c r="E113" s="167" t="s">
        <v>193</v>
      </c>
      <c r="F113" s="168" t="s">
        <v>194</v>
      </c>
      <c r="G113" s="169" t="s">
        <v>171</v>
      </c>
      <c r="H113" s="170">
        <v>489</v>
      </c>
      <c r="I113" s="171"/>
      <c r="J113" s="172">
        <f>ROUND(I113*H113,2)</f>
        <v>0</v>
      </c>
      <c r="K113" s="168" t="s">
        <v>128</v>
      </c>
      <c r="L113" s="40"/>
      <c r="M113" s="173" t="s">
        <v>19</v>
      </c>
      <c r="N113" s="174" t="s">
        <v>44</v>
      </c>
      <c r="O113" s="65"/>
      <c r="P113" s="175">
        <f>O113*H113</f>
        <v>0</v>
      </c>
      <c r="Q113" s="175">
        <v>0</v>
      </c>
      <c r="R113" s="175">
        <f>Q113*H113</f>
        <v>0</v>
      </c>
      <c r="S113" s="175">
        <v>0.28999999999999998</v>
      </c>
      <c r="T113" s="176">
        <f>S113*H113</f>
        <v>141.81</v>
      </c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R113" s="177" t="s">
        <v>125</v>
      </c>
      <c r="AT113" s="177" t="s">
        <v>112</v>
      </c>
      <c r="AU113" s="177" t="s">
        <v>83</v>
      </c>
      <c r="AY113" s="18" t="s">
        <v>111</v>
      </c>
      <c r="BE113" s="178">
        <f>IF(N113="základní",J113,0)</f>
        <v>0</v>
      </c>
      <c r="BF113" s="178">
        <f>IF(N113="snížená",J113,0)</f>
        <v>0</v>
      </c>
      <c r="BG113" s="178">
        <f>IF(N113="zákl. přenesená",J113,0)</f>
        <v>0</v>
      </c>
      <c r="BH113" s="178">
        <f>IF(N113="sníž. přenesená",J113,0)</f>
        <v>0</v>
      </c>
      <c r="BI113" s="178">
        <f>IF(N113="nulová",J113,0)</f>
        <v>0</v>
      </c>
      <c r="BJ113" s="18" t="s">
        <v>81</v>
      </c>
      <c r="BK113" s="178">
        <f>ROUND(I113*H113,2)</f>
        <v>0</v>
      </c>
      <c r="BL113" s="18" t="s">
        <v>125</v>
      </c>
      <c r="BM113" s="177" t="s">
        <v>195</v>
      </c>
    </row>
    <row r="114" spans="1:65" s="2" customFormat="1" ht="11.25">
      <c r="A114" s="35"/>
      <c r="B114" s="36"/>
      <c r="C114" s="37"/>
      <c r="D114" s="179" t="s">
        <v>130</v>
      </c>
      <c r="E114" s="37"/>
      <c r="F114" s="180" t="s">
        <v>196</v>
      </c>
      <c r="G114" s="37"/>
      <c r="H114" s="37"/>
      <c r="I114" s="181"/>
      <c r="J114" s="37"/>
      <c r="K114" s="37"/>
      <c r="L114" s="40"/>
      <c r="M114" s="182"/>
      <c r="N114" s="183"/>
      <c r="O114" s="65"/>
      <c r="P114" s="65"/>
      <c r="Q114" s="65"/>
      <c r="R114" s="65"/>
      <c r="S114" s="65"/>
      <c r="T114" s="66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T114" s="18" t="s">
        <v>130</v>
      </c>
      <c r="AU114" s="18" t="s">
        <v>83</v>
      </c>
    </row>
    <row r="115" spans="1:65" s="13" customFormat="1" ht="11.25">
      <c r="B115" s="196"/>
      <c r="C115" s="197"/>
      <c r="D115" s="198" t="s">
        <v>174</v>
      </c>
      <c r="E115" s="199" t="s">
        <v>19</v>
      </c>
      <c r="F115" s="200" t="s">
        <v>197</v>
      </c>
      <c r="G115" s="197"/>
      <c r="H115" s="201">
        <v>489</v>
      </c>
      <c r="I115" s="202"/>
      <c r="J115" s="197"/>
      <c r="K115" s="197"/>
      <c r="L115" s="203"/>
      <c r="M115" s="204"/>
      <c r="N115" s="205"/>
      <c r="O115" s="205"/>
      <c r="P115" s="205"/>
      <c r="Q115" s="205"/>
      <c r="R115" s="205"/>
      <c r="S115" s="205"/>
      <c r="T115" s="206"/>
      <c r="AT115" s="207" t="s">
        <v>174</v>
      </c>
      <c r="AU115" s="207" t="s">
        <v>83</v>
      </c>
      <c r="AV115" s="13" t="s">
        <v>83</v>
      </c>
      <c r="AW115" s="13" t="s">
        <v>35</v>
      </c>
      <c r="AX115" s="13" t="s">
        <v>81</v>
      </c>
      <c r="AY115" s="207" t="s">
        <v>111</v>
      </c>
    </row>
    <row r="116" spans="1:65" s="2" customFormat="1" ht="33" customHeight="1">
      <c r="A116" s="35"/>
      <c r="B116" s="36"/>
      <c r="C116" s="166" t="s">
        <v>136</v>
      </c>
      <c r="D116" s="166" t="s">
        <v>112</v>
      </c>
      <c r="E116" s="167" t="s">
        <v>198</v>
      </c>
      <c r="F116" s="168" t="s">
        <v>199</v>
      </c>
      <c r="G116" s="169" t="s">
        <v>171</v>
      </c>
      <c r="H116" s="170">
        <v>489</v>
      </c>
      <c r="I116" s="171"/>
      <c r="J116" s="172">
        <f>ROUND(I116*H116,2)</f>
        <v>0</v>
      </c>
      <c r="K116" s="168" t="s">
        <v>128</v>
      </c>
      <c r="L116" s="40"/>
      <c r="M116" s="173" t="s">
        <v>19</v>
      </c>
      <c r="N116" s="174" t="s">
        <v>44</v>
      </c>
      <c r="O116" s="65"/>
      <c r="P116" s="175">
        <f>O116*H116</f>
        <v>0</v>
      </c>
      <c r="Q116" s="175">
        <v>0</v>
      </c>
      <c r="R116" s="175">
        <f>Q116*H116</f>
        <v>0</v>
      </c>
      <c r="S116" s="175">
        <v>0.22</v>
      </c>
      <c r="T116" s="176">
        <f>S116*H116</f>
        <v>107.58</v>
      </c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R116" s="177" t="s">
        <v>125</v>
      </c>
      <c r="AT116" s="177" t="s">
        <v>112</v>
      </c>
      <c r="AU116" s="177" t="s">
        <v>83</v>
      </c>
      <c r="AY116" s="18" t="s">
        <v>111</v>
      </c>
      <c r="BE116" s="178">
        <f>IF(N116="základní",J116,0)</f>
        <v>0</v>
      </c>
      <c r="BF116" s="178">
        <f>IF(N116="snížená",J116,0)</f>
        <v>0</v>
      </c>
      <c r="BG116" s="178">
        <f>IF(N116="zákl. přenesená",J116,0)</f>
        <v>0</v>
      </c>
      <c r="BH116" s="178">
        <f>IF(N116="sníž. přenesená",J116,0)</f>
        <v>0</v>
      </c>
      <c r="BI116" s="178">
        <f>IF(N116="nulová",J116,0)</f>
        <v>0</v>
      </c>
      <c r="BJ116" s="18" t="s">
        <v>81</v>
      </c>
      <c r="BK116" s="178">
        <f>ROUND(I116*H116,2)</f>
        <v>0</v>
      </c>
      <c r="BL116" s="18" t="s">
        <v>125</v>
      </c>
      <c r="BM116" s="177" t="s">
        <v>200</v>
      </c>
    </row>
    <row r="117" spans="1:65" s="2" customFormat="1" ht="11.25">
      <c r="A117" s="35"/>
      <c r="B117" s="36"/>
      <c r="C117" s="37"/>
      <c r="D117" s="179" t="s">
        <v>130</v>
      </c>
      <c r="E117" s="37"/>
      <c r="F117" s="180" t="s">
        <v>201</v>
      </c>
      <c r="G117" s="37"/>
      <c r="H117" s="37"/>
      <c r="I117" s="181"/>
      <c r="J117" s="37"/>
      <c r="K117" s="37"/>
      <c r="L117" s="40"/>
      <c r="M117" s="182"/>
      <c r="N117" s="183"/>
      <c r="O117" s="65"/>
      <c r="P117" s="65"/>
      <c r="Q117" s="65"/>
      <c r="R117" s="65"/>
      <c r="S117" s="65"/>
      <c r="T117" s="66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T117" s="18" t="s">
        <v>130</v>
      </c>
      <c r="AU117" s="18" t="s">
        <v>83</v>
      </c>
    </row>
    <row r="118" spans="1:65" s="13" customFormat="1" ht="11.25">
      <c r="B118" s="196"/>
      <c r="C118" s="197"/>
      <c r="D118" s="198" t="s">
        <v>174</v>
      </c>
      <c r="E118" s="199" t="s">
        <v>19</v>
      </c>
      <c r="F118" s="200" t="s">
        <v>197</v>
      </c>
      <c r="G118" s="197"/>
      <c r="H118" s="201">
        <v>489</v>
      </c>
      <c r="I118" s="202"/>
      <c r="J118" s="197"/>
      <c r="K118" s="197"/>
      <c r="L118" s="203"/>
      <c r="M118" s="204"/>
      <c r="N118" s="205"/>
      <c r="O118" s="205"/>
      <c r="P118" s="205"/>
      <c r="Q118" s="205"/>
      <c r="R118" s="205"/>
      <c r="S118" s="205"/>
      <c r="T118" s="206"/>
      <c r="AT118" s="207" t="s">
        <v>174</v>
      </c>
      <c r="AU118" s="207" t="s">
        <v>83</v>
      </c>
      <c r="AV118" s="13" t="s">
        <v>83</v>
      </c>
      <c r="AW118" s="13" t="s">
        <v>35</v>
      </c>
      <c r="AX118" s="13" t="s">
        <v>81</v>
      </c>
      <c r="AY118" s="207" t="s">
        <v>111</v>
      </c>
    </row>
    <row r="119" spans="1:65" s="2" customFormat="1" ht="24.2" customHeight="1">
      <c r="A119" s="35"/>
      <c r="B119" s="36"/>
      <c r="C119" s="166" t="s">
        <v>140</v>
      </c>
      <c r="D119" s="166" t="s">
        <v>112</v>
      </c>
      <c r="E119" s="167" t="s">
        <v>202</v>
      </c>
      <c r="F119" s="168" t="s">
        <v>203</v>
      </c>
      <c r="G119" s="169" t="s">
        <v>171</v>
      </c>
      <c r="H119" s="170">
        <v>176</v>
      </c>
      <c r="I119" s="171"/>
      <c r="J119" s="172">
        <f>ROUND(I119*H119,2)</f>
        <v>0</v>
      </c>
      <c r="K119" s="168" t="s">
        <v>128</v>
      </c>
      <c r="L119" s="40"/>
      <c r="M119" s="173" t="s">
        <v>19</v>
      </c>
      <c r="N119" s="174" t="s">
        <v>44</v>
      </c>
      <c r="O119" s="65"/>
      <c r="P119" s="175">
        <f>O119*H119</f>
        <v>0</v>
      </c>
      <c r="Q119" s="175">
        <v>3.0000000000000001E-5</v>
      </c>
      <c r="R119" s="175">
        <f>Q119*H119</f>
        <v>5.28E-3</v>
      </c>
      <c r="S119" s="175">
        <v>9.1999999999999998E-2</v>
      </c>
      <c r="T119" s="176">
        <f>S119*H119</f>
        <v>16.192</v>
      </c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R119" s="177" t="s">
        <v>125</v>
      </c>
      <c r="AT119" s="177" t="s">
        <v>112</v>
      </c>
      <c r="AU119" s="177" t="s">
        <v>83</v>
      </c>
      <c r="AY119" s="18" t="s">
        <v>111</v>
      </c>
      <c r="BE119" s="178">
        <f>IF(N119="základní",J119,0)</f>
        <v>0</v>
      </c>
      <c r="BF119" s="178">
        <f>IF(N119="snížená",J119,0)</f>
        <v>0</v>
      </c>
      <c r="BG119" s="178">
        <f>IF(N119="zákl. přenesená",J119,0)</f>
        <v>0</v>
      </c>
      <c r="BH119" s="178">
        <f>IF(N119="sníž. přenesená",J119,0)</f>
        <v>0</v>
      </c>
      <c r="BI119" s="178">
        <f>IF(N119="nulová",J119,0)</f>
        <v>0</v>
      </c>
      <c r="BJ119" s="18" t="s">
        <v>81</v>
      </c>
      <c r="BK119" s="178">
        <f>ROUND(I119*H119,2)</f>
        <v>0</v>
      </c>
      <c r="BL119" s="18" t="s">
        <v>125</v>
      </c>
      <c r="BM119" s="177" t="s">
        <v>204</v>
      </c>
    </row>
    <row r="120" spans="1:65" s="2" customFormat="1" ht="11.25">
      <c r="A120" s="35"/>
      <c r="B120" s="36"/>
      <c r="C120" s="37"/>
      <c r="D120" s="179" t="s">
        <v>130</v>
      </c>
      <c r="E120" s="37"/>
      <c r="F120" s="180" t="s">
        <v>205</v>
      </c>
      <c r="G120" s="37"/>
      <c r="H120" s="37"/>
      <c r="I120" s="181"/>
      <c r="J120" s="37"/>
      <c r="K120" s="37"/>
      <c r="L120" s="40"/>
      <c r="M120" s="182"/>
      <c r="N120" s="183"/>
      <c r="O120" s="65"/>
      <c r="P120" s="65"/>
      <c r="Q120" s="65"/>
      <c r="R120" s="65"/>
      <c r="S120" s="65"/>
      <c r="T120" s="66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T120" s="18" t="s">
        <v>130</v>
      </c>
      <c r="AU120" s="18" t="s">
        <v>83</v>
      </c>
    </row>
    <row r="121" spans="1:65" s="13" customFormat="1" ht="11.25">
      <c r="B121" s="196"/>
      <c r="C121" s="197"/>
      <c r="D121" s="198" t="s">
        <v>174</v>
      </c>
      <c r="E121" s="199" t="s">
        <v>19</v>
      </c>
      <c r="F121" s="200" t="s">
        <v>206</v>
      </c>
      <c r="G121" s="197"/>
      <c r="H121" s="201">
        <v>176</v>
      </c>
      <c r="I121" s="202"/>
      <c r="J121" s="197"/>
      <c r="K121" s="197"/>
      <c r="L121" s="203"/>
      <c r="M121" s="204"/>
      <c r="N121" s="205"/>
      <c r="O121" s="205"/>
      <c r="P121" s="205"/>
      <c r="Q121" s="205"/>
      <c r="R121" s="205"/>
      <c r="S121" s="205"/>
      <c r="T121" s="206"/>
      <c r="AT121" s="207" t="s">
        <v>174</v>
      </c>
      <c r="AU121" s="207" t="s">
        <v>83</v>
      </c>
      <c r="AV121" s="13" t="s">
        <v>83</v>
      </c>
      <c r="AW121" s="13" t="s">
        <v>35</v>
      </c>
      <c r="AX121" s="13" t="s">
        <v>81</v>
      </c>
      <c r="AY121" s="207" t="s">
        <v>111</v>
      </c>
    </row>
    <row r="122" spans="1:65" s="2" customFormat="1" ht="24.2" customHeight="1">
      <c r="A122" s="35"/>
      <c r="B122" s="36"/>
      <c r="C122" s="166" t="s">
        <v>144</v>
      </c>
      <c r="D122" s="166" t="s">
        <v>112</v>
      </c>
      <c r="E122" s="167" t="s">
        <v>207</v>
      </c>
      <c r="F122" s="168" t="s">
        <v>208</v>
      </c>
      <c r="G122" s="169" t="s">
        <v>171</v>
      </c>
      <c r="H122" s="170">
        <v>89</v>
      </c>
      <c r="I122" s="171"/>
      <c r="J122" s="172">
        <f>ROUND(I122*H122,2)</f>
        <v>0</v>
      </c>
      <c r="K122" s="168" t="s">
        <v>128</v>
      </c>
      <c r="L122" s="40"/>
      <c r="M122" s="173" t="s">
        <v>19</v>
      </c>
      <c r="N122" s="174" t="s">
        <v>44</v>
      </c>
      <c r="O122" s="65"/>
      <c r="P122" s="175">
        <f>O122*H122</f>
        <v>0</v>
      </c>
      <c r="Q122" s="175">
        <v>8.0000000000000007E-5</v>
      </c>
      <c r="R122" s="175">
        <f>Q122*H122</f>
        <v>7.1200000000000005E-3</v>
      </c>
      <c r="S122" s="175">
        <v>0.23</v>
      </c>
      <c r="T122" s="176">
        <f>S122*H122</f>
        <v>20.470000000000002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177" t="s">
        <v>125</v>
      </c>
      <c r="AT122" s="177" t="s">
        <v>112</v>
      </c>
      <c r="AU122" s="177" t="s">
        <v>83</v>
      </c>
      <c r="AY122" s="18" t="s">
        <v>111</v>
      </c>
      <c r="BE122" s="178">
        <f>IF(N122="základní",J122,0)</f>
        <v>0</v>
      </c>
      <c r="BF122" s="178">
        <f>IF(N122="snížená",J122,0)</f>
        <v>0</v>
      </c>
      <c r="BG122" s="178">
        <f>IF(N122="zákl. přenesená",J122,0)</f>
        <v>0</v>
      </c>
      <c r="BH122" s="178">
        <f>IF(N122="sníž. přenesená",J122,0)</f>
        <v>0</v>
      </c>
      <c r="BI122" s="178">
        <f>IF(N122="nulová",J122,0)</f>
        <v>0</v>
      </c>
      <c r="BJ122" s="18" t="s">
        <v>81</v>
      </c>
      <c r="BK122" s="178">
        <f>ROUND(I122*H122,2)</f>
        <v>0</v>
      </c>
      <c r="BL122" s="18" t="s">
        <v>125</v>
      </c>
      <c r="BM122" s="177" t="s">
        <v>209</v>
      </c>
    </row>
    <row r="123" spans="1:65" s="2" customFormat="1" ht="11.25">
      <c r="A123" s="35"/>
      <c r="B123" s="36"/>
      <c r="C123" s="37"/>
      <c r="D123" s="179" t="s">
        <v>130</v>
      </c>
      <c r="E123" s="37"/>
      <c r="F123" s="180" t="s">
        <v>210</v>
      </c>
      <c r="G123" s="37"/>
      <c r="H123" s="37"/>
      <c r="I123" s="181"/>
      <c r="J123" s="37"/>
      <c r="K123" s="37"/>
      <c r="L123" s="40"/>
      <c r="M123" s="182"/>
      <c r="N123" s="183"/>
      <c r="O123" s="65"/>
      <c r="P123" s="65"/>
      <c r="Q123" s="65"/>
      <c r="R123" s="65"/>
      <c r="S123" s="65"/>
      <c r="T123" s="66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T123" s="18" t="s">
        <v>130</v>
      </c>
      <c r="AU123" s="18" t="s">
        <v>83</v>
      </c>
    </row>
    <row r="124" spans="1:65" s="13" customFormat="1" ht="11.25">
      <c r="B124" s="196"/>
      <c r="C124" s="197"/>
      <c r="D124" s="198" t="s">
        <v>174</v>
      </c>
      <c r="E124" s="199" t="s">
        <v>19</v>
      </c>
      <c r="F124" s="200" t="s">
        <v>211</v>
      </c>
      <c r="G124" s="197"/>
      <c r="H124" s="201">
        <v>89</v>
      </c>
      <c r="I124" s="202"/>
      <c r="J124" s="197"/>
      <c r="K124" s="197"/>
      <c r="L124" s="203"/>
      <c r="M124" s="204"/>
      <c r="N124" s="205"/>
      <c r="O124" s="205"/>
      <c r="P124" s="205"/>
      <c r="Q124" s="205"/>
      <c r="R124" s="205"/>
      <c r="S124" s="205"/>
      <c r="T124" s="206"/>
      <c r="AT124" s="207" t="s">
        <v>174</v>
      </c>
      <c r="AU124" s="207" t="s">
        <v>83</v>
      </c>
      <c r="AV124" s="13" t="s">
        <v>83</v>
      </c>
      <c r="AW124" s="13" t="s">
        <v>35</v>
      </c>
      <c r="AX124" s="13" t="s">
        <v>81</v>
      </c>
      <c r="AY124" s="207" t="s">
        <v>111</v>
      </c>
    </row>
    <row r="125" spans="1:65" s="2" customFormat="1" ht="24.2" customHeight="1">
      <c r="A125" s="35"/>
      <c r="B125" s="36"/>
      <c r="C125" s="166" t="s">
        <v>148</v>
      </c>
      <c r="D125" s="166" t="s">
        <v>112</v>
      </c>
      <c r="E125" s="167" t="s">
        <v>212</v>
      </c>
      <c r="F125" s="168" t="s">
        <v>213</v>
      </c>
      <c r="G125" s="169" t="s">
        <v>214</v>
      </c>
      <c r="H125" s="170">
        <v>260</v>
      </c>
      <c r="I125" s="171"/>
      <c r="J125" s="172">
        <f>ROUND(I125*H125,2)</f>
        <v>0</v>
      </c>
      <c r="K125" s="168" t="s">
        <v>128</v>
      </c>
      <c r="L125" s="40"/>
      <c r="M125" s="173" t="s">
        <v>19</v>
      </c>
      <c r="N125" s="174" t="s">
        <v>44</v>
      </c>
      <c r="O125" s="65"/>
      <c r="P125" s="175">
        <f>O125*H125</f>
        <v>0</v>
      </c>
      <c r="Q125" s="175">
        <v>0</v>
      </c>
      <c r="R125" s="175">
        <f>Q125*H125</f>
        <v>0</v>
      </c>
      <c r="S125" s="175">
        <v>0.20499999999999999</v>
      </c>
      <c r="T125" s="176">
        <f>S125*H125</f>
        <v>53.3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177" t="s">
        <v>125</v>
      </c>
      <c r="AT125" s="177" t="s">
        <v>112</v>
      </c>
      <c r="AU125" s="177" t="s">
        <v>83</v>
      </c>
      <c r="AY125" s="18" t="s">
        <v>111</v>
      </c>
      <c r="BE125" s="178">
        <f>IF(N125="základní",J125,0)</f>
        <v>0</v>
      </c>
      <c r="BF125" s="178">
        <f>IF(N125="snížená",J125,0)</f>
        <v>0</v>
      </c>
      <c r="BG125" s="178">
        <f>IF(N125="zákl. přenesená",J125,0)</f>
        <v>0</v>
      </c>
      <c r="BH125" s="178">
        <f>IF(N125="sníž. přenesená",J125,0)</f>
        <v>0</v>
      </c>
      <c r="BI125" s="178">
        <f>IF(N125="nulová",J125,0)</f>
        <v>0</v>
      </c>
      <c r="BJ125" s="18" t="s">
        <v>81</v>
      </c>
      <c r="BK125" s="178">
        <f>ROUND(I125*H125,2)</f>
        <v>0</v>
      </c>
      <c r="BL125" s="18" t="s">
        <v>125</v>
      </c>
      <c r="BM125" s="177" t="s">
        <v>215</v>
      </c>
    </row>
    <row r="126" spans="1:65" s="2" customFormat="1" ht="11.25">
      <c r="A126" s="35"/>
      <c r="B126" s="36"/>
      <c r="C126" s="37"/>
      <c r="D126" s="179" t="s">
        <v>130</v>
      </c>
      <c r="E126" s="37"/>
      <c r="F126" s="180" t="s">
        <v>216</v>
      </c>
      <c r="G126" s="37"/>
      <c r="H126" s="37"/>
      <c r="I126" s="181"/>
      <c r="J126" s="37"/>
      <c r="K126" s="37"/>
      <c r="L126" s="40"/>
      <c r="M126" s="182"/>
      <c r="N126" s="183"/>
      <c r="O126" s="65"/>
      <c r="P126" s="65"/>
      <c r="Q126" s="65"/>
      <c r="R126" s="65"/>
      <c r="S126" s="65"/>
      <c r="T126" s="66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8" t="s">
        <v>130</v>
      </c>
      <c r="AU126" s="18" t="s">
        <v>83</v>
      </c>
    </row>
    <row r="127" spans="1:65" s="13" customFormat="1" ht="11.25">
      <c r="B127" s="196"/>
      <c r="C127" s="197"/>
      <c r="D127" s="198" t="s">
        <v>174</v>
      </c>
      <c r="E127" s="199" t="s">
        <v>19</v>
      </c>
      <c r="F127" s="200" t="s">
        <v>217</v>
      </c>
      <c r="G127" s="197"/>
      <c r="H127" s="201">
        <v>260</v>
      </c>
      <c r="I127" s="202"/>
      <c r="J127" s="197"/>
      <c r="K127" s="197"/>
      <c r="L127" s="203"/>
      <c r="M127" s="204"/>
      <c r="N127" s="205"/>
      <c r="O127" s="205"/>
      <c r="P127" s="205"/>
      <c r="Q127" s="205"/>
      <c r="R127" s="205"/>
      <c r="S127" s="205"/>
      <c r="T127" s="206"/>
      <c r="AT127" s="207" t="s">
        <v>174</v>
      </c>
      <c r="AU127" s="207" t="s">
        <v>83</v>
      </c>
      <c r="AV127" s="13" t="s">
        <v>83</v>
      </c>
      <c r="AW127" s="13" t="s">
        <v>35</v>
      </c>
      <c r="AX127" s="13" t="s">
        <v>81</v>
      </c>
      <c r="AY127" s="207" t="s">
        <v>111</v>
      </c>
    </row>
    <row r="128" spans="1:65" s="2" customFormat="1" ht="21.75" customHeight="1">
      <c r="A128" s="35"/>
      <c r="B128" s="36"/>
      <c r="C128" s="166" t="s">
        <v>218</v>
      </c>
      <c r="D128" s="166" t="s">
        <v>112</v>
      </c>
      <c r="E128" s="167" t="s">
        <v>219</v>
      </c>
      <c r="F128" s="168" t="s">
        <v>220</v>
      </c>
      <c r="G128" s="169" t="s">
        <v>221</v>
      </c>
      <c r="H128" s="170">
        <v>33.734999999999999</v>
      </c>
      <c r="I128" s="171"/>
      <c r="J128" s="172">
        <f>ROUND(I128*H128,2)</f>
        <v>0</v>
      </c>
      <c r="K128" s="168" t="s">
        <v>128</v>
      </c>
      <c r="L128" s="40"/>
      <c r="M128" s="173" t="s">
        <v>19</v>
      </c>
      <c r="N128" s="174" t="s">
        <v>44</v>
      </c>
      <c r="O128" s="65"/>
      <c r="P128" s="175">
        <f>O128*H128</f>
        <v>0</v>
      </c>
      <c r="Q128" s="175">
        <v>0</v>
      </c>
      <c r="R128" s="175">
        <f>Q128*H128</f>
        <v>0</v>
      </c>
      <c r="S128" s="175">
        <v>0</v>
      </c>
      <c r="T128" s="176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177" t="s">
        <v>125</v>
      </c>
      <c r="AT128" s="177" t="s">
        <v>112</v>
      </c>
      <c r="AU128" s="177" t="s">
        <v>83</v>
      </c>
      <c r="AY128" s="18" t="s">
        <v>111</v>
      </c>
      <c r="BE128" s="178">
        <f>IF(N128="základní",J128,0)</f>
        <v>0</v>
      </c>
      <c r="BF128" s="178">
        <f>IF(N128="snížená",J128,0)</f>
        <v>0</v>
      </c>
      <c r="BG128" s="178">
        <f>IF(N128="zákl. přenesená",J128,0)</f>
        <v>0</v>
      </c>
      <c r="BH128" s="178">
        <f>IF(N128="sníž. přenesená",J128,0)</f>
        <v>0</v>
      </c>
      <c r="BI128" s="178">
        <f>IF(N128="nulová",J128,0)</f>
        <v>0</v>
      </c>
      <c r="BJ128" s="18" t="s">
        <v>81</v>
      </c>
      <c r="BK128" s="178">
        <f>ROUND(I128*H128,2)</f>
        <v>0</v>
      </c>
      <c r="BL128" s="18" t="s">
        <v>125</v>
      </c>
      <c r="BM128" s="177" t="s">
        <v>222</v>
      </c>
    </row>
    <row r="129" spans="1:65" s="2" customFormat="1" ht="11.25">
      <c r="A129" s="35"/>
      <c r="B129" s="36"/>
      <c r="C129" s="37"/>
      <c r="D129" s="179" t="s">
        <v>130</v>
      </c>
      <c r="E129" s="37"/>
      <c r="F129" s="180" t="s">
        <v>223</v>
      </c>
      <c r="G129" s="37"/>
      <c r="H129" s="37"/>
      <c r="I129" s="181"/>
      <c r="J129" s="37"/>
      <c r="K129" s="37"/>
      <c r="L129" s="40"/>
      <c r="M129" s="182"/>
      <c r="N129" s="183"/>
      <c r="O129" s="65"/>
      <c r="P129" s="65"/>
      <c r="Q129" s="65"/>
      <c r="R129" s="65"/>
      <c r="S129" s="65"/>
      <c r="T129" s="66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130</v>
      </c>
      <c r="AU129" s="18" t="s">
        <v>83</v>
      </c>
    </row>
    <row r="130" spans="1:65" s="13" customFormat="1" ht="11.25">
      <c r="B130" s="196"/>
      <c r="C130" s="197"/>
      <c r="D130" s="198" t="s">
        <v>174</v>
      </c>
      <c r="E130" s="199" t="s">
        <v>19</v>
      </c>
      <c r="F130" s="200" t="s">
        <v>224</v>
      </c>
      <c r="G130" s="197"/>
      <c r="H130" s="201">
        <v>19.695</v>
      </c>
      <c r="I130" s="202"/>
      <c r="J130" s="197"/>
      <c r="K130" s="197"/>
      <c r="L130" s="203"/>
      <c r="M130" s="204"/>
      <c r="N130" s="205"/>
      <c r="O130" s="205"/>
      <c r="P130" s="205"/>
      <c r="Q130" s="205"/>
      <c r="R130" s="205"/>
      <c r="S130" s="205"/>
      <c r="T130" s="206"/>
      <c r="AT130" s="207" t="s">
        <v>174</v>
      </c>
      <c r="AU130" s="207" t="s">
        <v>83</v>
      </c>
      <c r="AV130" s="13" t="s">
        <v>83</v>
      </c>
      <c r="AW130" s="13" t="s">
        <v>35</v>
      </c>
      <c r="AX130" s="13" t="s">
        <v>73</v>
      </c>
      <c r="AY130" s="207" t="s">
        <v>111</v>
      </c>
    </row>
    <row r="131" spans="1:65" s="13" customFormat="1" ht="11.25">
      <c r="B131" s="196"/>
      <c r="C131" s="197"/>
      <c r="D131" s="198" t="s">
        <v>174</v>
      </c>
      <c r="E131" s="199" t="s">
        <v>19</v>
      </c>
      <c r="F131" s="200" t="s">
        <v>225</v>
      </c>
      <c r="G131" s="197"/>
      <c r="H131" s="201">
        <v>14.04</v>
      </c>
      <c r="I131" s="202"/>
      <c r="J131" s="197"/>
      <c r="K131" s="197"/>
      <c r="L131" s="203"/>
      <c r="M131" s="204"/>
      <c r="N131" s="205"/>
      <c r="O131" s="205"/>
      <c r="P131" s="205"/>
      <c r="Q131" s="205"/>
      <c r="R131" s="205"/>
      <c r="S131" s="205"/>
      <c r="T131" s="206"/>
      <c r="AT131" s="207" t="s">
        <v>174</v>
      </c>
      <c r="AU131" s="207" t="s">
        <v>83</v>
      </c>
      <c r="AV131" s="13" t="s">
        <v>83</v>
      </c>
      <c r="AW131" s="13" t="s">
        <v>35</v>
      </c>
      <c r="AX131" s="13" t="s">
        <v>73</v>
      </c>
      <c r="AY131" s="207" t="s">
        <v>111</v>
      </c>
    </row>
    <row r="132" spans="1:65" s="14" customFormat="1" ht="11.25">
      <c r="B132" s="208"/>
      <c r="C132" s="209"/>
      <c r="D132" s="198" t="s">
        <v>174</v>
      </c>
      <c r="E132" s="210" t="s">
        <v>19</v>
      </c>
      <c r="F132" s="211" t="s">
        <v>177</v>
      </c>
      <c r="G132" s="209"/>
      <c r="H132" s="212">
        <v>33.734999999999999</v>
      </c>
      <c r="I132" s="213"/>
      <c r="J132" s="209"/>
      <c r="K132" s="209"/>
      <c r="L132" s="214"/>
      <c r="M132" s="215"/>
      <c r="N132" s="216"/>
      <c r="O132" s="216"/>
      <c r="P132" s="216"/>
      <c r="Q132" s="216"/>
      <c r="R132" s="216"/>
      <c r="S132" s="216"/>
      <c r="T132" s="217"/>
      <c r="AT132" s="218" t="s">
        <v>174</v>
      </c>
      <c r="AU132" s="218" t="s">
        <v>83</v>
      </c>
      <c r="AV132" s="14" t="s">
        <v>125</v>
      </c>
      <c r="AW132" s="14" t="s">
        <v>35</v>
      </c>
      <c r="AX132" s="14" t="s">
        <v>81</v>
      </c>
      <c r="AY132" s="218" t="s">
        <v>111</v>
      </c>
    </row>
    <row r="133" spans="1:65" s="2" customFormat="1" ht="37.9" customHeight="1">
      <c r="A133" s="35"/>
      <c r="B133" s="36"/>
      <c r="C133" s="166" t="s">
        <v>226</v>
      </c>
      <c r="D133" s="166" t="s">
        <v>112</v>
      </c>
      <c r="E133" s="167" t="s">
        <v>227</v>
      </c>
      <c r="F133" s="168" t="s">
        <v>228</v>
      </c>
      <c r="G133" s="169" t="s">
        <v>221</v>
      </c>
      <c r="H133" s="170">
        <v>28.372</v>
      </c>
      <c r="I133" s="171"/>
      <c r="J133" s="172">
        <f>ROUND(I133*H133,2)</f>
        <v>0</v>
      </c>
      <c r="K133" s="168" t="s">
        <v>128</v>
      </c>
      <c r="L133" s="40"/>
      <c r="M133" s="173" t="s">
        <v>19</v>
      </c>
      <c r="N133" s="174" t="s">
        <v>44</v>
      </c>
      <c r="O133" s="65"/>
      <c r="P133" s="175">
        <f>O133*H133</f>
        <v>0</v>
      </c>
      <c r="Q133" s="175">
        <v>0</v>
      </c>
      <c r="R133" s="175">
        <f>Q133*H133</f>
        <v>0</v>
      </c>
      <c r="S133" s="175">
        <v>0</v>
      </c>
      <c r="T133" s="176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177" t="s">
        <v>125</v>
      </c>
      <c r="AT133" s="177" t="s">
        <v>112</v>
      </c>
      <c r="AU133" s="177" t="s">
        <v>83</v>
      </c>
      <c r="AY133" s="18" t="s">
        <v>111</v>
      </c>
      <c r="BE133" s="178">
        <f>IF(N133="základní",J133,0)</f>
        <v>0</v>
      </c>
      <c r="BF133" s="178">
        <f>IF(N133="snížená",J133,0)</f>
        <v>0</v>
      </c>
      <c r="BG133" s="178">
        <f>IF(N133="zákl. přenesená",J133,0)</f>
        <v>0</v>
      </c>
      <c r="BH133" s="178">
        <f>IF(N133="sníž. přenesená",J133,0)</f>
        <v>0</v>
      </c>
      <c r="BI133" s="178">
        <f>IF(N133="nulová",J133,0)</f>
        <v>0</v>
      </c>
      <c r="BJ133" s="18" t="s">
        <v>81</v>
      </c>
      <c r="BK133" s="178">
        <f>ROUND(I133*H133,2)</f>
        <v>0</v>
      </c>
      <c r="BL133" s="18" t="s">
        <v>125</v>
      </c>
      <c r="BM133" s="177" t="s">
        <v>229</v>
      </c>
    </row>
    <row r="134" spans="1:65" s="2" customFormat="1" ht="11.25">
      <c r="A134" s="35"/>
      <c r="B134" s="36"/>
      <c r="C134" s="37"/>
      <c r="D134" s="179" t="s">
        <v>130</v>
      </c>
      <c r="E134" s="37"/>
      <c r="F134" s="180" t="s">
        <v>230</v>
      </c>
      <c r="G134" s="37"/>
      <c r="H134" s="37"/>
      <c r="I134" s="181"/>
      <c r="J134" s="37"/>
      <c r="K134" s="37"/>
      <c r="L134" s="40"/>
      <c r="M134" s="182"/>
      <c r="N134" s="183"/>
      <c r="O134" s="65"/>
      <c r="P134" s="65"/>
      <c r="Q134" s="65"/>
      <c r="R134" s="65"/>
      <c r="S134" s="65"/>
      <c r="T134" s="66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130</v>
      </c>
      <c r="AU134" s="18" t="s">
        <v>83</v>
      </c>
    </row>
    <row r="135" spans="1:65" s="13" customFormat="1" ht="11.25">
      <c r="B135" s="196"/>
      <c r="C135" s="197"/>
      <c r="D135" s="198" t="s">
        <v>174</v>
      </c>
      <c r="E135" s="199" t="s">
        <v>19</v>
      </c>
      <c r="F135" s="200" t="s">
        <v>231</v>
      </c>
      <c r="G135" s="197"/>
      <c r="H135" s="201">
        <v>33.734999999999999</v>
      </c>
      <c r="I135" s="202"/>
      <c r="J135" s="197"/>
      <c r="K135" s="197"/>
      <c r="L135" s="203"/>
      <c r="M135" s="204"/>
      <c r="N135" s="205"/>
      <c r="O135" s="205"/>
      <c r="P135" s="205"/>
      <c r="Q135" s="205"/>
      <c r="R135" s="205"/>
      <c r="S135" s="205"/>
      <c r="T135" s="206"/>
      <c r="AT135" s="207" t="s">
        <v>174</v>
      </c>
      <c r="AU135" s="207" t="s">
        <v>83</v>
      </c>
      <c r="AV135" s="13" t="s">
        <v>83</v>
      </c>
      <c r="AW135" s="13" t="s">
        <v>35</v>
      </c>
      <c r="AX135" s="13" t="s">
        <v>73</v>
      </c>
      <c r="AY135" s="207" t="s">
        <v>111</v>
      </c>
    </row>
    <row r="136" spans="1:65" s="13" customFormat="1" ht="11.25">
      <c r="B136" s="196"/>
      <c r="C136" s="197"/>
      <c r="D136" s="198" t="s">
        <v>174</v>
      </c>
      <c r="E136" s="199" t="s">
        <v>19</v>
      </c>
      <c r="F136" s="200" t="s">
        <v>232</v>
      </c>
      <c r="G136" s="197"/>
      <c r="H136" s="201">
        <v>-5.3630000000000004</v>
      </c>
      <c r="I136" s="202"/>
      <c r="J136" s="197"/>
      <c r="K136" s="197"/>
      <c r="L136" s="203"/>
      <c r="M136" s="204"/>
      <c r="N136" s="205"/>
      <c r="O136" s="205"/>
      <c r="P136" s="205"/>
      <c r="Q136" s="205"/>
      <c r="R136" s="205"/>
      <c r="S136" s="205"/>
      <c r="T136" s="206"/>
      <c r="AT136" s="207" t="s">
        <v>174</v>
      </c>
      <c r="AU136" s="207" t="s">
        <v>83</v>
      </c>
      <c r="AV136" s="13" t="s">
        <v>83</v>
      </c>
      <c r="AW136" s="13" t="s">
        <v>35</v>
      </c>
      <c r="AX136" s="13" t="s">
        <v>73</v>
      </c>
      <c r="AY136" s="207" t="s">
        <v>111</v>
      </c>
    </row>
    <row r="137" spans="1:65" s="14" customFormat="1" ht="11.25">
      <c r="B137" s="208"/>
      <c r="C137" s="209"/>
      <c r="D137" s="198" t="s">
        <v>174</v>
      </c>
      <c r="E137" s="210" t="s">
        <v>19</v>
      </c>
      <c r="F137" s="211" t="s">
        <v>177</v>
      </c>
      <c r="G137" s="209"/>
      <c r="H137" s="212">
        <v>28.372</v>
      </c>
      <c r="I137" s="213"/>
      <c r="J137" s="209"/>
      <c r="K137" s="209"/>
      <c r="L137" s="214"/>
      <c r="M137" s="215"/>
      <c r="N137" s="216"/>
      <c r="O137" s="216"/>
      <c r="P137" s="216"/>
      <c r="Q137" s="216"/>
      <c r="R137" s="216"/>
      <c r="S137" s="216"/>
      <c r="T137" s="217"/>
      <c r="AT137" s="218" t="s">
        <v>174</v>
      </c>
      <c r="AU137" s="218" t="s">
        <v>83</v>
      </c>
      <c r="AV137" s="14" t="s">
        <v>125</v>
      </c>
      <c r="AW137" s="14" t="s">
        <v>35</v>
      </c>
      <c r="AX137" s="14" t="s">
        <v>81</v>
      </c>
      <c r="AY137" s="218" t="s">
        <v>111</v>
      </c>
    </row>
    <row r="138" spans="1:65" s="2" customFormat="1" ht="37.9" customHeight="1">
      <c r="A138" s="35"/>
      <c r="B138" s="36"/>
      <c r="C138" s="166" t="s">
        <v>233</v>
      </c>
      <c r="D138" s="166" t="s">
        <v>112</v>
      </c>
      <c r="E138" s="167" t="s">
        <v>234</v>
      </c>
      <c r="F138" s="168" t="s">
        <v>235</v>
      </c>
      <c r="G138" s="169" t="s">
        <v>221</v>
      </c>
      <c r="H138" s="170">
        <v>283.72000000000003</v>
      </c>
      <c r="I138" s="171"/>
      <c r="J138" s="172">
        <f>ROUND(I138*H138,2)</f>
        <v>0</v>
      </c>
      <c r="K138" s="168" t="s">
        <v>128</v>
      </c>
      <c r="L138" s="40"/>
      <c r="M138" s="173" t="s">
        <v>19</v>
      </c>
      <c r="N138" s="174" t="s">
        <v>44</v>
      </c>
      <c r="O138" s="65"/>
      <c r="P138" s="175">
        <f>O138*H138</f>
        <v>0</v>
      </c>
      <c r="Q138" s="175">
        <v>0</v>
      </c>
      <c r="R138" s="175">
        <f>Q138*H138</f>
        <v>0</v>
      </c>
      <c r="S138" s="175">
        <v>0</v>
      </c>
      <c r="T138" s="176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177" t="s">
        <v>125</v>
      </c>
      <c r="AT138" s="177" t="s">
        <v>112</v>
      </c>
      <c r="AU138" s="177" t="s">
        <v>83</v>
      </c>
      <c r="AY138" s="18" t="s">
        <v>111</v>
      </c>
      <c r="BE138" s="178">
        <f>IF(N138="základní",J138,0)</f>
        <v>0</v>
      </c>
      <c r="BF138" s="178">
        <f>IF(N138="snížená",J138,0)</f>
        <v>0</v>
      </c>
      <c r="BG138" s="178">
        <f>IF(N138="zákl. přenesená",J138,0)</f>
        <v>0</v>
      </c>
      <c r="BH138" s="178">
        <f>IF(N138="sníž. přenesená",J138,0)</f>
        <v>0</v>
      </c>
      <c r="BI138" s="178">
        <f>IF(N138="nulová",J138,0)</f>
        <v>0</v>
      </c>
      <c r="BJ138" s="18" t="s">
        <v>81</v>
      </c>
      <c r="BK138" s="178">
        <f>ROUND(I138*H138,2)</f>
        <v>0</v>
      </c>
      <c r="BL138" s="18" t="s">
        <v>125</v>
      </c>
      <c r="BM138" s="177" t="s">
        <v>236</v>
      </c>
    </row>
    <row r="139" spans="1:65" s="2" customFormat="1" ht="11.25">
      <c r="A139" s="35"/>
      <c r="B139" s="36"/>
      <c r="C139" s="37"/>
      <c r="D139" s="179" t="s">
        <v>130</v>
      </c>
      <c r="E139" s="37"/>
      <c r="F139" s="180" t="s">
        <v>237</v>
      </c>
      <c r="G139" s="37"/>
      <c r="H139" s="37"/>
      <c r="I139" s="181"/>
      <c r="J139" s="37"/>
      <c r="K139" s="37"/>
      <c r="L139" s="40"/>
      <c r="M139" s="182"/>
      <c r="N139" s="183"/>
      <c r="O139" s="65"/>
      <c r="P139" s="65"/>
      <c r="Q139" s="65"/>
      <c r="R139" s="65"/>
      <c r="S139" s="65"/>
      <c r="T139" s="66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130</v>
      </c>
      <c r="AU139" s="18" t="s">
        <v>83</v>
      </c>
    </row>
    <row r="140" spans="1:65" s="13" customFormat="1" ht="11.25">
      <c r="B140" s="196"/>
      <c r="C140" s="197"/>
      <c r="D140" s="198" t="s">
        <v>174</v>
      </c>
      <c r="E140" s="199" t="s">
        <v>19</v>
      </c>
      <c r="F140" s="200" t="s">
        <v>238</v>
      </c>
      <c r="G140" s="197"/>
      <c r="H140" s="201">
        <v>283.72000000000003</v>
      </c>
      <c r="I140" s="202"/>
      <c r="J140" s="197"/>
      <c r="K140" s="197"/>
      <c r="L140" s="203"/>
      <c r="M140" s="204"/>
      <c r="N140" s="205"/>
      <c r="O140" s="205"/>
      <c r="P140" s="205"/>
      <c r="Q140" s="205"/>
      <c r="R140" s="205"/>
      <c r="S140" s="205"/>
      <c r="T140" s="206"/>
      <c r="AT140" s="207" t="s">
        <v>174</v>
      </c>
      <c r="AU140" s="207" t="s">
        <v>83</v>
      </c>
      <c r="AV140" s="13" t="s">
        <v>83</v>
      </c>
      <c r="AW140" s="13" t="s">
        <v>35</v>
      </c>
      <c r="AX140" s="13" t="s">
        <v>81</v>
      </c>
      <c r="AY140" s="207" t="s">
        <v>111</v>
      </c>
    </row>
    <row r="141" spans="1:65" s="2" customFormat="1" ht="24.2" customHeight="1">
      <c r="A141" s="35"/>
      <c r="B141" s="36"/>
      <c r="C141" s="166" t="s">
        <v>239</v>
      </c>
      <c r="D141" s="166" t="s">
        <v>112</v>
      </c>
      <c r="E141" s="167" t="s">
        <v>240</v>
      </c>
      <c r="F141" s="168" t="s">
        <v>241</v>
      </c>
      <c r="G141" s="169" t="s">
        <v>221</v>
      </c>
      <c r="H141" s="170">
        <v>28.372</v>
      </c>
      <c r="I141" s="171"/>
      <c r="J141" s="172">
        <f>ROUND(I141*H141,2)</f>
        <v>0</v>
      </c>
      <c r="K141" s="168" t="s">
        <v>128</v>
      </c>
      <c r="L141" s="40"/>
      <c r="M141" s="173" t="s">
        <v>19</v>
      </c>
      <c r="N141" s="174" t="s">
        <v>44</v>
      </c>
      <c r="O141" s="65"/>
      <c r="P141" s="175">
        <f>O141*H141</f>
        <v>0</v>
      </c>
      <c r="Q141" s="175">
        <v>0</v>
      </c>
      <c r="R141" s="175">
        <f>Q141*H141</f>
        <v>0</v>
      </c>
      <c r="S141" s="175">
        <v>0</v>
      </c>
      <c r="T141" s="176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177" t="s">
        <v>125</v>
      </c>
      <c r="AT141" s="177" t="s">
        <v>112</v>
      </c>
      <c r="AU141" s="177" t="s">
        <v>83</v>
      </c>
      <c r="AY141" s="18" t="s">
        <v>111</v>
      </c>
      <c r="BE141" s="178">
        <f>IF(N141="základní",J141,0)</f>
        <v>0</v>
      </c>
      <c r="BF141" s="178">
        <f>IF(N141="snížená",J141,0)</f>
        <v>0</v>
      </c>
      <c r="BG141" s="178">
        <f>IF(N141="zákl. přenesená",J141,0)</f>
        <v>0</v>
      </c>
      <c r="BH141" s="178">
        <f>IF(N141="sníž. přenesená",J141,0)</f>
        <v>0</v>
      </c>
      <c r="BI141" s="178">
        <f>IF(N141="nulová",J141,0)</f>
        <v>0</v>
      </c>
      <c r="BJ141" s="18" t="s">
        <v>81</v>
      </c>
      <c r="BK141" s="178">
        <f>ROUND(I141*H141,2)</f>
        <v>0</v>
      </c>
      <c r="BL141" s="18" t="s">
        <v>125</v>
      </c>
      <c r="BM141" s="177" t="s">
        <v>242</v>
      </c>
    </row>
    <row r="142" spans="1:65" s="2" customFormat="1" ht="11.25">
      <c r="A142" s="35"/>
      <c r="B142" s="36"/>
      <c r="C142" s="37"/>
      <c r="D142" s="179" t="s">
        <v>130</v>
      </c>
      <c r="E142" s="37"/>
      <c r="F142" s="180" t="s">
        <v>243</v>
      </c>
      <c r="G142" s="37"/>
      <c r="H142" s="37"/>
      <c r="I142" s="181"/>
      <c r="J142" s="37"/>
      <c r="K142" s="37"/>
      <c r="L142" s="40"/>
      <c r="M142" s="182"/>
      <c r="N142" s="183"/>
      <c r="O142" s="65"/>
      <c r="P142" s="65"/>
      <c r="Q142" s="65"/>
      <c r="R142" s="65"/>
      <c r="S142" s="65"/>
      <c r="T142" s="66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130</v>
      </c>
      <c r="AU142" s="18" t="s">
        <v>83</v>
      </c>
    </row>
    <row r="143" spans="1:65" s="2" customFormat="1" ht="24.2" customHeight="1">
      <c r="A143" s="35"/>
      <c r="B143" s="36"/>
      <c r="C143" s="166" t="s">
        <v>244</v>
      </c>
      <c r="D143" s="166" t="s">
        <v>112</v>
      </c>
      <c r="E143" s="167" t="s">
        <v>245</v>
      </c>
      <c r="F143" s="168" t="s">
        <v>246</v>
      </c>
      <c r="G143" s="169" t="s">
        <v>247</v>
      </c>
      <c r="H143" s="170">
        <v>69.069999999999993</v>
      </c>
      <c r="I143" s="171"/>
      <c r="J143" s="172">
        <f>ROUND(I143*H143,2)</f>
        <v>0</v>
      </c>
      <c r="K143" s="168" t="s">
        <v>128</v>
      </c>
      <c r="L143" s="40"/>
      <c r="M143" s="173" t="s">
        <v>19</v>
      </c>
      <c r="N143" s="174" t="s">
        <v>44</v>
      </c>
      <c r="O143" s="65"/>
      <c r="P143" s="175">
        <f>O143*H143</f>
        <v>0</v>
      </c>
      <c r="Q143" s="175">
        <v>0</v>
      </c>
      <c r="R143" s="175">
        <f>Q143*H143</f>
        <v>0</v>
      </c>
      <c r="S143" s="175">
        <v>0</v>
      </c>
      <c r="T143" s="176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177" t="s">
        <v>125</v>
      </c>
      <c r="AT143" s="177" t="s">
        <v>112</v>
      </c>
      <c r="AU143" s="177" t="s">
        <v>83</v>
      </c>
      <c r="AY143" s="18" t="s">
        <v>111</v>
      </c>
      <c r="BE143" s="178">
        <f>IF(N143="základní",J143,0)</f>
        <v>0</v>
      </c>
      <c r="BF143" s="178">
        <f>IF(N143="snížená",J143,0)</f>
        <v>0</v>
      </c>
      <c r="BG143" s="178">
        <f>IF(N143="zákl. přenesená",J143,0)</f>
        <v>0</v>
      </c>
      <c r="BH143" s="178">
        <f>IF(N143="sníž. přenesená",J143,0)</f>
        <v>0</v>
      </c>
      <c r="BI143" s="178">
        <f>IF(N143="nulová",J143,0)</f>
        <v>0</v>
      </c>
      <c r="BJ143" s="18" t="s">
        <v>81</v>
      </c>
      <c r="BK143" s="178">
        <f>ROUND(I143*H143,2)</f>
        <v>0</v>
      </c>
      <c r="BL143" s="18" t="s">
        <v>125</v>
      </c>
      <c r="BM143" s="177" t="s">
        <v>248</v>
      </c>
    </row>
    <row r="144" spans="1:65" s="2" customFormat="1" ht="11.25">
      <c r="A144" s="35"/>
      <c r="B144" s="36"/>
      <c r="C144" s="37"/>
      <c r="D144" s="179" t="s">
        <v>130</v>
      </c>
      <c r="E144" s="37"/>
      <c r="F144" s="180" t="s">
        <v>249</v>
      </c>
      <c r="G144" s="37"/>
      <c r="H144" s="37"/>
      <c r="I144" s="181"/>
      <c r="J144" s="37"/>
      <c r="K144" s="37"/>
      <c r="L144" s="40"/>
      <c r="M144" s="182"/>
      <c r="N144" s="183"/>
      <c r="O144" s="65"/>
      <c r="P144" s="65"/>
      <c r="Q144" s="65"/>
      <c r="R144" s="65"/>
      <c r="S144" s="65"/>
      <c r="T144" s="66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T144" s="18" t="s">
        <v>130</v>
      </c>
      <c r="AU144" s="18" t="s">
        <v>83</v>
      </c>
    </row>
    <row r="145" spans="1:65" s="13" customFormat="1" ht="11.25">
      <c r="B145" s="196"/>
      <c r="C145" s="197"/>
      <c r="D145" s="198" t="s">
        <v>174</v>
      </c>
      <c r="E145" s="199" t="s">
        <v>19</v>
      </c>
      <c r="F145" s="200" t="s">
        <v>250</v>
      </c>
      <c r="G145" s="197"/>
      <c r="H145" s="201">
        <v>69.069999999999993</v>
      </c>
      <c r="I145" s="202"/>
      <c r="J145" s="197"/>
      <c r="K145" s="197"/>
      <c r="L145" s="203"/>
      <c r="M145" s="204"/>
      <c r="N145" s="205"/>
      <c r="O145" s="205"/>
      <c r="P145" s="205"/>
      <c r="Q145" s="205"/>
      <c r="R145" s="205"/>
      <c r="S145" s="205"/>
      <c r="T145" s="206"/>
      <c r="AT145" s="207" t="s">
        <v>174</v>
      </c>
      <c r="AU145" s="207" t="s">
        <v>83</v>
      </c>
      <c r="AV145" s="13" t="s">
        <v>83</v>
      </c>
      <c r="AW145" s="13" t="s">
        <v>35</v>
      </c>
      <c r="AX145" s="13" t="s">
        <v>81</v>
      </c>
      <c r="AY145" s="207" t="s">
        <v>111</v>
      </c>
    </row>
    <row r="146" spans="1:65" s="2" customFormat="1" ht="24.2" customHeight="1">
      <c r="A146" s="35"/>
      <c r="B146" s="36"/>
      <c r="C146" s="166" t="s">
        <v>8</v>
      </c>
      <c r="D146" s="166" t="s">
        <v>112</v>
      </c>
      <c r="E146" s="167" t="s">
        <v>251</v>
      </c>
      <c r="F146" s="168" t="s">
        <v>252</v>
      </c>
      <c r="G146" s="169" t="s">
        <v>171</v>
      </c>
      <c r="H146" s="170">
        <v>83</v>
      </c>
      <c r="I146" s="171"/>
      <c r="J146" s="172">
        <f>ROUND(I146*H146,2)</f>
        <v>0</v>
      </c>
      <c r="K146" s="168" t="s">
        <v>128</v>
      </c>
      <c r="L146" s="40"/>
      <c r="M146" s="173" t="s">
        <v>19</v>
      </c>
      <c r="N146" s="174" t="s">
        <v>44</v>
      </c>
      <c r="O146" s="65"/>
      <c r="P146" s="175">
        <f>O146*H146</f>
        <v>0</v>
      </c>
      <c r="Q146" s="175">
        <v>0</v>
      </c>
      <c r="R146" s="175">
        <f>Q146*H146</f>
        <v>0</v>
      </c>
      <c r="S146" s="175">
        <v>0</v>
      </c>
      <c r="T146" s="176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77" t="s">
        <v>125</v>
      </c>
      <c r="AT146" s="177" t="s">
        <v>112</v>
      </c>
      <c r="AU146" s="177" t="s">
        <v>83</v>
      </c>
      <c r="AY146" s="18" t="s">
        <v>111</v>
      </c>
      <c r="BE146" s="178">
        <f>IF(N146="základní",J146,0)</f>
        <v>0</v>
      </c>
      <c r="BF146" s="178">
        <f>IF(N146="snížená",J146,0)</f>
        <v>0</v>
      </c>
      <c r="BG146" s="178">
        <f>IF(N146="zákl. přenesená",J146,0)</f>
        <v>0</v>
      </c>
      <c r="BH146" s="178">
        <f>IF(N146="sníž. přenesená",J146,0)</f>
        <v>0</v>
      </c>
      <c r="BI146" s="178">
        <f>IF(N146="nulová",J146,0)</f>
        <v>0</v>
      </c>
      <c r="BJ146" s="18" t="s">
        <v>81</v>
      </c>
      <c r="BK146" s="178">
        <f>ROUND(I146*H146,2)</f>
        <v>0</v>
      </c>
      <c r="BL146" s="18" t="s">
        <v>125</v>
      </c>
      <c r="BM146" s="177" t="s">
        <v>253</v>
      </c>
    </row>
    <row r="147" spans="1:65" s="2" customFormat="1" ht="11.25">
      <c r="A147" s="35"/>
      <c r="B147" s="36"/>
      <c r="C147" s="37"/>
      <c r="D147" s="179" t="s">
        <v>130</v>
      </c>
      <c r="E147" s="37"/>
      <c r="F147" s="180" t="s">
        <v>254</v>
      </c>
      <c r="G147" s="37"/>
      <c r="H147" s="37"/>
      <c r="I147" s="181"/>
      <c r="J147" s="37"/>
      <c r="K147" s="37"/>
      <c r="L147" s="40"/>
      <c r="M147" s="182"/>
      <c r="N147" s="183"/>
      <c r="O147" s="65"/>
      <c r="P147" s="65"/>
      <c r="Q147" s="65"/>
      <c r="R147" s="65"/>
      <c r="S147" s="65"/>
      <c r="T147" s="66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130</v>
      </c>
      <c r="AU147" s="18" t="s">
        <v>83</v>
      </c>
    </row>
    <row r="148" spans="1:65" s="2" customFormat="1" ht="16.5" customHeight="1">
      <c r="A148" s="35"/>
      <c r="B148" s="36"/>
      <c r="C148" s="219" t="s">
        <v>255</v>
      </c>
      <c r="D148" s="219" t="s">
        <v>256</v>
      </c>
      <c r="E148" s="220" t="s">
        <v>257</v>
      </c>
      <c r="F148" s="221" t="s">
        <v>258</v>
      </c>
      <c r="G148" s="222" t="s">
        <v>247</v>
      </c>
      <c r="H148" s="223">
        <v>12.757999999999999</v>
      </c>
      <c r="I148" s="224"/>
      <c r="J148" s="225">
        <f>ROUND(I148*H148,2)</f>
        <v>0</v>
      </c>
      <c r="K148" s="221" t="s">
        <v>128</v>
      </c>
      <c r="L148" s="226"/>
      <c r="M148" s="227" t="s">
        <v>19</v>
      </c>
      <c r="N148" s="228" t="s">
        <v>44</v>
      </c>
      <c r="O148" s="65"/>
      <c r="P148" s="175">
        <f>O148*H148</f>
        <v>0</v>
      </c>
      <c r="Q148" s="175">
        <v>1</v>
      </c>
      <c r="R148" s="175">
        <f>Q148*H148</f>
        <v>12.757999999999999</v>
      </c>
      <c r="S148" s="175">
        <v>0</v>
      </c>
      <c r="T148" s="176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177" t="s">
        <v>144</v>
      </c>
      <c r="AT148" s="177" t="s">
        <v>256</v>
      </c>
      <c r="AU148" s="177" t="s">
        <v>83</v>
      </c>
      <c r="AY148" s="18" t="s">
        <v>111</v>
      </c>
      <c r="BE148" s="178">
        <f>IF(N148="základní",J148,0)</f>
        <v>0</v>
      </c>
      <c r="BF148" s="178">
        <f>IF(N148="snížená",J148,0)</f>
        <v>0</v>
      </c>
      <c r="BG148" s="178">
        <f>IF(N148="zákl. přenesená",J148,0)</f>
        <v>0</v>
      </c>
      <c r="BH148" s="178">
        <f>IF(N148="sníž. přenesená",J148,0)</f>
        <v>0</v>
      </c>
      <c r="BI148" s="178">
        <f>IF(N148="nulová",J148,0)</f>
        <v>0</v>
      </c>
      <c r="BJ148" s="18" t="s">
        <v>81</v>
      </c>
      <c r="BK148" s="178">
        <f>ROUND(I148*H148,2)</f>
        <v>0</v>
      </c>
      <c r="BL148" s="18" t="s">
        <v>125</v>
      </c>
      <c r="BM148" s="177" t="s">
        <v>259</v>
      </c>
    </row>
    <row r="149" spans="1:65" s="2" customFormat="1" ht="11.25">
      <c r="A149" s="35"/>
      <c r="B149" s="36"/>
      <c r="C149" s="37"/>
      <c r="D149" s="179" t="s">
        <v>130</v>
      </c>
      <c r="E149" s="37"/>
      <c r="F149" s="180" t="s">
        <v>260</v>
      </c>
      <c r="G149" s="37"/>
      <c r="H149" s="37"/>
      <c r="I149" s="181"/>
      <c r="J149" s="37"/>
      <c r="K149" s="37"/>
      <c r="L149" s="40"/>
      <c r="M149" s="182"/>
      <c r="N149" s="183"/>
      <c r="O149" s="65"/>
      <c r="P149" s="65"/>
      <c r="Q149" s="65"/>
      <c r="R149" s="65"/>
      <c r="S149" s="65"/>
      <c r="T149" s="66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130</v>
      </c>
      <c r="AU149" s="18" t="s">
        <v>83</v>
      </c>
    </row>
    <row r="150" spans="1:65" s="13" customFormat="1" ht="11.25">
      <c r="B150" s="196"/>
      <c r="C150" s="197"/>
      <c r="D150" s="198" t="s">
        <v>174</v>
      </c>
      <c r="E150" s="199" t="s">
        <v>19</v>
      </c>
      <c r="F150" s="200" t="s">
        <v>261</v>
      </c>
      <c r="G150" s="197"/>
      <c r="H150" s="201">
        <v>12.757999999999999</v>
      </c>
      <c r="I150" s="202"/>
      <c r="J150" s="197"/>
      <c r="K150" s="197"/>
      <c r="L150" s="203"/>
      <c r="M150" s="204"/>
      <c r="N150" s="205"/>
      <c r="O150" s="205"/>
      <c r="P150" s="205"/>
      <c r="Q150" s="205"/>
      <c r="R150" s="205"/>
      <c r="S150" s="205"/>
      <c r="T150" s="206"/>
      <c r="AT150" s="207" t="s">
        <v>174</v>
      </c>
      <c r="AU150" s="207" t="s">
        <v>83</v>
      </c>
      <c r="AV150" s="13" t="s">
        <v>83</v>
      </c>
      <c r="AW150" s="13" t="s">
        <v>35</v>
      </c>
      <c r="AX150" s="13" t="s">
        <v>81</v>
      </c>
      <c r="AY150" s="207" t="s">
        <v>111</v>
      </c>
    </row>
    <row r="151" spans="1:65" s="2" customFormat="1" ht="24.2" customHeight="1">
      <c r="A151" s="35"/>
      <c r="B151" s="36"/>
      <c r="C151" s="166" t="s">
        <v>262</v>
      </c>
      <c r="D151" s="166" t="s">
        <v>112</v>
      </c>
      <c r="E151" s="167" t="s">
        <v>263</v>
      </c>
      <c r="F151" s="168" t="s">
        <v>264</v>
      </c>
      <c r="G151" s="169" t="s">
        <v>171</v>
      </c>
      <c r="H151" s="170">
        <v>83</v>
      </c>
      <c r="I151" s="171"/>
      <c r="J151" s="172">
        <f>ROUND(I151*H151,2)</f>
        <v>0</v>
      </c>
      <c r="K151" s="168" t="s">
        <v>128</v>
      </c>
      <c r="L151" s="40"/>
      <c r="M151" s="173" t="s">
        <v>19</v>
      </c>
      <c r="N151" s="174" t="s">
        <v>44</v>
      </c>
      <c r="O151" s="65"/>
      <c r="P151" s="175">
        <f>O151*H151</f>
        <v>0</v>
      </c>
      <c r="Q151" s="175">
        <v>0</v>
      </c>
      <c r="R151" s="175">
        <f>Q151*H151</f>
        <v>0</v>
      </c>
      <c r="S151" s="175">
        <v>0</v>
      </c>
      <c r="T151" s="176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177" t="s">
        <v>125</v>
      </c>
      <c r="AT151" s="177" t="s">
        <v>112</v>
      </c>
      <c r="AU151" s="177" t="s">
        <v>83</v>
      </c>
      <c r="AY151" s="18" t="s">
        <v>111</v>
      </c>
      <c r="BE151" s="178">
        <f>IF(N151="základní",J151,0)</f>
        <v>0</v>
      </c>
      <c r="BF151" s="178">
        <f>IF(N151="snížená",J151,0)</f>
        <v>0</v>
      </c>
      <c r="BG151" s="178">
        <f>IF(N151="zákl. přenesená",J151,0)</f>
        <v>0</v>
      </c>
      <c r="BH151" s="178">
        <f>IF(N151="sníž. přenesená",J151,0)</f>
        <v>0</v>
      </c>
      <c r="BI151" s="178">
        <f>IF(N151="nulová",J151,0)</f>
        <v>0</v>
      </c>
      <c r="BJ151" s="18" t="s">
        <v>81</v>
      </c>
      <c r="BK151" s="178">
        <f>ROUND(I151*H151,2)</f>
        <v>0</v>
      </c>
      <c r="BL151" s="18" t="s">
        <v>125</v>
      </c>
      <c r="BM151" s="177" t="s">
        <v>265</v>
      </c>
    </row>
    <row r="152" spans="1:65" s="2" customFormat="1" ht="11.25">
      <c r="A152" s="35"/>
      <c r="B152" s="36"/>
      <c r="C152" s="37"/>
      <c r="D152" s="179" t="s">
        <v>130</v>
      </c>
      <c r="E152" s="37"/>
      <c r="F152" s="180" t="s">
        <v>266</v>
      </c>
      <c r="G152" s="37"/>
      <c r="H152" s="37"/>
      <c r="I152" s="181"/>
      <c r="J152" s="37"/>
      <c r="K152" s="37"/>
      <c r="L152" s="40"/>
      <c r="M152" s="182"/>
      <c r="N152" s="183"/>
      <c r="O152" s="65"/>
      <c r="P152" s="65"/>
      <c r="Q152" s="65"/>
      <c r="R152" s="65"/>
      <c r="S152" s="65"/>
      <c r="T152" s="66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130</v>
      </c>
      <c r="AU152" s="18" t="s">
        <v>83</v>
      </c>
    </row>
    <row r="153" spans="1:65" s="2" customFormat="1" ht="16.5" customHeight="1">
      <c r="A153" s="35"/>
      <c r="B153" s="36"/>
      <c r="C153" s="219" t="s">
        <v>267</v>
      </c>
      <c r="D153" s="219" t="s">
        <v>256</v>
      </c>
      <c r="E153" s="220" t="s">
        <v>268</v>
      </c>
      <c r="F153" s="221" t="s">
        <v>269</v>
      </c>
      <c r="G153" s="222" t="s">
        <v>270</v>
      </c>
      <c r="H153" s="223">
        <v>1.2450000000000001</v>
      </c>
      <c r="I153" s="224"/>
      <c r="J153" s="225">
        <f>ROUND(I153*H153,2)</f>
        <v>0</v>
      </c>
      <c r="K153" s="221" t="s">
        <v>128</v>
      </c>
      <c r="L153" s="226"/>
      <c r="M153" s="227" t="s">
        <v>19</v>
      </c>
      <c r="N153" s="228" t="s">
        <v>44</v>
      </c>
      <c r="O153" s="65"/>
      <c r="P153" s="175">
        <f>O153*H153</f>
        <v>0</v>
      </c>
      <c r="Q153" s="175">
        <v>1E-3</v>
      </c>
      <c r="R153" s="175">
        <f>Q153*H153</f>
        <v>1.2450000000000002E-3</v>
      </c>
      <c r="S153" s="175">
        <v>0</v>
      </c>
      <c r="T153" s="176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177" t="s">
        <v>144</v>
      </c>
      <c r="AT153" s="177" t="s">
        <v>256</v>
      </c>
      <c r="AU153" s="177" t="s">
        <v>83</v>
      </c>
      <c r="AY153" s="18" t="s">
        <v>111</v>
      </c>
      <c r="BE153" s="178">
        <f>IF(N153="základní",J153,0)</f>
        <v>0</v>
      </c>
      <c r="BF153" s="178">
        <f>IF(N153="snížená",J153,0)</f>
        <v>0</v>
      </c>
      <c r="BG153" s="178">
        <f>IF(N153="zákl. přenesená",J153,0)</f>
        <v>0</v>
      </c>
      <c r="BH153" s="178">
        <f>IF(N153="sníž. přenesená",J153,0)</f>
        <v>0</v>
      </c>
      <c r="BI153" s="178">
        <f>IF(N153="nulová",J153,0)</f>
        <v>0</v>
      </c>
      <c r="BJ153" s="18" t="s">
        <v>81</v>
      </c>
      <c r="BK153" s="178">
        <f>ROUND(I153*H153,2)</f>
        <v>0</v>
      </c>
      <c r="BL153" s="18" t="s">
        <v>125</v>
      </c>
      <c r="BM153" s="177" t="s">
        <v>271</v>
      </c>
    </row>
    <row r="154" spans="1:65" s="2" customFormat="1" ht="11.25">
      <c r="A154" s="35"/>
      <c r="B154" s="36"/>
      <c r="C154" s="37"/>
      <c r="D154" s="179" t="s">
        <v>130</v>
      </c>
      <c r="E154" s="37"/>
      <c r="F154" s="180" t="s">
        <v>272</v>
      </c>
      <c r="G154" s="37"/>
      <c r="H154" s="37"/>
      <c r="I154" s="181"/>
      <c r="J154" s="37"/>
      <c r="K154" s="37"/>
      <c r="L154" s="40"/>
      <c r="M154" s="182"/>
      <c r="N154" s="183"/>
      <c r="O154" s="65"/>
      <c r="P154" s="65"/>
      <c r="Q154" s="65"/>
      <c r="R154" s="65"/>
      <c r="S154" s="65"/>
      <c r="T154" s="66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130</v>
      </c>
      <c r="AU154" s="18" t="s">
        <v>83</v>
      </c>
    </row>
    <row r="155" spans="1:65" s="13" customFormat="1" ht="11.25">
      <c r="B155" s="196"/>
      <c r="C155" s="197"/>
      <c r="D155" s="198" t="s">
        <v>174</v>
      </c>
      <c r="E155" s="199" t="s">
        <v>19</v>
      </c>
      <c r="F155" s="200" t="s">
        <v>273</v>
      </c>
      <c r="G155" s="197"/>
      <c r="H155" s="201">
        <v>1.2450000000000001</v>
      </c>
      <c r="I155" s="202"/>
      <c r="J155" s="197"/>
      <c r="K155" s="197"/>
      <c r="L155" s="203"/>
      <c r="M155" s="204"/>
      <c r="N155" s="205"/>
      <c r="O155" s="205"/>
      <c r="P155" s="205"/>
      <c r="Q155" s="205"/>
      <c r="R155" s="205"/>
      <c r="S155" s="205"/>
      <c r="T155" s="206"/>
      <c r="AT155" s="207" t="s">
        <v>174</v>
      </c>
      <c r="AU155" s="207" t="s">
        <v>83</v>
      </c>
      <c r="AV155" s="13" t="s">
        <v>83</v>
      </c>
      <c r="AW155" s="13" t="s">
        <v>35</v>
      </c>
      <c r="AX155" s="13" t="s">
        <v>81</v>
      </c>
      <c r="AY155" s="207" t="s">
        <v>111</v>
      </c>
    </row>
    <row r="156" spans="1:65" s="2" customFormat="1" ht="21.75" customHeight="1">
      <c r="A156" s="35"/>
      <c r="B156" s="36"/>
      <c r="C156" s="166" t="s">
        <v>274</v>
      </c>
      <c r="D156" s="166" t="s">
        <v>112</v>
      </c>
      <c r="E156" s="167" t="s">
        <v>275</v>
      </c>
      <c r="F156" s="168" t="s">
        <v>276</v>
      </c>
      <c r="G156" s="169" t="s">
        <v>171</v>
      </c>
      <c r="H156" s="170">
        <v>83</v>
      </c>
      <c r="I156" s="171"/>
      <c r="J156" s="172">
        <f>ROUND(I156*H156,2)</f>
        <v>0</v>
      </c>
      <c r="K156" s="168" t="s">
        <v>128</v>
      </c>
      <c r="L156" s="40"/>
      <c r="M156" s="173" t="s">
        <v>19</v>
      </c>
      <c r="N156" s="174" t="s">
        <v>44</v>
      </c>
      <c r="O156" s="65"/>
      <c r="P156" s="175">
        <f>O156*H156</f>
        <v>0</v>
      </c>
      <c r="Q156" s="175">
        <v>0</v>
      </c>
      <c r="R156" s="175">
        <f>Q156*H156</f>
        <v>0</v>
      </c>
      <c r="S156" s="175">
        <v>0</v>
      </c>
      <c r="T156" s="176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177" t="s">
        <v>125</v>
      </c>
      <c r="AT156" s="177" t="s">
        <v>112</v>
      </c>
      <c r="AU156" s="177" t="s">
        <v>83</v>
      </c>
      <c r="AY156" s="18" t="s">
        <v>111</v>
      </c>
      <c r="BE156" s="178">
        <f>IF(N156="základní",J156,0)</f>
        <v>0</v>
      </c>
      <c r="BF156" s="178">
        <f>IF(N156="snížená",J156,0)</f>
        <v>0</v>
      </c>
      <c r="BG156" s="178">
        <f>IF(N156="zákl. přenesená",J156,0)</f>
        <v>0</v>
      </c>
      <c r="BH156" s="178">
        <f>IF(N156="sníž. přenesená",J156,0)</f>
        <v>0</v>
      </c>
      <c r="BI156" s="178">
        <f>IF(N156="nulová",J156,0)</f>
        <v>0</v>
      </c>
      <c r="BJ156" s="18" t="s">
        <v>81</v>
      </c>
      <c r="BK156" s="178">
        <f>ROUND(I156*H156,2)</f>
        <v>0</v>
      </c>
      <c r="BL156" s="18" t="s">
        <v>125</v>
      </c>
      <c r="BM156" s="177" t="s">
        <v>277</v>
      </c>
    </row>
    <row r="157" spans="1:65" s="2" customFormat="1" ht="11.25">
      <c r="A157" s="35"/>
      <c r="B157" s="36"/>
      <c r="C157" s="37"/>
      <c r="D157" s="179" t="s">
        <v>130</v>
      </c>
      <c r="E157" s="37"/>
      <c r="F157" s="180" t="s">
        <v>278</v>
      </c>
      <c r="G157" s="37"/>
      <c r="H157" s="37"/>
      <c r="I157" s="181"/>
      <c r="J157" s="37"/>
      <c r="K157" s="37"/>
      <c r="L157" s="40"/>
      <c r="M157" s="182"/>
      <c r="N157" s="183"/>
      <c r="O157" s="65"/>
      <c r="P157" s="65"/>
      <c r="Q157" s="65"/>
      <c r="R157" s="65"/>
      <c r="S157" s="65"/>
      <c r="T157" s="66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130</v>
      </c>
      <c r="AU157" s="18" t="s">
        <v>83</v>
      </c>
    </row>
    <row r="158" spans="1:65" s="2" customFormat="1" ht="21.75" customHeight="1">
      <c r="A158" s="35"/>
      <c r="B158" s="36"/>
      <c r="C158" s="166" t="s">
        <v>279</v>
      </c>
      <c r="D158" s="166" t="s">
        <v>112</v>
      </c>
      <c r="E158" s="167" t="s">
        <v>280</v>
      </c>
      <c r="F158" s="168" t="s">
        <v>281</v>
      </c>
      <c r="G158" s="169" t="s">
        <v>171</v>
      </c>
      <c r="H158" s="170">
        <v>870.51</v>
      </c>
      <c r="I158" s="171"/>
      <c r="J158" s="172">
        <f>ROUND(I158*H158,2)</f>
        <v>0</v>
      </c>
      <c r="K158" s="168" t="s">
        <v>128</v>
      </c>
      <c r="L158" s="40"/>
      <c r="M158" s="173" t="s">
        <v>19</v>
      </c>
      <c r="N158" s="174" t="s">
        <v>44</v>
      </c>
      <c r="O158" s="65"/>
      <c r="P158" s="175">
        <f>O158*H158</f>
        <v>0</v>
      </c>
      <c r="Q158" s="175">
        <v>0</v>
      </c>
      <c r="R158" s="175">
        <f>Q158*H158</f>
        <v>0</v>
      </c>
      <c r="S158" s="175">
        <v>0</v>
      </c>
      <c r="T158" s="176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177" t="s">
        <v>125</v>
      </c>
      <c r="AT158" s="177" t="s">
        <v>112</v>
      </c>
      <c r="AU158" s="177" t="s">
        <v>83</v>
      </c>
      <c r="AY158" s="18" t="s">
        <v>111</v>
      </c>
      <c r="BE158" s="178">
        <f>IF(N158="základní",J158,0)</f>
        <v>0</v>
      </c>
      <c r="BF158" s="178">
        <f>IF(N158="snížená",J158,0)</f>
        <v>0</v>
      </c>
      <c r="BG158" s="178">
        <f>IF(N158="zákl. přenesená",J158,0)</f>
        <v>0</v>
      </c>
      <c r="BH158" s="178">
        <f>IF(N158="sníž. přenesená",J158,0)</f>
        <v>0</v>
      </c>
      <c r="BI158" s="178">
        <f>IF(N158="nulová",J158,0)</f>
        <v>0</v>
      </c>
      <c r="BJ158" s="18" t="s">
        <v>81</v>
      </c>
      <c r="BK158" s="178">
        <f>ROUND(I158*H158,2)</f>
        <v>0</v>
      </c>
      <c r="BL158" s="18" t="s">
        <v>125</v>
      </c>
      <c r="BM158" s="177" t="s">
        <v>282</v>
      </c>
    </row>
    <row r="159" spans="1:65" s="2" customFormat="1" ht="11.25">
      <c r="A159" s="35"/>
      <c r="B159" s="36"/>
      <c r="C159" s="37"/>
      <c r="D159" s="179" t="s">
        <v>130</v>
      </c>
      <c r="E159" s="37"/>
      <c r="F159" s="180" t="s">
        <v>283</v>
      </c>
      <c r="G159" s="37"/>
      <c r="H159" s="37"/>
      <c r="I159" s="181"/>
      <c r="J159" s="37"/>
      <c r="K159" s="37"/>
      <c r="L159" s="40"/>
      <c r="M159" s="182"/>
      <c r="N159" s="183"/>
      <c r="O159" s="65"/>
      <c r="P159" s="65"/>
      <c r="Q159" s="65"/>
      <c r="R159" s="65"/>
      <c r="S159" s="65"/>
      <c r="T159" s="66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T159" s="18" t="s">
        <v>130</v>
      </c>
      <c r="AU159" s="18" t="s">
        <v>83</v>
      </c>
    </row>
    <row r="160" spans="1:65" s="13" customFormat="1" ht="11.25">
      <c r="B160" s="196"/>
      <c r="C160" s="197"/>
      <c r="D160" s="198" t="s">
        <v>174</v>
      </c>
      <c r="E160" s="199" t="s">
        <v>19</v>
      </c>
      <c r="F160" s="200" t="s">
        <v>284</v>
      </c>
      <c r="G160" s="197"/>
      <c r="H160" s="201">
        <v>488.3</v>
      </c>
      <c r="I160" s="202"/>
      <c r="J160" s="197"/>
      <c r="K160" s="197"/>
      <c r="L160" s="203"/>
      <c r="M160" s="204"/>
      <c r="N160" s="205"/>
      <c r="O160" s="205"/>
      <c r="P160" s="205"/>
      <c r="Q160" s="205"/>
      <c r="R160" s="205"/>
      <c r="S160" s="205"/>
      <c r="T160" s="206"/>
      <c r="AT160" s="207" t="s">
        <v>174</v>
      </c>
      <c r="AU160" s="207" t="s">
        <v>83</v>
      </c>
      <c r="AV160" s="13" t="s">
        <v>83</v>
      </c>
      <c r="AW160" s="13" t="s">
        <v>35</v>
      </c>
      <c r="AX160" s="13" t="s">
        <v>73</v>
      </c>
      <c r="AY160" s="207" t="s">
        <v>111</v>
      </c>
    </row>
    <row r="161" spans="1:65" s="13" customFormat="1" ht="11.25">
      <c r="B161" s="196"/>
      <c r="C161" s="197"/>
      <c r="D161" s="198" t="s">
        <v>174</v>
      </c>
      <c r="E161" s="199" t="s">
        <v>19</v>
      </c>
      <c r="F161" s="200" t="s">
        <v>285</v>
      </c>
      <c r="G161" s="197"/>
      <c r="H161" s="201">
        <v>43</v>
      </c>
      <c r="I161" s="202"/>
      <c r="J161" s="197"/>
      <c r="K161" s="197"/>
      <c r="L161" s="203"/>
      <c r="M161" s="204"/>
      <c r="N161" s="205"/>
      <c r="O161" s="205"/>
      <c r="P161" s="205"/>
      <c r="Q161" s="205"/>
      <c r="R161" s="205"/>
      <c r="S161" s="205"/>
      <c r="T161" s="206"/>
      <c r="AT161" s="207" t="s">
        <v>174</v>
      </c>
      <c r="AU161" s="207" t="s">
        <v>83</v>
      </c>
      <c r="AV161" s="13" t="s">
        <v>83</v>
      </c>
      <c r="AW161" s="13" t="s">
        <v>35</v>
      </c>
      <c r="AX161" s="13" t="s">
        <v>73</v>
      </c>
      <c r="AY161" s="207" t="s">
        <v>111</v>
      </c>
    </row>
    <row r="162" spans="1:65" s="13" customFormat="1" ht="11.25">
      <c r="B162" s="196"/>
      <c r="C162" s="197"/>
      <c r="D162" s="198" t="s">
        <v>174</v>
      </c>
      <c r="E162" s="199" t="s">
        <v>19</v>
      </c>
      <c r="F162" s="200" t="s">
        <v>286</v>
      </c>
      <c r="G162" s="197"/>
      <c r="H162" s="201">
        <v>7.2</v>
      </c>
      <c r="I162" s="202"/>
      <c r="J162" s="197"/>
      <c r="K162" s="197"/>
      <c r="L162" s="203"/>
      <c r="M162" s="204"/>
      <c r="N162" s="205"/>
      <c r="O162" s="205"/>
      <c r="P162" s="205"/>
      <c r="Q162" s="205"/>
      <c r="R162" s="205"/>
      <c r="S162" s="205"/>
      <c r="T162" s="206"/>
      <c r="AT162" s="207" t="s">
        <v>174</v>
      </c>
      <c r="AU162" s="207" t="s">
        <v>83</v>
      </c>
      <c r="AV162" s="13" t="s">
        <v>83</v>
      </c>
      <c r="AW162" s="13" t="s">
        <v>35</v>
      </c>
      <c r="AX162" s="13" t="s">
        <v>73</v>
      </c>
      <c r="AY162" s="207" t="s">
        <v>111</v>
      </c>
    </row>
    <row r="163" spans="1:65" s="13" customFormat="1" ht="11.25">
      <c r="B163" s="196"/>
      <c r="C163" s="197"/>
      <c r="D163" s="198" t="s">
        <v>174</v>
      </c>
      <c r="E163" s="199" t="s">
        <v>19</v>
      </c>
      <c r="F163" s="200" t="s">
        <v>287</v>
      </c>
      <c r="G163" s="197"/>
      <c r="H163" s="201">
        <v>2.9</v>
      </c>
      <c r="I163" s="202"/>
      <c r="J163" s="197"/>
      <c r="K163" s="197"/>
      <c r="L163" s="203"/>
      <c r="M163" s="204"/>
      <c r="N163" s="205"/>
      <c r="O163" s="205"/>
      <c r="P163" s="205"/>
      <c r="Q163" s="205"/>
      <c r="R163" s="205"/>
      <c r="S163" s="205"/>
      <c r="T163" s="206"/>
      <c r="AT163" s="207" t="s">
        <v>174</v>
      </c>
      <c r="AU163" s="207" t="s">
        <v>83</v>
      </c>
      <c r="AV163" s="13" t="s">
        <v>83</v>
      </c>
      <c r="AW163" s="13" t="s">
        <v>35</v>
      </c>
      <c r="AX163" s="13" t="s">
        <v>73</v>
      </c>
      <c r="AY163" s="207" t="s">
        <v>111</v>
      </c>
    </row>
    <row r="164" spans="1:65" s="13" customFormat="1" ht="11.25">
      <c r="B164" s="196"/>
      <c r="C164" s="197"/>
      <c r="D164" s="198" t="s">
        <v>174</v>
      </c>
      <c r="E164" s="199" t="s">
        <v>19</v>
      </c>
      <c r="F164" s="200" t="s">
        <v>288</v>
      </c>
      <c r="G164" s="197"/>
      <c r="H164" s="201">
        <v>12.6</v>
      </c>
      <c r="I164" s="202"/>
      <c r="J164" s="197"/>
      <c r="K164" s="197"/>
      <c r="L164" s="203"/>
      <c r="M164" s="204"/>
      <c r="N164" s="205"/>
      <c r="O164" s="205"/>
      <c r="P164" s="205"/>
      <c r="Q164" s="205"/>
      <c r="R164" s="205"/>
      <c r="S164" s="205"/>
      <c r="T164" s="206"/>
      <c r="AT164" s="207" t="s">
        <v>174</v>
      </c>
      <c r="AU164" s="207" t="s">
        <v>83</v>
      </c>
      <c r="AV164" s="13" t="s">
        <v>83</v>
      </c>
      <c r="AW164" s="13" t="s">
        <v>35</v>
      </c>
      <c r="AX164" s="13" t="s">
        <v>73</v>
      </c>
      <c r="AY164" s="207" t="s">
        <v>111</v>
      </c>
    </row>
    <row r="165" spans="1:65" s="13" customFormat="1" ht="11.25">
      <c r="B165" s="196"/>
      <c r="C165" s="197"/>
      <c r="D165" s="198" t="s">
        <v>174</v>
      </c>
      <c r="E165" s="199" t="s">
        <v>19</v>
      </c>
      <c r="F165" s="200" t="s">
        <v>289</v>
      </c>
      <c r="G165" s="197"/>
      <c r="H165" s="201">
        <v>40.200000000000003</v>
      </c>
      <c r="I165" s="202"/>
      <c r="J165" s="197"/>
      <c r="K165" s="197"/>
      <c r="L165" s="203"/>
      <c r="M165" s="204"/>
      <c r="N165" s="205"/>
      <c r="O165" s="205"/>
      <c r="P165" s="205"/>
      <c r="Q165" s="205"/>
      <c r="R165" s="205"/>
      <c r="S165" s="205"/>
      <c r="T165" s="206"/>
      <c r="AT165" s="207" t="s">
        <v>174</v>
      </c>
      <c r="AU165" s="207" t="s">
        <v>83</v>
      </c>
      <c r="AV165" s="13" t="s">
        <v>83</v>
      </c>
      <c r="AW165" s="13" t="s">
        <v>35</v>
      </c>
      <c r="AX165" s="13" t="s">
        <v>73</v>
      </c>
      <c r="AY165" s="207" t="s">
        <v>111</v>
      </c>
    </row>
    <row r="166" spans="1:65" s="13" customFormat="1" ht="11.25">
      <c r="B166" s="196"/>
      <c r="C166" s="197"/>
      <c r="D166" s="198" t="s">
        <v>174</v>
      </c>
      <c r="E166" s="199" t="s">
        <v>19</v>
      </c>
      <c r="F166" s="200" t="s">
        <v>290</v>
      </c>
      <c r="G166" s="197"/>
      <c r="H166" s="201">
        <v>9</v>
      </c>
      <c r="I166" s="202"/>
      <c r="J166" s="197"/>
      <c r="K166" s="197"/>
      <c r="L166" s="203"/>
      <c r="M166" s="204"/>
      <c r="N166" s="205"/>
      <c r="O166" s="205"/>
      <c r="P166" s="205"/>
      <c r="Q166" s="205"/>
      <c r="R166" s="205"/>
      <c r="S166" s="205"/>
      <c r="T166" s="206"/>
      <c r="AT166" s="207" t="s">
        <v>174</v>
      </c>
      <c r="AU166" s="207" t="s">
        <v>83</v>
      </c>
      <c r="AV166" s="13" t="s">
        <v>83</v>
      </c>
      <c r="AW166" s="13" t="s">
        <v>35</v>
      </c>
      <c r="AX166" s="13" t="s">
        <v>73</v>
      </c>
      <c r="AY166" s="207" t="s">
        <v>111</v>
      </c>
    </row>
    <row r="167" spans="1:65" s="13" customFormat="1" ht="11.25">
      <c r="B167" s="196"/>
      <c r="C167" s="197"/>
      <c r="D167" s="198" t="s">
        <v>174</v>
      </c>
      <c r="E167" s="199" t="s">
        <v>19</v>
      </c>
      <c r="F167" s="200" t="s">
        <v>291</v>
      </c>
      <c r="G167" s="197"/>
      <c r="H167" s="201">
        <v>92</v>
      </c>
      <c r="I167" s="202"/>
      <c r="J167" s="197"/>
      <c r="K167" s="197"/>
      <c r="L167" s="203"/>
      <c r="M167" s="204"/>
      <c r="N167" s="205"/>
      <c r="O167" s="205"/>
      <c r="P167" s="205"/>
      <c r="Q167" s="205"/>
      <c r="R167" s="205"/>
      <c r="S167" s="205"/>
      <c r="T167" s="206"/>
      <c r="AT167" s="207" t="s">
        <v>174</v>
      </c>
      <c r="AU167" s="207" t="s">
        <v>83</v>
      </c>
      <c r="AV167" s="13" t="s">
        <v>83</v>
      </c>
      <c r="AW167" s="13" t="s">
        <v>35</v>
      </c>
      <c r="AX167" s="13" t="s">
        <v>73</v>
      </c>
      <c r="AY167" s="207" t="s">
        <v>111</v>
      </c>
    </row>
    <row r="168" spans="1:65" s="13" customFormat="1" ht="11.25">
      <c r="B168" s="196"/>
      <c r="C168" s="197"/>
      <c r="D168" s="198" t="s">
        <v>174</v>
      </c>
      <c r="E168" s="199" t="s">
        <v>19</v>
      </c>
      <c r="F168" s="200" t="s">
        <v>292</v>
      </c>
      <c r="G168" s="197"/>
      <c r="H168" s="201">
        <v>18.5</v>
      </c>
      <c r="I168" s="202"/>
      <c r="J168" s="197"/>
      <c r="K168" s="197"/>
      <c r="L168" s="203"/>
      <c r="M168" s="204"/>
      <c r="N168" s="205"/>
      <c r="O168" s="205"/>
      <c r="P168" s="205"/>
      <c r="Q168" s="205"/>
      <c r="R168" s="205"/>
      <c r="S168" s="205"/>
      <c r="T168" s="206"/>
      <c r="AT168" s="207" t="s">
        <v>174</v>
      </c>
      <c r="AU168" s="207" t="s">
        <v>83</v>
      </c>
      <c r="AV168" s="13" t="s">
        <v>83</v>
      </c>
      <c r="AW168" s="13" t="s">
        <v>35</v>
      </c>
      <c r="AX168" s="13" t="s">
        <v>73</v>
      </c>
      <c r="AY168" s="207" t="s">
        <v>111</v>
      </c>
    </row>
    <row r="169" spans="1:65" s="13" customFormat="1" ht="11.25">
      <c r="B169" s="196"/>
      <c r="C169" s="197"/>
      <c r="D169" s="198" t="s">
        <v>174</v>
      </c>
      <c r="E169" s="199" t="s">
        <v>19</v>
      </c>
      <c r="F169" s="200" t="s">
        <v>293</v>
      </c>
      <c r="G169" s="197"/>
      <c r="H169" s="201">
        <v>77.400000000000006</v>
      </c>
      <c r="I169" s="202"/>
      <c r="J169" s="197"/>
      <c r="K169" s="197"/>
      <c r="L169" s="203"/>
      <c r="M169" s="204"/>
      <c r="N169" s="205"/>
      <c r="O169" s="205"/>
      <c r="P169" s="205"/>
      <c r="Q169" s="205"/>
      <c r="R169" s="205"/>
      <c r="S169" s="205"/>
      <c r="T169" s="206"/>
      <c r="AT169" s="207" t="s">
        <v>174</v>
      </c>
      <c r="AU169" s="207" t="s">
        <v>83</v>
      </c>
      <c r="AV169" s="13" t="s">
        <v>83</v>
      </c>
      <c r="AW169" s="13" t="s">
        <v>35</v>
      </c>
      <c r="AX169" s="13" t="s">
        <v>73</v>
      </c>
      <c r="AY169" s="207" t="s">
        <v>111</v>
      </c>
    </row>
    <row r="170" spans="1:65" s="13" customFormat="1" ht="11.25">
      <c r="B170" s="196"/>
      <c r="C170" s="197"/>
      <c r="D170" s="198" t="s">
        <v>174</v>
      </c>
      <c r="E170" s="199" t="s">
        <v>19</v>
      </c>
      <c r="F170" s="200" t="s">
        <v>294</v>
      </c>
      <c r="G170" s="197"/>
      <c r="H170" s="201">
        <v>79.41</v>
      </c>
      <c r="I170" s="202"/>
      <c r="J170" s="197"/>
      <c r="K170" s="197"/>
      <c r="L170" s="203"/>
      <c r="M170" s="204"/>
      <c r="N170" s="205"/>
      <c r="O170" s="205"/>
      <c r="P170" s="205"/>
      <c r="Q170" s="205"/>
      <c r="R170" s="205"/>
      <c r="S170" s="205"/>
      <c r="T170" s="206"/>
      <c r="AT170" s="207" t="s">
        <v>174</v>
      </c>
      <c r="AU170" s="207" t="s">
        <v>83</v>
      </c>
      <c r="AV170" s="13" t="s">
        <v>83</v>
      </c>
      <c r="AW170" s="13" t="s">
        <v>35</v>
      </c>
      <c r="AX170" s="13" t="s">
        <v>73</v>
      </c>
      <c r="AY170" s="207" t="s">
        <v>111</v>
      </c>
    </row>
    <row r="171" spans="1:65" s="14" customFormat="1" ht="11.25">
      <c r="B171" s="208"/>
      <c r="C171" s="209"/>
      <c r="D171" s="198" t="s">
        <v>174</v>
      </c>
      <c r="E171" s="210" t="s">
        <v>19</v>
      </c>
      <c r="F171" s="211" t="s">
        <v>177</v>
      </c>
      <c r="G171" s="209"/>
      <c r="H171" s="212">
        <v>870.51</v>
      </c>
      <c r="I171" s="213"/>
      <c r="J171" s="209"/>
      <c r="K171" s="209"/>
      <c r="L171" s="214"/>
      <c r="M171" s="215"/>
      <c r="N171" s="216"/>
      <c r="O171" s="216"/>
      <c r="P171" s="216"/>
      <c r="Q171" s="216"/>
      <c r="R171" s="216"/>
      <c r="S171" s="216"/>
      <c r="T171" s="217"/>
      <c r="AT171" s="218" t="s">
        <v>174</v>
      </c>
      <c r="AU171" s="218" t="s">
        <v>83</v>
      </c>
      <c r="AV171" s="14" t="s">
        <v>125</v>
      </c>
      <c r="AW171" s="14" t="s">
        <v>35</v>
      </c>
      <c r="AX171" s="14" t="s">
        <v>81</v>
      </c>
      <c r="AY171" s="218" t="s">
        <v>111</v>
      </c>
    </row>
    <row r="172" spans="1:65" s="11" customFormat="1" ht="22.9" customHeight="1">
      <c r="B172" s="152"/>
      <c r="C172" s="153"/>
      <c r="D172" s="154" t="s">
        <v>72</v>
      </c>
      <c r="E172" s="194" t="s">
        <v>83</v>
      </c>
      <c r="F172" s="194" t="s">
        <v>295</v>
      </c>
      <c r="G172" s="153"/>
      <c r="H172" s="153"/>
      <c r="I172" s="156"/>
      <c r="J172" s="195">
        <f>BK172</f>
        <v>0</v>
      </c>
      <c r="K172" s="153"/>
      <c r="L172" s="158"/>
      <c r="M172" s="159"/>
      <c r="N172" s="160"/>
      <c r="O172" s="160"/>
      <c r="P172" s="161">
        <f>SUM(P173:P179)</f>
        <v>0</v>
      </c>
      <c r="Q172" s="160"/>
      <c r="R172" s="161">
        <f>SUM(R173:R179)</f>
        <v>0.31186559999999997</v>
      </c>
      <c r="S172" s="160"/>
      <c r="T172" s="162">
        <f>SUM(T173:T179)</f>
        <v>0</v>
      </c>
      <c r="AR172" s="163" t="s">
        <v>81</v>
      </c>
      <c r="AT172" s="164" t="s">
        <v>72</v>
      </c>
      <c r="AU172" s="164" t="s">
        <v>81</v>
      </c>
      <c r="AY172" s="163" t="s">
        <v>111</v>
      </c>
      <c r="BK172" s="165">
        <f>SUM(BK173:BK179)</f>
        <v>0</v>
      </c>
    </row>
    <row r="173" spans="1:65" s="2" customFormat="1" ht="24.2" customHeight="1">
      <c r="A173" s="35"/>
      <c r="B173" s="36"/>
      <c r="C173" s="166" t="s">
        <v>7</v>
      </c>
      <c r="D173" s="166" t="s">
        <v>112</v>
      </c>
      <c r="E173" s="167" t="s">
        <v>296</v>
      </c>
      <c r="F173" s="168" t="s">
        <v>297</v>
      </c>
      <c r="G173" s="169" t="s">
        <v>171</v>
      </c>
      <c r="H173" s="170">
        <v>702.4</v>
      </c>
      <c r="I173" s="171"/>
      <c r="J173" s="172">
        <f>ROUND(I173*H173,2)</f>
        <v>0</v>
      </c>
      <c r="K173" s="168" t="s">
        <v>128</v>
      </c>
      <c r="L173" s="40"/>
      <c r="M173" s="173" t="s">
        <v>19</v>
      </c>
      <c r="N173" s="174" t="s">
        <v>44</v>
      </c>
      <c r="O173" s="65"/>
      <c r="P173" s="175">
        <f>O173*H173</f>
        <v>0</v>
      </c>
      <c r="Q173" s="175">
        <v>9.8999999999999994E-5</v>
      </c>
      <c r="R173" s="175">
        <f>Q173*H173</f>
        <v>6.9537599999999991E-2</v>
      </c>
      <c r="S173" s="175">
        <v>0</v>
      </c>
      <c r="T173" s="176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177" t="s">
        <v>125</v>
      </c>
      <c r="AT173" s="177" t="s">
        <v>112</v>
      </c>
      <c r="AU173" s="177" t="s">
        <v>83</v>
      </c>
      <c r="AY173" s="18" t="s">
        <v>111</v>
      </c>
      <c r="BE173" s="178">
        <f>IF(N173="základní",J173,0)</f>
        <v>0</v>
      </c>
      <c r="BF173" s="178">
        <f>IF(N173="snížená",J173,0)</f>
        <v>0</v>
      </c>
      <c r="BG173" s="178">
        <f>IF(N173="zákl. přenesená",J173,0)</f>
        <v>0</v>
      </c>
      <c r="BH173" s="178">
        <f>IF(N173="sníž. přenesená",J173,0)</f>
        <v>0</v>
      </c>
      <c r="BI173" s="178">
        <f>IF(N173="nulová",J173,0)</f>
        <v>0</v>
      </c>
      <c r="BJ173" s="18" t="s">
        <v>81</v>
      </c>
      <c r="BK173" s="178">
        <f>ROUND(I173*H173,2)</f>
        <v>0</v>
      </c>
      <c r="BL173" s="18" t="s">
        <v>125</v>
      </c>
      <c r="BM173" s="177" t="s">
        <v>298</v>
      </c>
    </row>
    <row r="174" spans="1:65" s="2" customFormat="1" ht="11.25">
      <c r="A174" s="35"/>
      <c r="B174" s="36"/>
      <c r="C174" s="37"/>
      <c r="D174" s="179" t="s">
        <v>130</v>
      </c>
      <c r="E174" s="37"/>
      <c r="F174" s="180" t="s">
        <v>299</v>
      </c>
      <c r="G174" s="37"/>
      <c r="H174" s="37"/>
      <c r="I174" s="181"/>
      <c r="J174" s="37"/>
      <c r="K174" s="37"/>
      <c r="L174" s="40"/>
      <c r="M174" s="182"/>
      <c r="N174" s="183"/>
      <c r="O174" s="65"/>
      <c r="P174" s="65"/>
      <c r="Q174" s="65"/>
      <c r="R174" s="65"/>
      <c r="S174" s="65"/>
      <c r="T174" s="66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130</v>
      </c>
      <c r="AU174" s="18" t="s">
        <v>83</v>
      </c>
    </row>
    <row r="175" spans="1:65" s="15" customFormat="1" ht="11.25">
      <c r="B175" s="229"/>
      <c r="C175" s="230"/>
      <c r="D175" s="198" t="s">
        <v>174</v>
      </c>
      <c r="E175" s="231" t="s">
        <v>19</v>
      </c>
      <c r="F175" s="232" t="s">
        <v>300</v>
      </c>
      <c r="G175" s="230"/>
      <c r="H175" s="231" t="s">
        <v>19</v>
      </c>
      <c r="I175" s="233"/>
      <c r="J175" s="230"/>
      <c r="K175" s="230"/>
      <c r="L175" s="234"/>
      <c r="M175" s="235"/>
      <c r="N175" s="236"/>
      <c r="O175" s="236"/>
      <c r="P175" s="236"/>
      <c r="Q175" s="236"/>
      <c r="R175" s="236"/>
      <c r="S175" s="236"/>
      <c r="T175" s="237"/>
      <c r="AT175" s="238" t="s">
        <v>174</v>
      </c>
      <c r="AU175" s="238" t="s">
        <v>83</v>
      </c>
      <c r="AV175" s="15" t="s">
        <v>81</v>
      </c>
      <c r="AW175" s="15" t="s">
        <v>35</v>
      </c>
      <c r="AX175" s="15" t="s">
        <v>73</v>
      </c>
      <c r="AY175" s="238" t="s">
        <v>111</v>
      </c>
    </row>
    <row r="176" spans="1:65" s="13" customFormat="1" ht="11.25">
      <c r="B176" s="196"/>
      <c r="C176" s="197"/>
      <c r="D176" s="198" t="s">
        <v>174</v>
      </c>
      <c r="E176" s="199" t="s">
        <v>19</v>
      </c>
      <c r="F176" s="200" t="s">
        <v>301</v>
      </c>
      <c r="G176" s="197"/>
      <c r="H176" s="201">
        <v>702.4</v>
      </c>
      <c r="I176" s="202"/>
      <c r="J176" s="197"/>
      <c r="K176" s="197"/>
      <c r="L176" s="203"/>
      <c r="M176" s="204"/>
      <c r="N176" s="205"/>
      <c r="O176" s="205"/>
      <c r="P176" s="205"/>
      <c r="Q176" s="205"/>
      <c r="R176" s="205"/>
      <c r="S176" s="205"/>
      <c r="T176" s="206"/>
      <c r="AT176" s="207" t="s">
        <v>174</v>
      </c>
      <c r="AU176" s="207" t="s">
        <v>83</v>
      </c>
      <c r="AV176" s="13" t="s">
        <v>83</v>
      </c>
      <c r="AW176" s="13" t="s">
        <v>35</v>
      </c>
      <c r="AX176" s="13" t="s">
        <v>81</v>
      </c>
      <c r="AY176" s="207" t="s">
        <v>111</v>
      </c>
    </row>
    <row r="177" spans="1:65" s="2" customFormat="1" ht="16.5" customHeight="1">
      <c r="A177" s="35"/>
      <c r="B177" s="36"/>
      <c r="C177" s="219" t="s">
        <v>302</v>
      </c>
      <c r="D177" s="219" t="s">
        <v>256</v>
      </c>
      <c r="E177" s="220" t="s">
        <v>303</v>
      </c>
      <c r="F177" s="221" t="s">
        <v>304</v>
      </c>
      <c r="G177" s="222" t="s">
        <v>171</v>
      </c>
      <c r="H177" s="223">
        <v>807.76</v>
      </c>
      <c r="I177" s="224"/>
      <c r="J177" s="225">
        <f>ROUND(I177*H177,2)</f>
        <v>0</v>
      </c>
      <c r="K177" s="221" t="s">
        <v>128</v>
      </c>
      <c r="L177" s="226"/>
      <c r="M177" s="227" t="s">
        <v>19</v>
      </c>
      <c r="N177" s="228" t="s">
        <v>44</v>
      </c>
      <c r="O177" s="65"/>
      <c r="P177" s="175">
        <f>O177*H177</f>
        <v>0</v>
      </c>
      <c r="Q177" s="175">
        <v>2.9999999999999997E-4</v>
      </c>
      <c r="R177" s="175">
        <f>Q177*H177</f>
        <v>0.24232799999999999</v>
      </c>
      <c r="S177" s="175">
        <v>0</v>
      </c>
      <c r="T177" s="176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77" t="s">
        <v>144</v>
      </c>
      <c r="AT177" s="177" t="s">
        <v>256</v>
      </c>
      <c r="AU177" s="177" t="s">
        <v>83</v>
      </c>
      <c r="AY177" s="18" t="s">
        <v>111</v>
      </c>
      <c r="BE177" s="178">
        <f>IF(N177="základní",J177,0)</f>
        <v>0</v>
      </c>
      <c r="BF177" s="178">
        <f>IF(N177="snížená",J177,0)</f>
        <v>0</v>
      </c>
      <c r="BG177" s="178">
        <f>IF(N177="zákl. přenesená",J177,0)</f>
        <v>0</v>
      </c>
      <c r="BH177" s="178">
        <f>IF(N177="sníž. přenesená",J177,0)</f>
        <v>0</v>
      </c>
      <c r="BI177" s="178">
        <f>IF(N177="nulová",J177,0)</f>
        <v>0</v>
      </c>
      <c r="BJ177" s="18" t="s">
        <v>81</v>
      </c>
      <c r="BK177" s="178">
        <f>ROUND(I177*H177,2)</f>
        <v>0</v>
      </c>
      <c r="BL177" s="18" t="s">
        <v>125</v>
      </c>
      <c r="BM177" s="177" t="s">
        <v>305</v>
      </c>
    </row>
    <row r="178" spans="1:65" s="2" customFormat="1" ht="11.25">
      <c r="A178" s="35"/>
      <c r="B178" s="36"/>
      <c r="C178" s="37"/>
      <c r="D178" s="179" t="s">
        <v>130</v>
      </c>
      <c r="E178" s="37"/>
      <c r="F178" s="180" t="s">
        <v>306</v>
      </c>
      <c r="G178" s="37"/>
      <c r="H178" s="37"/>
      <c r="I178" s="181"/>
      <c r="J178" s="37"/>
      <c r="K178" s="37"/>
      <c r="L178" s="40"/>
      <c r="M178" s="182"/>
      <c r="N178" s="183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8" t="s">
        <v>130</v>
      </c>
      <c r="AU178" s="18" t="s">
        <v>83</v>
      </c>
    </row>
    <row r="179" spans="1:65" s="13" customFormat="1" ht="11.25">
      <c r="B179" s="196"/>
      <c r="C179" s="197"/>
      <c r="D179" s="198" t="s">
        <v>174</v>
      </c>
      <c r="E179" s="199" t="s">
        <v>19</v>
      </c>
      <c r="F179" s="200" t="s">
        <v>307</v>
      </c>
      <c r="G179" s="197"/>
      <c r="H179" s="201">
        <v>807.76</v>
      </c>
      <c r="I179" s="202"/>
      <c r="J179" s="197"/>
      <c r="K179" s="197"/>
      <c r="L179" s="203"/>
      <c r="M179" s="204"/>
      <c r="N179" s="205"/>
      <c r="O179" s="205"/>
      <c r="P179" s="205"/>
      <c r="Q179" s="205"/>
      <c r="R179" s="205"/>
      <c r="S179" s="205"/>
      <c r="T179" s="206"/>
      <c r="AT179" s="207" t="s">
        <v>174</v>
      </c>
      <c r="AU179" s="207" t="s">
        <v>83</v>
      </c>
      <c r="AV179" s="13" t="s">
        <v>83</v>
      </c>
      <c r="AW179" s="13" t="s">
        <v>35</v>
      </c>
      <c r="AX179" s="13" t="s">
        <v>81</v>
      </c>
      <c r="AY179" s="207" t="s">
        <v>111</v>
      </c>
    </row>
    <row r="180" spans="1:65" s="11" customFormat="1" ht="22.9" customHeight="1">
      <c r="B180" s="152"/>
      <c r="C180" s="153"/>
      <c r="D180" s="154" t="s">
        <v>72</v>
      </c>
      <c r="E180" s="194" t="s">
        <v>121</v>
      </c>
      <c r="F180" s="194" t="s">
        <v>308</v>
      </c>
      <c r="G180" s="153"/>
      <c r="H180" s="153"/>
      <c r="I180" s="156"/>
      <c r="J180" s="195">
        <f>BK180</f>
        <v>0</v>
      </c>
      <c r="K180" s="153"/>
      <c r="L180" s="158"/>
      <c r="M180" s="159"/>
      <c r="N180" s="160"/>
      <c r="O180" s="160"/>
      <c r="P180" s="161">
        <f>SUM(P181:P191)</f>
        <v>0</v>
      </c>
      <c r="Q180" s="160"/>
      <c r="R180" s="161">
        <f>SUM(R181:R191)</f>
        <v>1.30924</v>
      </c>
      <c r="S180" s="160"/>
      <c r="T180" s="162">
        <f>SUM(T181:T191)</f>
        <v>0</v>
      </c>
      <c r="AR180" s="163" t="s">
        <v>81</v>
      </c>
      <c r="AT180" s="164" t="s">
        <v>72</v>
      </c>
      <c r="AU180" s="164" t="s">
        <v>81</v>
      </c>
      <c r="AY180" s="163" t="s">
        <v>111</v>
      </c>
      <c r="BK180" s="165">
        <f>SUM(BK181:BK191)</f>
        <v>0</v>
      </c>
    </row>
    <row r="181" spans="1:65" s="2" customFormat="1" ht="16.5" customHeight="1">
      <c r="A181" s="35"/>
      <c r="B181" s="36"/>
      <c r="C181" s="166" t="s">
        <v>309</v>
      </c>
      <c r="D181" s="166" t="s">
        <v>112</v>
      </c>
      <c r="E181" s="167" t="s">
        <v>310</v>
      </c>
      <c r="F181" s="168" t="s">
        <v>311</v>
      </c>
      <c r="G181" s="169" t="s">
        <v>312</v>
      </c>
      <c r="H181" s="170">
        <v>2</v>
      </c>
      <c r="I181" s="171"/>
      <c r="J181" s="172">
        <f>ROUND(I181*H181,2)</f>
        <v>0</v>
      </c>
      <c r="K181" s="168" t="s">
        <v>128</v>
      </c>
      <c r="L181" s="40"/>
      <c r="M181" s="173" t="s">
        <v>19</v>
      </c>
      <c r="N181" s="174" t="s">
        <v>44</v>
      </c>
      <c r="O181" s="65"/>
      <c r="P181" s="175">
        <f>O181*H181</f>
        <v>0</v>
      </c>
      <c r="Q181" s="175">
        <v>3.3509999999999998E-2</v>
      </c>
      <c r="R181" s="175">
        <f>Q181*H181</f>
        <v>6.7019999999999996E-2</v>
      </c>
      <c r="S181" s="175">
        <v>0</v>
      </c>
      <c r="T181" s="176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177" t="s">
        <v>125</v>
      </c>
      <c r="AT181" s="177" t="s">
        <v>112</v>
      </c>
      <c r="AU181" s="177" t="s">
        <v>83</v>
      </c>
      <c r="AY181" s="18" t="s">
        <v>111</v>
      </c>
      <c r="BE181" s="178">
        <f>IF(N181="základní",J181,0)</f>
        <v>0</v>
      </c>
      <c r="BF181" s="178">
        <f>IF(N181="snížená",J181,0)</f>
        <v>0</v>
      </c>
      <c r="BG181" s="178">
        <f>IF(N181="zákl. přenesená",J181,0)</f>
        <v>0</v>
      </c>
      <c r="BH181" s="178">
        <f>IF(N181="sníž. přenesená",J181,0)</f>
        <v>0</v>
      </c>
      <c r="BI181" s="178">
        <f>IF(N181="nulová",J181,0)</f>
        <v>0</v>
      </c>
      <c r="BJ181" s="18" t="s">
        <v>81</v>
      </c>
      <c r="BK181" s="178">
        <f>ROUND(I181*H181,2)</f>
        <v>0</v>
      </c>
      <c r="BL181" s="18" t="s">
        <v>125</v>
      </c>
      <c r="BM181" s="177" t="s">
        <v>313</v>
      </c>
    </row>
    <row r="182" spans="1:65" s="2" customFormat="1" ht="11.25">
      <c r="A182" s="35"/>
      <c r="B182" s="36"/>
      <c r="C182" s="37"/>
      <c r="D182" s="179" t="s">
        <v>130</v>
      </c>
      <c r="E182" s="37"/>
      <c r="F182" s="180" t="s">
        <v>314</v>
      </c>
      <c r="G182" s="37"/>
      <c r="H182" s="37"/>
      <c r="I182" s="181"/>
      <c r="J182" s="37"/>
      <c r="K182" s="37"/>
      <c r="L182" s="40"/>
      <c r="M182" s="182"/>
      <c r="N182" s="183"/>
      <c r="O182" s="65"/>
      <c r="P182" s="65"/>
      <c r="Q182" s="65"/>
      <c r="R182" s="65"/>
      <c r="S182" s="65"/>
      <c r="T182" s="66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130</v>
      </c>
      <c r="AU182" s="18" t="s">
        <v>83</v>
      </c>
    </row>
    <row r="183" spans="1:65" s="2" customFormat="1" ht="16.5" customHeight="1">
      <c r="A183" s="35"/>
      <c r="B183" s="36"/>
      <c r="C183" s="219" t="s">
        <v>315</v>
      </c>
      <c r="D183" s="219" t="s">
        <v>256</v>
      </c>
      <c r="E183" s="220" t="s">
        <v>316</v>
      </c>
      <c r="F183" s="221" t="s">
        <v>317</v>
      </c>
      <c r="G183" s="222" t="s">
        <v>312</v>
      </c>
      <c r="H183" s="223">
        <v>2</v>
      </c>
      <c r="I183" s="224"/>
      <c r="J183" s="225">
        <f>ROUND(I183*H183,2)</f>
        <v>0</v>
      </c>
      <c r="K183" s="221" t="s">
        <v>128</v>
      </c>
      <c r="L183" s="226"/>
      <c r="M183" s="227" t="s">
        <v>19</v>
      </c>
      <c r="N183" s="228" t="s">
        <v>44</v>
      </c>
      <c r="O183" s="65"/>
      <c r="P183" s="175">
        <f>O183*H183</f>
        <v>0</v>
      </c>
      <c r="Q183" s="175">
        <v>0.03</v>
      </c>
      <c r="R183" s="175">
        <f>Q183*H183</f>
        <v>0.06</v>
      </c>
      <c r="S183" s="175">
        <v>0</v>
      </c>
      <c r="T183" s="176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177" t="s">
        <v>144</v>
      </c>
      <c r="AT183" s="177" t="s">
        <v>256</v>
      </c>
      <c r="AU183" s="177" t="s">
        <v>83</v>
      </c>
      <c r="AY183" s="18" t="s">
        <v>111</v>
      </c>
      <c r="BE183" s="178">
        <f>IF(N183="základní",J183,0)</f>
        <v>0</v>
      </c>
      <c r="BF183" s="178">
        <f>IF(N183="snížená",J183,0)</f>
        <v>0</v>
      </c>
      <c r="BG183" s="178">
        <f>IF(N183="zákl. přenesená",J183,0)</f>
        <v>0</v>
      </c>
      <c r="BH183" s="178">
        <f>IF(N183="sníž. přenesená",J183,0)</f>
        <v>0</v>
      </c>
      <c r="BI183" s="178">
        <f>IF(N183="nulová",J183,0)</f>
        <v>0</v>
      </c>
      <c r="BJ183" s="18" t="s">
        <v>81</v>
      </c>
      <c r="BK183" s="178">
        <f>ROUND(I183*H183,2)</f>
        <v>0</v>
      </c>
      <c r="BL183" s="18" t="s">
        <v>125</v>
      </c>
      <c r="BM183" s="177" t="s">
        <v>318</v>
      </c>
    </row>
    <row r="184" spans="1:65" s="2" customFormat="1" ht="11.25">
      <c r="A184" s="35"/>
      <c r="B184" s="36"/>
      <c r="C184" s="37"/>
      <c r="D184" s="179" t="s">
        <v>130</v>
      </c>
      <c r="E184" s="37"/>
      <c r="F184" s="180" t="s">
        <v>319</v>
      </c>
      <c r="G184" s="37"/>
      <c r="H184" s="37"/>
      <c r="I184" s="181"/>
      <c r="J184" s="37"/>
      <c r="K184" s="37"/>
      <c r="L184" s="40"/>
      <c r="M184" s="182"/>
      <c r="N184" s="183"/>
      <c r="O184" s="65"/>
      <c r="P184" s="65"/>
      <c r="Q184" s="65"/>
      <c r="R184" s="65"/>
      <c r="S184" s="65"/>
      <c r="T184" s="66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130</v>
      </c>
      <c r="AU184" s="18" t="s">
        <v>83</v>
      </c>
    </row>
    <row r="185" spans="1:65" s="2" customFormat="1" ht="21.75" customHeight="1">
      <c r="A185" s="35"/>
      <c r="B185" s="36"/>
      <c r="C185" s="166" t="s">
        <v>320</v>
      </c>
      <c r="D185" s="166" t="s">
        <v>112</v>
      </c>
      <c r="E185" s="167" t="s">
        <v>321</v>
      </c>
      <c r="F185" s="168" t="s">
        <v>322</v>
      </c>
      <c r="G185" s="169" t="s">
        <v>312</v>
      </c>
      <c r="H185" s="170">
        <v>11</v>
      </c>
      <c r="I185" s="171"/>
      <c r="J185" s="172">
        <f>ROUND(I185*H185,2)</f>
        <v>0</v>
      </c>
      <c r="K185" s="168" t="s">
        <v>128</v>
      </c>
      <c r="L185" s="40"/>
      <c r="M185" s="173" t="s">
        <v>19</v>
      </c>
      <c r="N185" s="174" t="s">
        <v>44</v>
      </c>
      <c r="O185" s="65"/>
      <c r="P185" s="175">
        <f>O185*H185</f>
        <v>0</v>
      </c>
      <c r="Q185" s="175">
        <v>6.7019999999999996E-2</v>
      </c>
      <c r="R185" s="175">
        <f>Q185*H185</f>
        <v>0.73721999999999999</v>
      </c>
      <c r="S185" s="175">
        <v>0</v>
      </c>
      <c r="T185" s="176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177" t="s">
        <v>125</v>
      </c>
      <c r="AT185" s="177" t="s">
        <v>112</v>
      </c>
      <c r="AU185" s="177" t="s">
        <v>83</v>
      </c>
      <c r="AY185" s="18" t="s">
        <v>111</v>
      </c>
      <c r="BE185" s="178">
        <f>IF(N185="základní",J185,0)</f>
        <v>0</v>
      </c>
      <c r="BF185" s="178">
        <f>IF(N185="snížená",J185,0)</f>
        <v>0</v>
      </c>
      <c r="BG185" s="178">
        <f>IF(N185="zákl. přenesená",J185,0)</f>
        <v>0</v>
      </c>
      <c r="BH185" s="178">
        <f>IF(N185="sníž. přenesená",J185,0)</f>
        <v>0</v>
      </c>
      <c r="BI185" s="178">
        <f>IF(N185="nulová",J185,0)</f>
        <v>0</v>
      </c>
      <c r="BJ185" s="18" t="s">
        <v>81</v>
      </c>
      <c r="BK185" s="178">
        <f>ROUND(I185*H185,2)</f>
        <v>0</v>
      </c>
      <c r="BL185" s="18" t="s">
        <v>125</v>
      </c>
      <c r="BM185" s="177" t="s">
        <v>323</v>
      </c>
    </row>
    <row r="186" spans="1:65" s="2" customFormat="1" ht="11.25">
      <c r="A186" s="35"/>
      <c r="B186" s="36"/>
      <c r="C186" s="37"/>
      <c r="D186" s="179" t="s">
        <v>130</v>
      </c>
      <c r="E186" s="37"/>
      <c r="F186" s="180" t="s">
        <v>324</v>
      </c>
      <c r="G186" s="37"/>
      <c r="H186" s="37"/>
      <c r="I186" s="181"/>
      <c r="J186" s="37"/>
      <c r="K186" s="37"/>
      <c r="L186" s="40"/>
      <c r="M186" s="182"/>
      <c r="N186" s="183"/>
      <c r="O186" s="65"/>
      <c r="P186" s="65"/>
      <c r="Q186" s="65"/>
      <c r="R186" s="65"/>
      <c r="S186" s="65"/>
      <c r="T186" s="66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130</v>
      </c>
      <c r="AU186" s="18" t="s">
        <v>83</v>
      </c>
    </row>
    <row r="187" spans="1:65" s="13" customFormat="1" ht="11.25">
      <c r="B187" s="196"/>
      <c r="C187" s="197"/>
      <c r="D187" s="198" t="s">
        <v>174</v>
      </c>
      <c r="E187" s="199" t="s">
        <v>19</v>
      </c>
      <c r="F187" s="200" t="s">
        <v>325</v>
      </c>
      <c r="G187" s="197"/>
      <c r="H187" s="201">
        <v>11</v>
      </c>
      <c r="I187" s="202"/>
      <c r="J187" s="197"/>
      <c r="K187" s="197"/>
      <c r="L187" s="203"/>
      <c r="M187" s="204"/>
      <c r="N187" s="205"/>
      <c r="O187" s="205"/>
      <c r="P187" s="205"/>
      <c r="Q187" s="205"/>
      <c r="R187" s="205"/>
      <c r="S187" s="205"/>
      <c r="T187" s="206"/>
      <c r="AT187" s="207" t="s">
        <v>174</v>
      </c>
      <c r="AU187" s="207" t="s">
        <v>83</v>
      </c>
      <c r="AV187" s="13" t="s">
        <v>83</v>
      </c>
      <c r="AW187" s="13" t="s">
        <v>35</v>
      </c>
      <c r="AX187" s="13" t="s">
        <v>81</v>
      </c>
      <c r="AY187" s="207" t="s">
        <v>111</v>
      </c>
    </row>
    <row r="188" spans="1:65" s="2" customFormat="1" ht="16.5" customHeight="1">
      <c r="A188" s="35"/>
      <c r="B188" s="36"/>
      <c r="C188" s="219" t="s">
        <v>326</v>
      </c>
      <c r="D188" s="219" t="s">
        <v>256</v>
      </c>
      <c r="E188" s="220" t="s">
        <v>327</v>
      </c>
      <c r="F188" s="221" t="s">
        <v>328</v>
      </c>
      <c r="G188" s="222" t="s">
        <v>312</v>
      </c>
      <c r="H188" s="223">
        <v>6</v>
      </c>
      <c r="I188" s="224"/>
      <c r="J188" s="225">
        <f>ROUND(I188*H188,2)</f>
        <v>0</v>
      </c>
      <c r="K188" s="221" t="s">
        <v>128</v>
      </c>
      <c r="L188" s="226"/>
      <c r="M188" s="227" t="s">
        <v>19</v>
      </c>
      <c r="N188" s="228" t="s">
        <v>44</v>
      </c>
      <c r="O188" s="65"/>
      <c r="P188" s="175">
        <f>O188*H188</f>
        <v>0</v>
      </c>
      <c r="Q188" s="175">
        <v>3.2500000000000001E-2</v>
      </c>
      <c r="R188" s="175">
        <f>Q188*H188</f>
        <v>0.19500000000000001</v>
      </c>
      <c r="S188" s="175">
        <v>0</v>
      </c>
      <c r="T188" s="176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177" t="s">
        <v>144</v>
      </c>
      <c r="AT188" s="177" t="s">
        <v>256</v>
      </c>
      <c r="AU188" s="177" t="s">
        <v>83</v>
      </c>
      <c r="AY188" s="18" t="s">
        <v>111</v>
      </c>
      <c r="BE188" s="178">
        <f>IF(N188="základní",J188,0)</f>
        <v>0</v>
      </c>
      <c r="BF188" s="178">
        <f>IF(N188="snížená",J188,0)</f>
        <v>0</v>
      </c>
      <c r="BG188" s="178">
        <f>IF(N188="zákl. přenesená",J188,0)</f>
        <v>0</v>
      </c>
      <c r="BH188" s="178">
        <f>IF(N188="sníž. přenesená",J188,0)</f>
        <v>0</v>
      </c>
      <c r="BI188" s="178">
        <f>IF(N188="nulová",J188,0)</f>
        <v>0</v>
      </c>
      <c r="BJ188" s="18" t="s">
        <v>81</v>
      </c>
      <c r="BK188" s="178">
        <f>ROUND(I188*H188,2)</f>
        <v>0</v>
      </c>
      <c r="BL188" s="18" t="s">
        <v>125</v>
      </c>
      <c r="BM188" s="177" t="s">
        <v>329</v>
      </c>
    </row>
    <row r="189" spans="1:65" s="2" customFormat="1" ht="11.25">
      <c r="A189" s="35"/>
      <c r="B189" s="36"/>
      <c r="C189" s="37"/>
      <c r="D189" s="179" t="s">
        <v>130</v>
      </c>
      <c r="E189" s="37"/>
      <c r="F189" s="180" t="s">
        <v>330</v>
      </c>
      <c r="G189" s="37"/>
      <c r="H189" s="37"/>
      <c r="I189" s="181"/>
      <c r="J189" s="37"/>
      <c r="K189" s="37"/>
      <c r="L189" s="40"/>
      <c r="M189" s="182"/>
      <c r="N189" s="183"/>
      <c r="O189" s="65"/>
      <c r="P189" s="65"/>
      <c r="Q189" s="65"/>
      <c r="R189" s="65"/>
      <c r="S189" s="65"/>
      <c r="T189" s="66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130</v>
      </c>
      <c r="AU189" s="18" t="s">
        <v>83</v>
      </c>
    </row>
    <row r="190" spans="1:65" s="2" customFormat="1" ht="16.5" customHeight="1">
      <c r="A190" s="35"/>
      <c r="B190" s="36"/>
      <c r="C190" s="219" t="s">
        <v>331</v>
      </c>
      <c r="D190" s="219" t="s">
        <v>256</v>
      </c>
      <c r="E190" s="220" t="s">
        <v>332</v>
      </c>
      <c r="F190" s="221" t="s">
        <v>333</v>
      </c>
      <c r="G190" s="222" t="s">
        <v>312</v>
      </c>
      <c r="H190" s="223">
        <v>5</v>
      </c>
      <c r="I190" s="224"/>
      <c r="J190" s="225">
        <f>ROUND(I190*H190,2)</f>
        <v>0</v>
      </c>
      <c r="K190" s="221" t="s">
        <v>128</v>
      </c>
      <c r="L190" s="226"/>
      <c r="M190" s="227" t="s">
        <v>19</v>
      </c>
      <c r="N190" s="228" t="s">
        <v>44</v>
      </c>
      <c r="O190" s="65"/>
      <c r="P190" s="175">
        <f>O190*H190</f>
        <v>0</v>
      </c>
      <c r="Q190" s="175">
        <v>0.05</v>
      </c>
      <c r="R190" s="175">
        <f>Q190*H190</f>
        <v>0.25</v>
      </c>
      <c r="S190" s="175">
        <v>0</v>
      </c>
      <c r="T190" s="176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177" t="s">
        <v>144</v>
      </c>
      <c r="AT190" s="177" t="s">
        <v>256</v>
      </c>
      <c r="AU190" s="177" t="s">
        <v>83</v>
      </c>
      <c r="AY190" s="18" t="s">
        <v>111</v>
      </c>
      <c r="BE190" s="178">
        <f>IF(N190="základní",J190,0)</f>
        <v>0</v>
      </c>
      <c r="BF190" s="178">
        <f>IF(N190="snížená",J190,0)</f>
        <v>0</v>
      </c>
      <c r="BG190" s="178">
        <f>IF(N190="zákl. přenesená",J190,0)</f>
        <v>0</v>
      </c>
      <c r="BH190" s="178">
        <f>IF(N190="sníž. přenesená",J190,0)</f>
        <v>0</v>
      </c>
      <c r="BI190" s="178">
        <f>IF(N190="nulová",J190,0)</f>
        <v>0</v>
      </c>
      <c r="BJ190" s="18" t="s">
        <v>81</v>
      </c>
      <c r="BK190" s="178">
        <f>ROUND(I190*H190,2)</f>
        <v>0</v>
      </c>
      <c r="BL190" s="18" t="s">
        <v>125</v>
      </c>
      <c r="BM190" s="177" t="s">
        <v>334</v>
      </c>
    </row>
    <row r="191" spans="1:65" s="2" customFormat="1" ht="11.25">
      <c r="A191" s="35"/>
      <c r="B191" s="36"/>
      <c r="C191" s="37"/>
      <c r="D191" s="179" t="s">
        <v>130</v>
      </c>
      <c r="E191" s="37"/>
      <c r="F191" s="180" t="s">
        <v>335</v>
      </c>
      <c r="G191" s="37"/>
      <c r="H191" s="37"/>
      <c r="I191" s="181"/>
      <c r="J191" s="37"/>
      <c r="K191" s="37"/>
      <c r="L191" s="40"/>
      <c r="M191" s="182"/>
      <c r="N191" s="183"/>
      <c r="O191" s="65"/>
      <c r="P191" s="65"/>
      <c r="Q191" s="65"/>
      <c r="R191" s="65"/>
      <c r="S191" s="65"/>
      <c r="T191" s="66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130</v>
      </c>
      <c r="AU191" s="18" t="s">
        <v>83</v>
      </c>
    </row>
    <row r="192" spans="1:65" s="11" customFormat="1" ht="22.9" customHeight="1">
      <c r="B192" s="152"/>
      <c r="C192" s="153"/>
      <c r="D192" s="154" t="s">
        <v>72</v>
      </c>
      <c r="E192" s="194" t="s">
        <v>125</v>
      </c>
      <c r="F192" s="194" t="s">
        <v>336</v>
      </c>
      <c r="G192" s="153"/>
      <c r="H192" s="153"/>
      <c r="I192" s="156"/>
      <c r="J192" s="195">
        <f>BK192</f>
        <v>0</v>
      </c>
      <c r="K192" s="153"/>
      <c r="L192" s="158"/>
      <c r="M192" s="159"/>
      <c r="N192" s="160"/>
      <c r="O192" s="160"/>
      <c r="P192" s="161">
        <f>SUM(P193:P203)</f>
        <v>0</v>
      </c>
      <c r="Q192" s="160"/>
      <c r="R192" s="161">
        <f>SUM(R193:R203)</f>
        <v>140.88923200000002</v>
      </c>
      <c r="S192" s="160"/>
      <c r="T192" s="162">
        <f>SUM(T193:T203)</f>
        <v>0</v>
      </c>
      <c r="AR192" s="163" t="s">
        <v>81</v>
      </c>
      <c r="AT192" s="164" t="s">
        <v>72</v>
      </c>
      <c r="AU192" s="164" t="s">
        <v>81</v>
      </c>
      <c r="AY192" s="163" t="s">
        <v>111</v>
      </c>
      <c r="BK192" s="165">
        <f>SUM(BK193:BK203)</f>
        <v>0</v>
      </c>
    </row>
    <row r="193" spans="1:65" s="2" customFormat="1" ht="16.5" customHeight="1">
      <c r="A193" s="35"/>
      <c r="B193" s="36"/>
      <c r="C193" s="166" t="s">
        <v>337</v>
      </c>
      <c r="D193" s="166" t="s">
        <v>112</v>
      </c>
      <c r="E193" s="167" t="s">
        <v>338</v>
      </c>
      <c r="F193" s="168" t="s">
        <v>339</v>
      </c>
      <c r="G193" s="169" t="s">
        <v>171</v>
      </c>
      <c r="H193" s="170">
        <v>695.2</v>
      </c>
      <c r="I193" s="171"/>
      <c r="J193" s="172">
        <f>ROUND(I193*H193,2)</f>
        <v>0</v>
      </c>
      <c r="K193" s="168" t="s">
        <v>128</v>
      </c>
      <c r="L193" s="40"/>
      <c r="M193" s="173" t="s">
        <v>19</v>
      </c>
      <c r="N193" s="174" t="s">
        <v>44</v>
      </c>
      <c r="O193" s="65"/>
      <c r="P193" s="175">
        <f>O193*H193</f>
        <v>0</v>
      </c>
      <c r="Q193" s="175">
        <v>0.20266000000000001</v>
      </c>
      <c r="R193" s="175">
        <f>Q193*H193</f>
        <v>140.88923200000002</v>
      </c>
      <c r="S193" s="175">
        <v>0</v>
      </c>
      <c r="T193" s="176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177" t="s">
        <v>125</v>
      </c>
      <c r="AT193" s="177" t="s">
        <v>112</v>
      </c>
      <c r="AU193" s="177" t="s">
        <v>83</v>
      </c>
      <c r="AY193" s="18" t="s">
        <v>111</v>
      </c>
      <c r="BE193" s="178">
        <f>IF(N193="základní",J193,0)</f>
        <v>0</v>
      </c>
      <c r="BF193" s="178">
        <f>IF(N193="snížená",J193,0)</f>
        <v>0</v>
      </c>
      <c r="BG193" s="178">
        <f>IF(N193="zákl. přenesená",J193,0)</f>
        <v>0</v>
      </c>
      <c r="BH193" s="178">
        <f>IF(N193="sníž. přenesená",J193,0)</f>
        <v>0</v>
      </c>
      <c r="BI193" s="178">
        <f>IF(N193="nulová",J193,0)</f>
        <v>0</v>
      </c>
      <c r="BJ193" s="18" t="s">
        <v>81</v>
      </c>
      <c r="BK193" s="178">
        <f>ROUND(I193*H193,2)</f>
        <v>0</v>
      </c>
      <c r="BL193" s="18" t="s">
        <v>125</v>
      </c>
      <c r="BM193" s="177" t="s">
        <v>340</v>
      </c>
    </row>
    <row r="194" spans="1:65" s="2" customFormat="1" ht="11.25">
      <c r="A194" s="35"/>
      <c r="B194" s="36"/>
      <c r="C194" s="37"/>
      <c r="D194" s="179" t="s">
        <v>130</v>
      </c>
      <c r="E194" s="37"/>
      <c r="F194" s="180" t="s">
        <v>341</v>
      </c>
      <c r="G194" s="37"/>
      <c r="H194" s="37"/>
      <c r="I194" s="181"/>
      <c r="J194" s="37"/>
      <c r="K194" s="37"/>
      <c r="L194" s="40"/>
      <c r="M194" s="182"/>
      <c r="N194" s="183"/>
      <c r="O194" s="65"/>
      <c r="P194" s="65"/>
      <c r="Q194" s="65"/>
      <c r="R194" s="65"/>
      <c r="S194" s="65"/>
      <c r="T194" s="66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130</v>
      </c>
      <c r="AU194" s="18" t="s">
        <v>83</v>
      </c>
    </row>
    <row r="195" spans="1:65" s="13" customFormat="1" ht="11.25">
      <c r="B195" s="196"/>
      <c r="C195" s="197"/>
      <c r="D195" s="198" t="s">
        <v>174</v>
      </c>
      <c r="E195" s="199" t="s">
        <v>19</v>
      </c>
      <c r="F195" s="200" t="s">
        <v>284</v>
      </c>
      <c r="G195" s="197"/>
      <c r="H195" s="201">
        <v>488.3</v>
      </c>
      <c r="I195" s="202"/>
      <c r="J195" s="197"/>
      <c r="K195" s="197"/>
      <c r="L195" s="203"/>
      <c r="M195" s="204"/>
      <c r="N195" s="205"/>
      <c r="O195" s="205"/>
      <c r="P195" s="205"/>
      <c r="Q195" s="205"/>
      <c r="R195" s="205"/>
      <c r="S195" s="205"/>
      <c r="T195" s="206"/>
      <c r="AT195" s="207" t="s">
        <v>174</v>
      </c>
      <c r="AU195" s="207" t="s">
        <v>83</v>
      </c>
      <c r="AV195" s="13" t="s">
        <v>83</v>
      </c>
      <c r="AW195" s="13" t="s">
        <v>35</v>
      </c>
      <c r="AX195" s="13" t="s">
        <v>73</v>
      </c>
      <c r="AY195" s="207" t="s">
        <v>111</v>
      </c>
    </row>
    <row r="196" spans="1:65" s="13" customFormat="1" ht="11.25">
      <c r="B196" s="196"/>
      <c r="C196" s="197"/>
      <c r="D196" s="198" t="s">
        <v>174</v>
      </c>
      <c r="E196" s="199" t="s">
        <v>19</v>
      </c>
      <c r="F196" s="200" t="s">
        <v>285</v>
      </c>
      <c r="G196" s="197"/>
      <c r="H196" s="201">
        <v>43</v>
      </c>
      <c r="I196" s="202"/>
      <c r="J196" s="197"/>
      <c r="K196" s="197"/>
      <c r="L196" s="203"/>
      <c r="M196" s="204"/>
      <c r="N196" s="205"/>
      <c r="O196" s="205"/>
      <c r="P196" s="205"/>
      <c r="Q196" s="205"/>
      <c r="R196" s="205"/>
      <c r="S196" s="205"/>
      <c r="T196" s="206"/>
      <c r="AT196" s="207" t="s">
        <v>174</v>
      </c>
      <c r="AU196" s="207" t="s">
        <v>83</v>
      </c>
      <c r="AV196" s="13" t="s">
        <v>83</v>
      </c>
      <c r="AW196" s="13" t="s">
        <v>35</v>
      </c>
      <c r="AX196" s="13" t="s">
        <v>73</v>
      </c>
      <c r="AY196" s="207" t="s">
        <v>111</v>
      </c>
    </row>
    <row r="197" spans="1:65" s="13" customFormat="1" ht="11.25">
      <c r="B197" s="196"/>
      <c r="C197" s="197"/>
      <c r="D197" s="198" t="s">
        <v>174</v>
      </c>
      <c r="E197" s="199" t="s">
        <v>19</v>
      </c>
      <c r="F197" s="200" t="s">
        <v>286</v>
      </c>
      <c r="G197" s="197"/>
      <c r="H197" s="201">
        <v>7.2</v>
      </c>
      <c r="I197" s="202"/>
      <c r="J197" s="197"/>
      <c r="K197" s="197"/>
      <c r="L197" s="203"/>
      <c r="M197" s="204"/>
      <c r="N197" s="205"/>
      <c r="O197" s="205"/>
      <c r="P197" s="205"/>
      <c r="Q197" s="205"/>
      <c r="R197" s="205"/>
      <c r="S197" s="205"/>
      <c r="T197" s="206"/>
      <c r="AT197" s="207" t="s">
        <v>174</v>
      </c>
      <c r="AU197" s="207" t="s">
        <v>83</v>
      </c>
      <c r="AV197" s="13" t="s">
        <v>83</v>
      </c>
      <c r="AW197" s="13" t="s">
        <v>35</v>
      </c>
      <c r="AX197" s="13" t="s">
        <v>73</v>
      </c>
      <c r="AY197" s="207" t="s">
        <v>111</v>
      </c>
    </row>
    <row r="198" spans="1:65" s="13" customFormat="1" ht="11.25">
      <c r="B198" s="196"/>
      <c r="C198" s="197"/>
      <c r="D198" s="198" t="s">
        <v>174</v>
      </c>
      <c r="E198" s="199" t="s">
        <v>19</v>
      </c>
      <c r="F198" s="200" t="s">
        <v>287</v>
      </c>
      <c r="G198" s="197"/>
      <c r="H198" s="201">
        <v>2.9</v>
      </c>
      <c r="I198" s="202"/>
      <c r="J198" s="197"/>
      <c r="K198" s="197"/>
      <c r="L198" s="203"/>
      <c r="M198" s="204"/>
      <c r="N198" s="205"/>
      <c r="O198" s="205"/>
      <c r="P198" s="205"/>
      <c r="Q198" s="205"/>
      <c r="R198" s="205"/>
      <c r="S198" s="205"/>
      <c r="T198" s="206"/>
      <c r="AT198" s="207" t="s">
        <v>174</v>
      </c>
      <c r="AU198" s="207" t="s">
        <v>83</v>
      </c>
      <c r="AV198" s="13" t="s">
        <v>83</v>
      </c>
      <c r="AW198" s="13" t="s">
        <v>35</v>
      </c>
      <c r="AX198" s="13" t="s">
        <v>73</v>
      </c>
      <c r="AY198" s="207" t="s">
        <v>111</v>
      </c>
    </row>
    <row r="199" spans="1:65" s="13" customFormat="1" ht="11.25">
      <c r="B199" s="196"/>
      <c r="C199" s="197"/>
      <c r="D199" s="198" t="s">
        <v>174</v>
      </c>
      <c r="E199" s="199" t="s">
        <v>19</v>
      </c>
      <c r="F199" s="200" t="s">
        <v>288</v>
      </c>
      <c r="G199" s="197"/>
      <c r="H199" s="201">
        <v>12.6</v>
      </c>
      <c r="I199" s="202"/>
      <c r="J199" s="197"/>
      <c r="K199" s="197"/>
      <c r="L199" s="203"/>
      <c r="M199" s="204"/>
      <c r="N199" s="205"/>
      <c r="O199" s="205"/>
      <c r="P199" s="205"/>
      <c r="Q199" s="205"/>
      <c r="R199" s="205"/>
      <c r="S199" s="205"/>
      <c r="T199" s="206"/>
      <c r="AT199" s="207" t="s">
        <v>174</v>
      </c>
      <c r="AU199" s="207" t="s">
        <v>83</v>
      </c>
      <c r="AV199" s="13" t="s">
        <v>83</v>
      </c>
      <c r="AW199" s="13" t="s">
        <v>35</v>
      </c>
      <c r="AX199" s="13" t="s">
        <v>73</v>
      </c>
      <c r="AY199" s="207" t="s">
        <v>111</v>
      </c>
    </row>
    <row r="200" spans="1:65" s="13" customFormat="1" ht="11.25">
      <c r="B200" s="196"/>
      <c r="C200" s="197"/>
      <c r="D200" s="198" t="s">
        <v>174</v>
      </c>
      <c r="E200" s="199" t="s">
        <v>19</v>
      </c>
      <c r="F200" s="200" t="s">
        <v>289</v>
      </c>
      <c r="G200" s="197"/>
      <c r="H200" s="201">
        <v>40.200000000000003</v>
      </c>
      <c r="I200" s="202"/>
      <c r="J200" s="197"/>
      <c r="K200" s="197"/>
      <c r="L200" s="203"/>
      <c r="M200" s="204"/>
      <c r="N200" s="205"/>
      <c r="O200" s="205"/>
      <c r="P200" s="205"/>
      <c r="Q200" s="205"/>
      <c r="R200" s="205"/>
      <c r="S200" s="205"/>
      <c r="T200" s="206"/>
      <c r="AT200" s="207" t="s">
        <v>174</v>
      </c>
      <c r="AU200" s="207" t="s">
        <v>83</v>
      </c>
      <c r="AV200" s="13" t="s">
        <v>83</v>
      </c>
      <c r="AW200" s="13" t="s">
        <v>35</v>
      </c>
      <c r="AX200" s="13" t="s">
        <v>73</v>
      </c>
      <c r="AY200" s="207" t="s">
        <v>111</v>
      </c>
    </row>
    <row r="201" spans="1:65" s="13" customFormat="1" ht="11.25">
      <c r="B201" s="196"/>
      <c r="C201" s="197"/>
      <c r="D201" s="198" t="s">
        <v>174</v>
      </c>
      <c r="E201" s="199" t="s">
        <v>19</v>
      </c>
      <c r="F201" s="200" t="s">
        <v>290</v>
      </c>
      <c r="G201" s="197"/>
      <c r="H201" s="201">
        <v>9</v>
      </c>
      <c r="I201" s="202"/>
      <c r="J201" s="197"/>
      <c r="K201" s="197"/>
      <c r="L201" s="203"/>
      <c r="M201" s="204"/>
      <c r="N201" s="205"/>
      <c r="O201" s="205"/>
      <c r="P201" s="205"/>
      <c r="Q201" s="205"/>
      <c r="R201" s="205"/>
      <c r="S201" s="205"/>
      <c r="T201" s="206"/>
      <c r="AT201" s="207" t="s">
        <v>174</v>
      </c>
      <c r="AU201" s="207" t="s">
        <v>83</v>
      </c>
      <c r="AV201" s="13" t="s">
        <v>83</v>
      </c>
      <c r="AW201" s="13" t="s">
        <v>35</v>
      </c>
      <c r="AX201" s="13" t="s">
        <v>73</v>
      </c>
      <c r="AY201" s="207" t="s">
        <v>111</v>
      </c>
    </row>
    <row r="202" spans="1:65" s="13" customFormat="1" ht="11.25">
      <c r="B202" s="196"/>
      <c r="C202" s="197"/>
      <c r="D202" s="198" t="s">
        <v>174</v>
      </c>
      <c r="E202" s="199" t="s">
        <v>19</v>
      </c>
      <c r="F202" s="200" t="s">
        <v>291</v>
      </c>
      <c r="G202" s="197"/>
      <c r="H202" s="201">
        <v>92</v>
      </c>
      <c r="I202" s="202"/>
      <c r="J202" s="197"/>
      <c r="K202" s="197"/>
      <c r="L202" s="203"/>
      <c r="M202" s="204"/>
      <c r="N202" s="205"/>
      <c r="O202" s="205"/>
      <c r="P202" s="205"/>
      <c r="Q202" s="205"/>
      <c r="R202" s="205"/>
      <c r="S202" s="205"/>
      <c r="T202" s="206"/>
      <c r="AT202" s="207" t="s">
        <v>174</v>
      </c>
      <c r="AU202" s="207" t="s">
        <v>83</v>
      </c>
      <c r="AV202" s="13" t="s">
        <v>83</v>
      </c>
      <c r="AW202" s="13" t="s">
        <v>35</v>
      </c>
      <c r="AX202" s="13" t="s">
        <v>73</v>
      </c>
      <c r="AY202" s="207" t="s">
        <v>111</v>
      </c>
    </row>
    <row r="203" spans="1:65" s="14" customFormat="1" ht="11.25">
      <c r="B203" s="208"/>
      <c r="C203" s="209"/>
      <c r="D203" s="198" t="s">
        <v>174</v>
      </c>
      <c r="E203" s="210" t="s">
        <v>19</v>
      </c>
      <c r="F203" s="211" t="s">
        <v>177</v>
      </c>
      <c r="G203" s="209"/>
      <c r="H203" s="212">
        <v>695.2</v>
      </c>
      <c r="I203" s="213"/>
      <c r="J203" s="209"/>
      <c r="K203" s="209"/>
      <c r="L203" s="214"/>
      <c r="M203" s="215"/>
      <c r="N203" s="216"/>
      <c r="O203" s="216"/>
      <c r="P203" s="216"/>
      <c r="Q203" s="216"/>
      <c r="R203" s="216"/>
      <c r="S203" s="216"/>
      <c r="T203" s="217"/>
      <c r="AT203" s="218" t="s">
        <v>174</v>
      </c>
      <c r="AU203" s="218" t="s">
        <v>83</v>
      </c>
      <c r="AV203" s="14" t="s">
        <v>125</v>
      </c>
      <c r="AW203" s="14" t="s">
        <v>35</v>
      </c>
      <c r="AX203" s="14" t="s">
        <v>81</v>
      </c>
      <c r="AY203" s="218" t="s">
        <v>111</v>
      </c>
    </row>
    <row r="204" spans="1:65" s="11" customFormat="1" ht="22.9" customHeight="1">
      <c r="B204" s="152"/>
      <c r="C204" s="153"/>
      <c r="D204" s="154" t="s">
        <v>72</v>
      </c>
      <c r="E204" s="194" t="s">
        <v>110</v>
      </c>
      <c r="F204" s="194" t="s">
        <v>342</v>
      </c>
      <c r="G204" s="153"/>
      <c r="H204" s="153"/>
      <c r="I204" s="156"/>
      <c r="J204" s="195">
        <f>BK204</f>
        <v>0</v>
      </c>
      <c r="K204" s="153"/>
      <c r="L204" s="158"/>
      <c r="M204" s="159"/>
      <c r="N204" s="160"/>
      <c r="O204" s="160"/>
      <c r="P204" s="161">
        <f>SUM(P205:P287)</f>
        <v>0</v>
      </c>
      <c r="Q204" s="160"/>
      <c r="R204" s="161">
        <f>SUM(R205:R287)</f>
        <v>606.73652016000005</v>
      </c>
      <c r="S204" s="160"/>
      <c r="T204" s="162">
        <f>SUM(T205:T287)</f>
        <v>0</v>
      </c>
      <c r="AR204" s="163" t="s">
        <v>81</v>
      </c>
      <c r="AT204" s="164" t="s">
        <v>72</v>
      </c>
      <c r="AU204" s="164" t="s">
        <v>81</v>
      </c>
      <c r="AY204" s="163" t="s">
        <v>111</v>
      </c>
      <c r="BK204" s="165">
        <f>SUM(BK205:BK287)</f>
        <v>0</v>
      </c>
    </row>
    <row r="205" spans="1:65" s="2" customFormat="1" ht="16.5" customHeight="1">
      <c r="A205" s="35"/>
      <c r="B205" s="36"/>
      <c r="C205" s="166" t="s">
        <v>343</v>
      </c>
      <c r="D205" s="166" t="s">
        <v>112</v>
      </c>
      <c r="E205" s="167" t="s">
        <v>344</v>
      </c>
      <c r="F205" s="168" t="s">
        <v>345</v>
      </c>
      <c r="G205" s="169" t="s">
        <v>171</v>
      </c>
      <c r="H205" s="170">
        <v>695.2</v>
      </c>
      <c r="I205" s="171"/>
      <c r="J205" s="172">
        <f>ROUND(I205*H205,2)</f>
        <v>0</v>
      </c>
      <c r="K205" s="168" t="s">
        <v>128</v>
      </c>
      <c r="L205" s="40"/>
      <c r="M205" s="173" t="s">
        <v>19</v>
      </c>
      <c r="N205" s="174" t="s">
        <v>44</v>
      </c>
      <c r="O205" s="65"/>
      <c r="P205" s="175">
        <f>O205*H205</f>
        <v>0</v>
      </c>
      <c r="Q205" s="175">
        <v>0.46</v>
      </c>
      <c r="R205" s="175">
        <f>Q205*H205</f>
        <v>319.79200000000003</v>
      </c>
      <c r="S205" s="175">
        <v>0</v>
      </c>
      <c r="T205" s="176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177" t="s">
        <v>125</v>
      </c>
      <c r="AT205" s="177" t="s">
        <v>112</v>
      </c>
      <c r="AU205" s="177" t="s">
        <v>83</v>
      </c>
      <c r="AY205" s="18" t="s">
        <v>111</v>
      </c>
      <c r="BE205" s="178">
        <f>IF(N205="základní",J205,0)</f>
        <v>0</v>
      </c>
      <c r="BF205" s="178">
        <f>IF(N205="snížená",J205,0)</f>
        <v>0</v>
      </c>
      <c r="BG205" s="178">
        <f>IF(N205="zákl. přenesená",J205,0)</f>
        <v>0</v>
      </c>
      <c r="BH205" s="178">
        <f>IF(N205="sníž. přenesená",J205,0)</f>
        <v>0</v>
      </c>
      <c r="BI205" s="178">
        <f>IF(N205="nulová",J205,0)</f>
        <v>0</v>
      </c>
      <c r="BJ205" s="18" t="s">
        <v>81</v>
      </c>
      <c r="BK205" s="178">
        <f>ROUND(I205*H205,2)</f>
        <v>0</v>
      </c>
      <c r="BL205" s="18" t="s">
        <v>125</v>
      </c>
      <c r="BM205" s="177" t="s">
        <v>346</v>
      </c>
    </row>
    <row r="206" spans="1:65" s="2" customFormat="1" ht="11.25">
      <c r="A206" s="35"/>
      <c r="B206" s="36"/>
      <c r="C206" s="37"/>
      <c r="D206" s="179" t="s">
        <v>130</v>
      </c>
      <c r="E206" s="37"/>
      <c r="F206" s="180" t="s">
        <v>347</v>
      </c>
      <c r="G206" s="37"/>
      <c r="H206" s="37"/>
      <c r="I206" s="181"/>
      <c r="J206" s="37"/>
      <c r="K206" s="37"/>
      <c r="L206" s="40"/>
      <c r="M206" s="182"/>
      <c r="N206" s="183"/>
      <c r="O206" s="65"/>
      <c r="P206" s="65"/>
      <c r="Q206" s="65"/>
      <c r="R206" s="65"/>
      <c r="S206" s="65"/>
      <c r="T206" s="66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130</v>
      </c>
      <c r="AU206" s="18" t="s">
        <v>83</v>
      </c>
    </row>
    <row r="207" spans="1:65" s="13" customFormat="1" ht="11.25">
      <c r="B207" s="196"/>
      <c r="C207" s="197"/>
      <c r="D207" s="198" t="s">
        <v>174</v>
      </c>
      <c r="E207" s="199" t="s">
        <v>19</v>
      </c>
      <c r="F207" s="200" t="s">
        <v>284</v>
      </c>
      <c r="G207" s="197"/>
      <c r="H207" s="201">
        <v>488.3</v>
      </c>
      <c r="I207" s="202"/>
      <c r="J207" s="197"/>
      <c r="K207" s="197"/>
      <c r="L207" s="203"/>
      <c r="M207" s="204"/>
      <c r="N207" s="205"/>
      <c r="O207" s="205"/>
      <c r="P207" s="205"/>
      <c r="Q207" s="205"/>
      <c r="R207" s="205"/>
      <c r="S207" s="205"/>
      <c r="T207" s="206"/>
      <c r="AT207" s="207" t="s">
        <v>174</v>
      </c>
      <c r="AU207" s="207" t="s">
        <v>83</v>
      </c>
      <c r="AV207" s="13" t="s">
        <v>83</v>
      </c>
      <c r="AW207" s="13" t="s">
        <v>35</v>
      </c>
      <c r="AX207" s="13" t="s">
        <v>73</v>
      </c>
      <c r="AY207" s="207" t="s">
        <v>111</v>
      </c>
    </row>
    <row r="208" spans="1:65" s="13" customFormat="1" ht="11.25">
      <c r="B208" s="196"/>
      <c r="C208" s="197"/>
      <c r="D208" s="198" t="s">
        <v>174</v>
      </c>
      <c r="E208" s="199" t="s">
        <v>19</v>
      </c>
      <c r="F208" s="200" t="s">
        <v>285</v>
      </c>
      <c r="G208" s="197"/>
      <c r="H208" s="201">
        <v>43</v>
      </c>
      <c r="I208" s="202"/>
      <c r="J208" s="197"/>
      <c r="K208" s="197"/>
      <c r="L208" s="203"/>
      <c r="M208" s="204"/>
      <c r="N208" s="205"/>
      <c r="O208" s="205"/>
      <c r="P208" s="205"/>
      <c r="Q208" s="205"/>
      <c r="R208" s="205"/>
      <c r="S208" s="205"/>
      <c r="T208" s="206"/>
      <c r="AT208" s="207" t="s">
        <v>174</v>
      </c>
      <c r="AU208" s="207" t="s">
        <v>83</v>
      </c>
      <c r="AV208" s="13" t="s">
        <v>83</v>
      </c>
      <c r="AW208" s="13" t="s">
        <v>35</v>
      </c>
      <c r="AX208" s="13" t="s">
        <v>73</v>
      </c>
      <c r="AY208" s="207" t="s">
        <v>111</v>
      </c>
    </row>
    <row r="209" spans="1:65" s="13" customFormat="1" ht="11.25">
      <c r="B209" s="196"/>
      <c r="C209" s="197"/>
      <c r="D209" s="198" t="s">
        <v>174</v>
      </c>
      <c r="E209" s="199" t="s">
        <v>19</v>
      </c>
      <c r="F209" s="200" t="s">
        <v>286</v>
      </c>
      <c r="G209" s="197"/>
      <c r="H209" s="201">
        <v>7.2</v>
      </c>
      <c r="I209" s="202"/>
      <c r="J209" s="197"/>
      <c r="K209" s="197"/>
      <c r="L209" s="203"/>
      <c r="M209" s="204"/>
      <c r="N209" s="205"/>
      <c r="O209" s="205"/>
      <c r="P209" s="205"/>
      <c r="Q209" s="205"/>
      <c r="R209" s="205"/>
      <c r="S209" s="205"/>
      <c r="T209" s="206"/>
      <c r="AT209" s="207" t="s">
        <v>174</v>
      </c>
      <c r="AU209" s="207" t="s">
        <v>83</v>
      </c>
      <c r="AV209" s="13" t="s">
        <v>83</v>
      </c>
      <c r="AW209" s="13" t="s">
        <v>35</v>
      </c>
      <c r="AX209" s="13" t="s">
        <v>73</v>
      </c>
      <c r="AY209" s="207" t="s">
        <v>111</v>
      </c>
    </row>
    <row r="210" spans="1:65" s="13" customFormat="1" ht="11.25">
      <c r="B210" s="196"/>
      <c r="C210" s="197"/>
      <c r="D210" s="198" t="s">
        <v>174</v>
      </c>
      <c r="E210" s="199" t="s">
        <v>19</v>
      </c>
      <c r="F210" s="200" t="s">
        <v>287</v>
      </c>
      <c r="G210" s="197"/>
      <c r="H210" s="201">
        <v>2.9</v>
      </c>
      <c r="I210" s="202"/>
      <c r="J210" s="197"/>
      <c r="K210" s="197"/>
      <c r="L210" s="203"/>
      <c r="M210" s="204"/>
      <c r="N210" s="205"/>
      <c r="O210" s="205"/>
      <c r="P210" s="205"/>
      <c r="Q210" s="205"/>
      <c r="R210" s="205"/>
      <c r="S210" s="205"/>
      <c r="T210" s="206"/>
      <c r="AT210" s="207" t="s">
        <v>174</v>
      </c>
      <c r="AU210" s="207" t="s">
        <v>83</v>
      </c>
      <c r="AV210" s="13" t="s">
        <v>83</v>
      </c>
      <c r="AW210" s="13" t="s">
        <v>35</v>
      </c>
      <c r="AX210" s="13" t="s">
        <v>73</v>
      </c>
      <c r="AY210" s="207" t="s">
        <v>111</v>
      </c>
    </row>
    <row r="211" spans="1:65" s="13" customFormat="1" ht="11.25">
      <c r="B211" s="196"/>
      <c r="C211" s="197"/>
      <c r="D211" s="198" t="s">
        <v>174</v>
      </c>
      <c r="E211" s="199" t="s">
        <v>19</v>
      </c>
      <c r="F211" s="200" t="s">
        <v>288</v>
      </c>
      <c r="G211" s="197"/>
      <c r="H211" s="201">
        <v>12.6</v>
      </c>
      <c r="I211" s="202"/>
      <c r="J211" s="197"/>
      <c r="K211" s="197"/>
      <c r="L211" s="203"/>
      <c r="M211" s="204"/>
      <c r="N211" s="205"/>
      <c r="O211" s="205"/>
      <c r="P211" s="205"/>
      <c r="Q211" s="205"/>
      <c r="R211" s="205"/>
      <c r="S211" s="205"/>
      <c r="T211" s="206"/>
      <c r="AT211" s="207" t="s">
        <v>174</v>
      </c>
      <c r="AU211" s="207" t="s">
        <v>83</v>
      </c>
      <c r="AV211" s="13" t="s">
        <v>83</v>
      </c>
      <c r="AW211" s="13" t="s">
        <v>35</v>
      </c>
      <c r="AX211" s="13" t="s">
        <v>73</v>
      </c>
      <c r="AY211" s="207" t="s">
        <v>111</v>
      </c>
    </row>
    <row r="212" spans="1:65" s="13" customFormat="1" ht="11.25">
      <c r="B212" s="196"/>
      <c r="C212" s="197"/>
      <c r="D212" s="198" t="s">
        <v>174</v>
      </c>
      <c r="E212" s="199" t="s">
        <v>19</v>
      </c>
      <c r="F212" s="200" t="s">
        <v>289</v>
      </c>
      <c r="G212" s="197"/>
      <c r="H212" s="201">
        <v>40.200000000000003</v>
      </c>
      <c r="I212" s="202"/>
      <c r="J212" s="197"/>
      <c r="K212" s="197"/>
      <c r="L212" s="203"/>
      <c r="M212" s="204"/>
      <c r="N212" s="205"/>
      <c r="O212" s="205"/>
      <c r="P212" s="205"/>
      <c r="Q212" s="205"/>
      <c r="R212" s="205"/>
      <c r="S212" s="205"/>
      <c r="T212" s="206"/>
      <c r="AT212" s="207" t="s">
        <v>174</v>
      </c>
      <c r="AU212" s="207" t="s">
        <v>83</v>
      </c>
      <c r="AV212" s="13" t="s">
        <v>83</v>
      </c>
      <c r="AW212" s="13" t="s">
        <v>35</v>
      </c>
      <c r="AX212" s="13" t="s">
        <v>73</v>
      </c>
      <c r="AY212" s="207" t="s">
        <v>111</v>
      </c>
    </row>
    <row r="213" spans="1:65" s="13" customFormat="1" ht="11.25">
      <c r="B213" s="196"/>
      <c r="C213" s="197"/>
      <c r="D213" s="198" t="s">
        <v>174</v>
      </c>
      <c r="E213" s="199" t="s">
        <v>19</v>
      </c>
      <c r="F213" s="200" t="s">
        <v>290</v>
      </c>
      <c r="G213" s="197"/>
      <c r="H213" s="201">
        <v>9</v>
      </c>
      <c r="I213" s="202"/>
      <c r="J213" s="197"/>
      <c r="K213" s="197"/>
      <c r="L213" s="203"/>
      <c r="M213" s="204"/>
      <c r="N213" s="205"/>
      <c r="O213" s="205"/>
      <c r="P213" s="205"/>
      <c r="Q213" s="205"/>
      <c r="R213" s="205"/>
      <c r="S213" s="205"/>
      <c r="T213" s="206"/>
      <c r="AT213" s="207" t="s">
        <v>174</v>
      </c>
      <c r="AU213" s="207" t="s">
        <v>83</v>
      </c>
      <c r="AV213" s="13" t="s">
        <v>83</v>
      </c>
      <c r="AW213" s="13" t="s">
        <v>35</v>
      </c>
      <c r="AX213" s="13" t="s">
        <v>73</v>
      </c>
      <c r="AY213" s="207" t="s">
        <v>111</v>
      </c>
    </row>
    <row r="214" spans="1:65" s="13" customFormat="1" ht="11.25">
      <c r="B214" s="196"/>
      <c r="C214" s="197"/>
      <c r="D214" s="198" t="s">
        <v>174</v>
      </c>
      <c r="E214" s="199" t="s">
        <v>19</v>
      </c>
      <c r="F214" s="200" t="s">
        <v>291</v>
      </c>
      <c r="G214" s="197"/>
      <c r="H214" s="201">
        <v>92</v>
      </c>
      <c r="I214" s="202"/>
      <c r="J214" s="197"/>
      <c r="K214" s="197"/>
      <c r="L214" s="203"/>
      <c r="M214" s="204"/>
      <c r="N214" s="205"/>
      <c r="O214" s="205"/>
      <c r="P214" s="205"/>
      <c r="Q214" s="205"/>
      <c r="R214" s="205"/>
      <c r="S214" s="205"/>
      <c r="T214" s="206"/>
      <c r="AT214" s="207" t="s">
        <v>174</v>
      </c>
      <c r="AU214" s="207" t="s">
        <v>83</v>
      </c>
      <c r="AV214" s="13" t="s">
        <v>83</v>
      </c>
      <c r="AW214" s="13" t="s">
        <v>35</v>
      </c>
      <c r="AX214" s="13" t="s">
        <v>73</v>
      </c>
      <c r="AY214" s="207" t="s">
        <v>111</v>
      </c>
    </row>
    <row r="215" spans="1:65" s="14" customFormat="1" ht="11.25">
      <c r="B215" s="208"/>
      <c r="C215" s="209"/>
      <c r="D215" s="198" t="s">
        <v>174</v>
      </c>
      <c r="E215" s="210" t="s">
        <v>19</v>
      </c>
      <c r="F215" s="211" t="s">
        <v>177</v>
      </c>
      <c r="G215" s="209"/>
      <c r="H215" s="212">
        <v>695.2</v>
      </c>
      <c r="I215" s="213"/>
      <c r="J215" s="209"/>
      <c r="K215" s="209"/>
      <c r="L215" s="214"/>
      <c r="M215" s="215"/>
      <c r="N215" s="216"/>
      <c r="O215" s="216"/>
      <c r="P215" s="216"/>
      <c r="Q215" s="216"/>
      <c r="R215" s="216"/>
      <c r="S215" s="216"/>
      <c r="T215" s="217"/>
      <c r="AT215" s="218" t="s">
        <v>174</v>
      </c>
      <c r="AU215" s="218" t="s">
        <v>83</v>
      </c>
      <c r="AV215" s="14" t="s">
        <v>125</v>
      </c>
      <c r="AW215" s="14" t="s">
        <v>35</v>
      </c>
      <c r="AX215" s="14" t="s">
        <v>81</v>
      </c>
      <c r="AY215" s="218" t="s">
        <v>111</v>
      </c>
    </row>
    <row r="216" spans="1:65" s="2" customFormat="1" ht="16.5" customHeight="1">
      <c r="A216" s="35"/>
      <c r="B216" s="36"/>
      <c r="C216" s="166" t="s">
        <v>348</v>
      </c>
      <c r="D216" s="166" t="s">
        <v>112</v>
      </c>
      <c r="E216" s="167" t="s">
        <v>349</v>
      </c>
      <c r="F216" s="168" t="s">
        <v>350</v>
      </c>
      <c r="G216" s="169" t="s">
        <v>171</v>
      </c>
      <c r="H216" s="170">
        <v>41.7</v>
      </c>
      <c r="I216" s="171"/>
      <c r="J216" s="172">
        <f>ROUND(I216*H216,2)</f>
        <v>0</v>
      </c>
      <c r="K216" s="168" t="s">
        <v>128</v>
      </c>
      <c r="L216" s="40"/>
      <c r="M216" s="173" t="s">
        <v>19</v>
      </c>
      <c r="N216" s="174" t="s">
        <v>44</v>
      </c>
      <c r="O216" s="65"/>
      <c r="P216" s="175">
        <f>O216*H216</f>
        <v>0</v>
      </c>
      <c r="Q216" s="175">
        <v>0.69</v>
      </c>
      <c r="R216" s="175">
        <f>Q216*H216</f>
        <v>28.773</v>
      </c>
      <c r="S216" s="175">
        <v>0</v>
      </c>
      <c r="T216" s="176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177" t="s">
        <v>125</v>
      </c>
      <c r="AT216" s="177" t="s">
        <v>112</v>
      </c>
      <c r="AU216" s="177" t="s">
        <v>83</v>
      </c>
      <c r="AY216" s="18" t="s">
        <v>111</v>
      </c>
      <c r="BE216" s="178">
        <f>IF(N216="základní",J216,0)</f>
        <v>0</v>
      </c>
      <c r="BF216" s="178">
        <f>IF(N216="snížená",J216,0)</f>
        <v>0</v>
      </c>
      <c r="BG216" s="178">
        <f>IF(N216="zákl. přenesená",J216,0)</f>
        <v>0</v>
      </c>
      <c r="BH216" s="178">
        <f>IF(N216="sníž. přenesená",J216,0)</f>
        <v>0</v>
      </c>
      <c r="BI216" s="178">
        <f>IF(N216="nulová",J216,0)</f>
        <v>0</v>
      </c>
      <c r="BJ216" s="18" t="s">
        <v>81</v>
      </c>
      <c r="BK216" s="178">
        <f>ROUND(I216*H216,2)</f>
        <v>0</v>
      </c>
      <c r="BL216" s="18" t="s">
        <v>125</v>
      </c>
      <c r="BM216" s="177" t="s">
        <v>351</v>
      </c>
    </row>
    <row r="217" spans="1:65" s="2" customFormat="1" ht="11.25">
      <c r="A217" s="35"/>
      <c r="B217" s="36"/>
      <c r="C217" s="37"/>
      <c r="D217" s="179" t="s">
        <v>130</v>
      </c>
      <c r="E217" s="37"/>
      <c r="F217" s="180" t="s">
        <v>352</v>
      </c>
      <c r="G217" s="37"/>
      <c r="H217" s="37"/>
      <c r="I217" s="181"/>
      <c r="J217" s="37"/>
      <c r="K217" s="37"/>
      <c r="L217" s="40"/>
      <c r="M217" s="182"/>
      <c r="N217" s="183"/>
      <c r="O217" s="65"/>
      <c r="P217" s="65"/>
      <c r="Q217" s="65"/>
      <c r="R217" s="65"/>
      <c r="S217" s="65"/>
      <c r="T217" s="66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8" t="s">
        <v>130</v>
      </c>
      <c r="AU217" s="18" t="s">
        <v>83</v>
      </c>
    </row>
    <row r="218" spans="1:65" s="13" customFormat="1" ht="11.25">
      <c r="B218" s="196"/>
      <c r="C218" s="197"/>
      <c r="D218" s="198" t="s">
        <v>174</v>
      </c>
      <c r="E218" s="199" t="s">
        <v>19</v>
      </c>
      <c r="F218" s="200" t="s">
        <v>353</v>
      </c>
      <c r="G218" s="197"/>
      <c r="H218" s="201">
        <v>41.7</v>
      </c>
      <c r="I218" s="202"/>
      <c r="J218" s="197"/>
      <c r="K218" s="197"/>
      <c r="L218" s="203"/>
      <c r="M218" s="204"/>
      <c r="N218" s="205"/>
      <c r="O218" s="205"/>
      <c r="P218" s="205"/>
      <c r="Q218" s="205"/>
      <c r="R218" s="205"/>
      <c r="S218" s="205"/>
      <c r="T218" s="206"/>
      <c r="AT218" s="207" t="s">
        <v>174</v>
      </c>
      <c r="AU218" s="207" t="s">
        <v>83</v>
      </c>
      <c r="AV218" s="13" t="s">
        <v>83</v>
      </c>
      <c r="AW218" s="13" t="s">
        <v>35</v>
      </c>
      <c r="AX218" s="13" t="s">
        <v>81</v>
      </c>
      <c r="AY218" s="207" t="s">
        <v>111</v>
      </c>
    </row>
    <row r="219" spans="1:65" s="2" customFormat="1" ht="24.2" customHeight="1">
      <c r="A219" s="35"/>
      <c r="B219" s="36"/>
      <c r="C219" s="166" t="s">
        <v>354</v>
      </c>
      <c r="D219" s="166" t="s">
        <v>112</v>
      </c>
      <c r="E219" s="167" t="s">
        <v>355</v>
      </c>
      <c r="F219" s="168" t="s">
        <v>356</v>
      </c>
      <c r="G219" s="169" t="s">
        <v>171</v>
      </c>
      <c r="H219" s="170">
        <v>89</v>
      </c>
      <c r="I219" s="171"/>
      <c r="J219" s="172">
        <f>ROUND(I219*H219,2)</f>
        <v>0</v>
      </c>
      <c r="K219" s="168" t="s">
        <v>128</v>
      </c>
      <c r="L219" s="40"/>
      <c r="M219" s="173" t="s">
        <v>19</v>
      </c>
      <c r="N219" s="174" t="s">
        <v>44</v>
      </c>
      <c r="O219" s="65"/>
      <c r="P219" s="175">
        <f>O219*H219</f>
        <v>0</v>
      </c>
      <c r="Q219" s="175">
        <v>0.15826000000000001</v>
      </c>
      <c r="R219" s="175">
        <f>Q219*H219</f>
        <v>14.085140000000001</v>
      </c>
      <c r="S219" s="175">
        <v>0</v>
      </c>
      <c r="T219" s="176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177" t="s">
        <v>125</v>
      </c>
      <c r="AT219" s="177" t="s">
        <v>112</v>
      </c>
      <c r="AU219" s="177" t="s">
        <v>83</v>
      </c>
      <c r="AY219" s="18" t="s">
        <v>111</v>
      </c>
      <c r="BE219" s="178">
        <f>IF(N219="základní",J219,0)</f>
        <v>0</v>
      </c>
      <c r="BF219" s="178">
        <f>IF(N219="snížená",J219,0)</f>
        <v>0</v>
      </c>
      <c r="BG219" s="178">
        <f>IF(N219="zákl. přenesená",J219,0)</f>
        <v>0</v>
      </c>
      <c r="BH219" s="178">
        <f>IF(N219="sníž. přenesená",J219,0)</f>
        <v>0</v>
      </c>
      <c r="BI219" s="178">
        <f>IF(N219="nulová",J219,0)</f>
        <v>0</v>
      </c>
      <c r="BJ219" s="18" t="s">
        <v>81</v>
      </c>
      <c r="BK219" s="178">
        <f>ROUND(I219*H219,2)</f>
        <v>0</v>
      </c>
      <c r="BL219" s="18" t="s">
        <v>125</v>
      </c>
      <c r="BM219" s="177" t="s">
        <v>357</v>
      </c>
    </row>
    <row r="220" spans="1:65" s="2" customFormat="1" ht="11.25">
      <c r="A220" s="35"/>
      <c r="B220" s="36"/>
      <c r="C220" s="37"/>
      <c r="D220" s="179" t="s">
        <v>130</v>
      </c>
      <c r="E220" s="37"/>
      <c r="F220" s="180" t="s">
        <v>358</v>
      </c>
      <c r="G220" s="37"/>
      <c r="H220" s="37"/>
      <c r="I220" s="181"/>
      <c r="J220" s="37"/>
      <c r="K220" s="37"/>
      <c r="L220" s="40"/>
      <c r="M220" s="182"/>
      <c r="N220" s="183"/>
      <c r="O220" s="65"/>
      <c r="P220" s="65"/>
      <c r="Q220" s="65"/>
      <c r="R220" s="65"/>
      <c r="S220" s="65"/>
      <c r="T220" s="66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130</v>
      </c>
      <c r="AU220" s="18" t="s">
        <v>83</v>
      </c>
    </row>
    <row r="221" spans="1:65" s="13" customFormat="1" ht="11.25">
      <c r="B221" s="196"/>
      <c r="C221" s="197"/>
      <c r="D221" s="198" t="s">
        <v>174</v>
      </c>
      <c r="E221" s="199" t="s">
        <v>19</v>
      </c>
      <c r="F221" s="200" t="s">
        <v>211</v>
      </c>
      <c r="G221" s="197"/>
      <c r="H221" s="201">
        <v>89</v>
      </c>
      <c r="I221" s="202"/>
      <c r="J221" s="197"/>
      <c r="K221" s="197"/>
      <c r="L221" s="203"/>
      <c r="M221" s="204"/>
      <c r="N221" s="205"/>
      <c r="O221" s="205"/>
      <c r="P221" s="205"/>
      <c r="Q221" s="205"/>
      <c r="R221" s="205"/>
      <c r="S221" s="205"/>
      <c r="T221" s="206"/>
      <c r="AT221" s="207" t="s">
        <v>174</v>
      </c>
      <c r="AU221" s="207" t="s">
        <v>83</v>
      </c>
      <c r="AV221" s="13" t="s">
        <v>83</v>
      </c>
      <c r="AW221" s="13" t="s">
        <v>35</v>
      </c>
      <c r="AX221" s="13" t="s">
        <v>81</v>
      </c>
      <c r="AY221" s="207" t="s">
        <v>111</v>
      </c>
    </row>
    <row r="222" spans="1:65" s="2" customFormat="1" ht="24.2" customHeight="1">
      <c r="A222" s="35"/>
      <c r="B222" s="36"/>
      <c r="C222" s="166" t="s">
        <v>359</v>
      </c>
      <c r="D222" s="166" t="s">
        <v>112</v>
      </c>
      <c r="E222" s="167" t="s">
        <v>360</v>
      </c>
      <c r="F222" s="168" t="s">
        <v>361</v>
      </c>
      <c r="G222" s="169" t="s">
        <v>171</v>
      </c>
      <c r="H222" s="170">
        <v>49.2</v>
      </c>
      <c r="I222" s="171"/>
      <c r="J222" s="172">
        <f>ROUND(I222*H222,2)</f>
        <v>0</v>
      </c>
      <c r="K222" s="168" t="s">
        <v>128</v>
      </c>
      <c r="L222" s="40"/>
      <c r="M222" s="173" t="s">
        <v>19</v>
      </c>
      <c r="N222" s="174" t="s">
        <v>44</v>
      </c>
      <c r="O222" s="65"/>
      <c r="P222" s="175">
        <f>O222*H222</f>
        <v>0</v>
      </c>
      <c r="Q222" s="175">
        <v>0.30651479999999998</v>
      </c>
      <c r="R222" s="175">
        <f>Q222*H222</f>
        <v>15.08052816</v>
      </c>
      <c r="S222" s="175">
        <v>0</v>
      </c>
      <c r="T222" s="176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177" t="s">
        <v>125</v>
      </c>
      <c r="AT222" s="177" t="s">
        <v>112</v>
      </c>
      <c r="AU222" s="177" t="s">
        <v>83</v>
      </c>
      <c r="AY222" s="18" t="s">
        <v>111</v>
      </c>
      <c r="BE222" s="178">
        <f>IF(N222="základní",J222,0)</f>
        <v>0</v>
      </c>
      <c r="BF222" s="178">
        <f>IF(N222="snížená",J222,0)</f>
        <v>0</v>
      </c>
      <c r="BG222" s="178">
        <f>IF(N222="zákl. přenesená",J222,0)</f>
        <v>0</v>
      </c>
      <c r="BH222" s="178">
        <f>IF(N222="sníž. přenesená",J222,0)</f>
        <v>0</v>
      </c>
      <c r="BI222" s="178">
        <f>IF(N222="nulová",J222,0)</f>
        <v>0</v>
      </c>
      <c r="BJ222" s="18" t="s">
        <v>81</v>
      </c>
      <c r="BK222" s="178">
        <f>ROUND(I222*H222,2)</f>
        <v>0</v>
      </c>
      <c r="BL222" s="18" t="s">
        <v>125</v>
      </c>
      <c r="BM222" s="177" t="s">
        <v>362</v>
      </c>
    </row>
    <row r="223" spans="1:65" s="2" customFormat="1" ht="11.25">
      <c r="A223" s="35"/>
      <c r="B223" s="36"/>
      <c r="C223" s="37"/>
      <c r="D223" s="179" t="s">
        <v>130</v>
      </c>
      <c r="E223" s="37"/>
      <c r="F223" s="180" t="s">
        <v>363</v>
      </c>
      <c r="G223" s="37"/>
      <c r="H223" s="37"/>
      <c r="I223" s="181"/>
      <c r="J223" s="37"/>
      <c r="K223" s="37"/>
      <c r="L223" s="40"/>
      <c r="M223" s="182"/>
      <c r="N223" s="183"/>
      <c r="O223" s="65"/>
      <c r="P223" s="65"/>
      <c r="Q223" s="65"/>
      <c r="R223" s="65"/>
      <c r="S223" s="65"/>
      <c r="T223" s="66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T223" s="18" t="s">
        <v>130</v>
      </c>
      <c r="AU223" s="18" t="s">
        <v>83</v>
      </c>
    </row>
    <row r="224" spans="1:65" s="13" customFormat="1" ht="11.25">
      <c r="B224" s="196"/>
      <c r="C224" s="197"/>
      <c r="D224" s="198" t="s">
        <v>174</v>
      </c>
      <c r="E224" s="199" t="s">
        <v>19</v>
      </c>
      <c r="F224" s="200" t="s">
        <v>289</v>
      </c>
      <c r="G224" s="197"/>
      <c r="H224" s="201">
        <v>40.200000000000003</v>
      </c>
      <c r="I224" s="202"/>
      <c r="J224" s="197"/>
      <c r="K224" s="197"/>
      <c r="L224" s="203"/>
      <c r="M224" s="204"/>
      <c r="N224" s="205"/>
      <c r="O224" s="205"/>
      <c r="P224" s="205"/>
      <c r="Q224" s="205"/>
      <c r="R224" s="205"/>
      <c r="S224" s="205"/>
      <c r="T224" s="206"/>
      <c r="AT224" s="207" t="s">
        <v>174</v>
      </c>
      <c r="AU224" s="207" t="s">
        <v>83</v>
      </c>
      <c r="AV224" s="13" t="s">
        <v>83</v>
      </c>
      <c r="AW224" s="13" t="s">
        <v>35</v>
      </c>
      <c r="AX224" s="13" t="s">
        <v>73</v>
      </c>
      <c r="AY224" s="207" t="s">
        <v>111</v>
      </c>
    </row>
    <row r="225" spans="1:65" s="13" customFormat="1" ht="11.25">
      <c r="B225" s="196"/>
      <c r="C225" s="197"/>
      <c r="D225" s="198" t="s">
        <v>174</v>
      </c>
      <c r="E225" s="199" t="s">
        <v>19</v>
      </c>
      <c r="F225" s="200" t="s">
        <v>290</v>
      </c>
      <c r="G225" s="197"/>
      <c r="H225" s="201">
        <v>9</v>
      </c>
      <c r="I225" s="202"/>
      <c r="J225" s="197"/>
      <c r="K225" s="197"/>
      <c r="L225" s="203"/>
      <c r="M225" s="204"/>
      <c r="N225" s="205"/>
      <c r="O225" s="205"/>
      <c r="P225" s="205"/>
      <c r="Q225" s="205"/>
      <c r="R225" s="205"/>
      <c r="S225" s="205"/>
      <c r="T225" s="206"/>
      <c r="AT225" s="207" t="s">
        <v>174</v>
      </c>
      <c r="AU225" s="207" t="s">
        <v>83</v>
      </c>
      <c r="AV225" s="13" t="s">
        <v>83</v>
      </c>
      <c r="AW225" s="13" t="s">
        <v>35</v>
      </c>
      <c r="AX225" s="13" t="s">
        <v>73</v>
      </c>
      <c r="AY225" s="207" t="s">
        <v>111</v>
      </c>
    </row>
    <row r="226" spans="1:65" s="14" customFormat="1" ht="11.25">
      <c r="B226" s="208"/>
      <c r="C226" s="209"/>
      <c r="D226" s="198" t="s">
        <v>174</v>
      </c>
      <c r="E226" s="210" t="s">
        <v>19</v>
      </c>
      <c r="F226" s="211" t="s">
        <v>177</v>
      </c>
      <c r="G226" s="209"/>
      <c r="H226" s="212">
        <v>49.2</v>
      </c>
      <c r="I226" s="213"/>
      <c r="J226" s="209"/>
      <c r="K226" s="209"/>
      <c r="L226" s="214"/>
      <c r="M226" s="215"/>
      <c r="N226" s="216"/>
      <c r="O226" s="216"/>
      <c r="P226" s="216"/>
      <c r="Q226" s="216"/>
      <c r="R226" s="216"/>
      <c r="S226" s="216"/>
      <c r="T226" s="217"/>
      <c r="AT226" s="218" t="s">
        <v>174</v>
      </c>
      <c r="AU226" s="218" t="s">
        <v>83</v>
      </c>
      <c r="AV226" s="14" t="s">
        <v>125</v>
      </c>
      <c r="AW226" s="14" t="s">
        <v>35</v>
      </c>
      <c r="AX226" s="14" t="s">
        <v>81</v>
      </c>
      <c r="AY226" s="218" t="s">
        <v>111</v>
      </c>
    </row>
    <row r="227" spans="1:65" s="2" customFormat="1" ht="24.2" customHeight="1">
      <c r="A227" s="35"/>
      <c r="B227" s="36"/>
      <c r="C227" s="166" t="s">
        <v>364</v>
      </c>
      <c r="D227" s="166" t="s">
        <v>112</v>
      </c>
      <c r="E227" s="167" t="s">
        <v>365</v>
      </c>
      <c r="F227" s="168" t="s">
        <v>366</v>
      </c>
      <c r="G227" s="169" t="s">
        <v>171</v>
      </c>
      <c r="H227" s="170">
        <v>92</v>
      </c>
      <c r="I227" s="171"/>
      <c r="J227" s="172">
        <f>ROUND(I227*H227,2)</f>
        <v>0</v>
      </c>
      <c r="K227" s="168" t="s">
        <v>128</v>
      </c>
      <c r="L227" s="40"/>
      <c r="M227" s="173" t="s">
        <v>19</v>
      </c>
      <c r="N227" s="174" t="s">
        <v>44</v>
      </c>
      <c r="O227" s="65"/>
      <c r="P227" s="175">
        <f>O227*H227</f>
        <v>0</v>
      </c>
      <c r="Q227" s="175">
        <v>0.41407850000000002</v>
      </c>
      <c r="R227" s="175">
        <f>Q227*H227</f>
        <v>38.095222</v>
      </c>
      <c r="S227" s="175">
        <v>0</v>
      </c>
      <c r="T227" s="176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177" t="s">
        <v>125</v>
      </c>
      <c r="AT227" s="177" t="s">
        <v>112</v>
      </c>
      <c r="AU227" s="177" t="s">
        <v>83</v>
      </c>
      <c r="AY227" s="18" t="s">
        <v>111</v>
      </c>
      <c r="BE227" s="178">
        <f>IF(N227="základní",J227,0)</f>
        <v>0</v>
      </c>
      <c r="BF227" s="178">
        <f>IF(N227="snížená",J227,0)</f>
        <v>0</v>
      </c>
      <c r="BG227" s="178">
        <f>IF(N227="zákl. přenesená",J227,0)</f>
        <v>0</v>
      </c>
      <c r="BH227" s="178">
        <f>IF(N227="sníž. přenesená",J227,0)</f>
        <v>0</v>
      </c>
      <c r="BI227" s="178">
        <f>IF(N227="nulová",J227,0)</f>
        <v>0</v>
      </c>
      <c r="BJ227" s="18" t="s">
        <v>81</v>
      </c>
      <c r="BK227" s="178">
        <f>ROUND(I227*H227,2)</f>
        <v>0</v>
      </c>
      <c r="BL227" s="18" t="s">
        <v>125</v>
      </c>
      <c r="BM227" s="177" t="s">
        <v>367</v>
      </c>
    </row>
    <row r="228" spans="1:65" s="2" customFormat="1" ht="11.25">
      <c r="A228" s="35"/>
      <c r="B228" s="36"/>
      <c r="C228" s="37"/>
      <c r="D228" s="179" t="s">
        <v>130</v>
      </c>
      <c r="E228" s="37"/>
      <c r="F228" s="180" t="s">
        <v>368</v>
      </c>
      <c r="G228" s="37"/>
      <c r="H228" s="37"/>
      <c r="I228" s="181"/>
      <c r="J228" s="37"/>
      <c r="K228" s="37"/>
      <c r="L228" s="40"/>
      <c r="M228" s="182"/>
      <c r="N228" s="183"/>
      <c r="O228" s="65"/>
      <c r="P228" s="65"/>
      <c r="Q228" s="65"/>
      <c r="R228" s="65"/>
      <c r="S228" s="65"/>
      <c r="T228" s="66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130</v>
      </c>
      <c r="AU228" s="18" t="s">
        <v>83</v>
      </c>
    </row>
    <row r="229" spans="1:65" s="13" customFormat="1" ht="11.25">
      <c r="B229" s="196"/>
      <c r="C229" s="197"/>
      <c r="D229" s="198" t="s">
        <v>174</v>
      </c>
      <c r="E229" s="199" t="s">
        <v>19</v>
      </c>
      <c r="F229" s="200" t="s">
        <v>291</v>
      </c>
      <c r="G229" s="197"/>
      <c r="H229" s="201">
        <v>92</v>
      </c>
      <c r="I229" s="202"/>
      <c r="J229" s="197"/>
      <c r="K229" s="197"/>
      <c r="L229" s="203"/>
      <c r="M229" s="204"/>
      <c r="N229" s="205"/>
      <c r="O229" s="205"/>
      <c r="P229" s="205"/>
      <c r="Q229" s="205"/>
      <c r="R229" s="205"/>
      <c r="S229" s="205"/>
      <c r="T229" s="206"/>
      <c r="AT229" s="207" t="s">
        <v>174</v>
      </c>
      <c r="AU229" s="207" t="s">
        <v>83</v>
      </c>
      <c r="AV229" s="13" t="s">
        <v>83</v>
      </c>
      <c r="AW229" s="13" t="s">
        <v>35</v>
      </c>
      <c r="AX229" s="13" t="s">
        <v>81</v>
      </c>
      <c r="AY229" s="207" t="s">
        <v>111</v>
      </c>
    </row>
    <row r="230" spans="1:65" s="2" customFormat="1" ht="16.5" customHeight="1">
      <c r="A230" s="35"/>
      <c r="B230" s="36"/>
      <c r="C230" s="166" t="s">
        <v>369</v>
      </c>
      <c r="D230" s="166" t="s">
        <v>112</v>
      </c>
      <c r="E230" s="167" t="s">
        <v>370</v>
      </c>
      <c r="F230" s="168" t="s">
        <v>371</v>
      </c>
      <c r="G230" s="169" t="s">
        <v>171</v>
      </c>
      <c r="H230" s="170">
        <v>265</v>
      </c>
      <c r="I230" s="171"/>
      <c r="J230" s="172">
        <f>ROUND(I230*H230,2)</f>
        <v>0</v>
      </c>
      <c r="K230" s="168" t="s">
        <v>128</v>
      </c>
      <c r="L230" s="40"/>
      <c r="M230" s="173" t="s">
        <v>19</v>
      </c>
      <c r="N230" s="174" t="s">
        <v>44</v>
      </c>
      <c r="O230" s="65"/>
      <c r="P230" s="175">
        <f>O230*H230</f>
        <v>0</v>
      </c>
      <c r="Q230" s="175">
        <v>7.1000000000000002E-4</v>
      </c>
      <c r="R230" s="175">
        <f>Q230*H230</f>
        <v>0.18815000000000001</v>
      </c>
      <c r="S230" s="175">
        <v>0</v>
      </c>
      <c r="T230" s="176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177" t="s">
        <v>125</v>
      </c>
      <c r="AT230" s="177" t="s">
        <v>112</v>
      </c>
      <c r="AU230" s="177" t="s">
        <v>83</v>
      </c>
      <c r="AY230" s="18" t="s">
        <v>111</v>
      </c>
      <c r="BE230" s="178">
        <f>IF(N230="základní",J230,0)</f>
        <v>0</v>
      </c>
      <c r="BF230" s="178">
        <f>IF(N230="snížená",J230,0)</f>
        <v>0</v>
      </c>
      <c r="BG230" s="178">
        <f>IF(N230="zákl. přenesená",J230,0)</f>
        <v>0</v>
      </c>
      <c r="BH230" s="178">
        <f>IF(N230="sníž. přenesená",J230,0)</f>
        <v>0</v>
      </c>
      <c r="BI230" s="178">
        <f>IF(N230="nulová",J230,0)</f>
        <v>0</v>
      </c>
      <c r="BJ230" s="18" t="s">
        <v>81</v>
      </c>
      <c r="BK230" s="178">
        <f>ROUND(I230*H230,2)</f>
        <v>0</v>
      </c>
      <c r="BL230" s="18" t="s">
        <v>125</v>
      </c>
      <c r="BM230" s="177" t="s">
        <v>372</v>
      </c>
    </row>
    <row r="231" spans="1:65" s="2" customFormat="1" ht="11.25">
      <c r="A231" s="35"/>
      <c r="B231" s="36"/>
      <c r="C231" s="37"/>
      <c r="D231" s="179" t="s">
        <v>130</v>
      </c>
      <c r="E231" s="37"/>
      <c r="F231" s="180" t="s">
        <v>373</v>
      </c>
      <c r="G231" s="37"/>
      <c r="H231" s="37"/>
      <c r="I231" s="181"/>
      <c r="J231" s="37"/>
      <c r="K231" s="37"/>
      <c r="L231" s="40"/>
      <c r="M231" s="182"/>
      <c r="N231" s="183"/>
      <c r="O231" s="65"/>
      <c r="P231" s="65"/>
      <c r="Q231" s="65"/>
      <c r="R231" s="65"/>
      <c r="S231" s="65"/>
      <c r="T231" s="66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130</v>
      </c>
      <c r="AU231" s="18" t="s">
        <v>83</v>
      </c>
    </row>
    <row r="232" spans="1:65" s="13" customFormat="1" ht="11.25">
      <c r="B232" s="196"/>
      <c r="C232" s="197"/>
      <c r="D232" s="198" t="s">
        <v>174</v>
      </c>
      <c r="E232" s="199" t="s">
        <v>19</v>
      </c>
      <c r="F232" s="200" t="s">
        <v>374</v>
      </c>
      <c r="G232" s="197"/>
      <c r="H232" s="201">
        <v>265</v>
      </c>
      <c r="I232" s="202"/>
      <c r="J232" s="197"/>
      <c r="K232" s="197"/>
      <c r="L232" s="203"/>
      <c r="M232" s="204"/>
      <c r="N232" s="205"/>
      <c r="O232" s="205"/>
      <c r="P232" s="205"/>
      <c r="Q232" s="205"/>
      <c r="R232" s="205"/>
      <c r="S232" s="205"/>
      <c r="T232" s="206"/>
      <c r="AT232" s="207" t="s">
        <v>174</v>
      </c>
      <c r="AU232" s="207" t="s">
        <v>83</v>
      </c>
      <c r="AV232" s="13" t="s">
        <v>83</v>
      </c>
      <c r="AW232" s="13" t="s">
        <v>35</v>
      </c>
      <c r="AX232" s="13" t="s">
        <v>81</v>
      </c>
      <c r="AY232" s="207" t="s">
        <v>111</v>
      </c>
    </row>
    <row r="233" spans="1:65" s="2" customFormat="1" ht="24.2" customHeight="1">
      <c r="A233" s="35"/>
      <c r="B233" s="36"/>
      <c r="C233" s="166" t="s">
        <v>375</v>
      </c>
      <c r="D233" s="166" t="s">
        <v>112</v>
      </c>
      <c r="E233" s="167" t="s">
        <v>376</v>
      </c>
      <c r="F233" s="168" t="s">
        <v>377</v>
      </c>
      <c r="G233" s="169" t="s">
        <v>171</v>
      </c>
      <c r="H233" s="170">
        <v>176</v>
      </c>
      <c r="I233" s="171"/>
      <c r="J233" s="172">
        <f>ROUND(I233*H233,2)</f>
        <v>0</v>
      </c>
      <c r="K233" s="168" t="s">
        <v>128</v>
      </c>
      <c r="L233" s="40"/>
      <c r="M233" s="173" t="s">
        <v>19</v>
      </c>
      <c r="N233" s="174" t="s">
        <v>44</v>
      </c>
      <c r="O233" s="65"/>
      <c r="P233" s="175">
        <f>O233*H233</f>
        <v>0</v>
      </c>
      <c r="Q233" s="175">
        <v>0.10373</v>
      </c>
      <c r="R233" s="175">
        <f>Q233*H233</f>
        <v>18.25648</v>
      </c>
      <c r="S233" s="175">
        <v>0</v>
      </c>
      <c r="T233" s="176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177" t="s">
        <v>125</v>
      </c>
      <c r="AT233" s="177" t="s">
        <v>112</v>
      </c>
      <c r="AU233" s="177" t="s">
        <v>83</v>
      </c>
      <c r="AY233" s="18" t="s">
        <v>111</v>
      </c>
      <c r="BE233" s="178">
        <f>IF(N233="základní",J233,0)</f>
        <v>0</v>
      </c>
      <c r="BF233" s="178">
        <f>IF(N233="snížená",J233,0)</f>
        <v>0</v>
      </c>
      <c r="BG233" s="178">
        <f>IF(N233="zákl. přenesená",J233,0)</f>
        <v>0</v>
      </c>
      <c r="BH233" s="178">
        <f>IF(N233="sníž. přenesená",J233,0)</f>
        <v>0</v>
      </c>
      <c r="BI233" s="178">
        <f>IF(N233="nulová",J233,0)</f>
        <v>0</v>
      </c>
      <c r="BJ233" s="18" t="s">
        <v>81</v>
      </c>
      <c r="BK233" s="178">
        <f>ROUND(I233*H233,2)</f>
        <v>0</v>
      </c>
      <c r="BL233" s="18" t="s">
        <v>125</v>
      </c>
      <c r="BM233" s="177" t="s">
        <v>378</v>
      </c>
    </row>
    <row r="234" spans="1:65" s="2" customFormat="1" ht="11.25">
      <c r="A234" s="35"/>
      <c r="B234" s="36"/>
      <c r="C234" s="37"/>
      <c r="D234" s="179" t="s">
        <v>130</v>
      </c>
      <c r="E234" s="37"/>
      <c r="F234" s="180" t="s">
        <v>379</v>
      </c>
      <c r="G234" s="37"/>
      <c r="H234" s="37"/>
      <c r="I234" s="181"/>
      <c r="J234" s="37"/>
      <c r="K234" s="37"/>
      <c r="L234" s="40"/>
      <c r="M234" s="182"/>
      <c r="N234" s="183"/>
      <c r="O234" s="65"/>
      <c r="P234" s="65"/>
      <c r="Q234" s="65"/>
      <c r="R234" s="65"/>
      <c r="S234" s="65"/>
      <c r="T234" s="66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130</v>
      </c>
      <c r="AU234" s="18" t="s">
        <v>83</v>
      </c>
    </row>
    <row r="235" spans="1:65" s="13" customFormat="1" ht="11.25">
      <c r="B235" s="196"/>
      <c r="C235" s="197"/>
      <c r="D235" s="198" t="s">
        <v>174</v>
      </c>
      <c r="E235" s="199" t="s">
        <v>19</v>
      </c>
      <c r="F235" s="200" t="s">
        <v>206</v>
      </c>
      <c r="G235" s="197"/>
      <c r="H235" s="201">
        <v>176</v>
      </c>
      <c r="I235" s="202"/>
      <c r="J235" s="197"/>
      <c r="K235" s="197"/>
      <c r="L235" s="203"/>
      <c r="M235" s="204"/>
      <c r="N235" s="205"/>
      <c r="O235" s="205"/>
      <c r="P235" s="205"/>
      <c r="Q235" s="205"/>
      <c r="R235" s="205"/>
      <c r="S235" s="205"/>
      <c r="T235" s="206"/>
      <c r="AT235" s="207" t="s">
        <v>174</v>
      </c>
      <c r="AU235" s="207" t="s">
        <v>83</v>
      </c>
      <c r="AV235" s="13" t="s">
        <v>83</v>
      </c>
      <c r="AW235" s="13" t="s">
        <v>35</v>
      </c>
      <c r="AX235" s="13" t="s">
        <v>81</v>
      </c>
      <c r="AY235" s="207" t="s">
        <v>111</v>
      </c>
    </row>
    <row r="236" spans="1:65" s="2" customFormat="1" ht="33" customHeight="1">
      <c r="A236" s="35"/>
      <c r="B236" s="36"/>
      <c r="C236" s="166" t="s">
        <v>380</v>
      </c>
      <c r="D236" s="166" t="s">
        <v>112</v>
      </c>
      <c r="E236" s="167" t="s">
        <v>381</v>
      </c>
      <c r="F236" s="168" t="s">
        <v>382</v>
      </c>
      <c r="G236" s="169" t="s">
        <v>171</v>
      </c>
      <c r="H236" s="170">
        <v>92</v>
      </c>
      <c r="I236" s="171"/>
      <c r="J236" s="172">
        <f>ROUND(I236*H236,2)</f>
        <v>0</v>
      </c>
      <c r="K236" s="168" t="s">
        <v>128</v>
      </c>
      <c r="L236" s="40"/>
      <c r="M236" s="173" t="s">
        <v>19</v>
      </c>
      <c r="N236" s="174" t="s">
        <v>44</v>
      </c>
      <c r="O236" s="65"/>
      <c r="P236" s="175">
        <f>O236*H236</f>
        <v>0</v>
      </c>
      <c r="Q236" s="175">
        <v>0.1837</v>
      </c>
      <c r="R236" s="175">
        <f>Q236*H236</f>
        <v>16.900400000000001</v>
      </c>
      <c r="S236" s="175">
        <v>0</v>
      </c>
      <c r="T236" s="176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177" t="s">
        <v>125</v>
      </c>
      <c r="AT236" s="177" t="s">
        <v>112</v>
      </c>
      <c r="AU236" s="177" t="s">
        <v>83</v>
      </c>
      <c r="AY236" s="18" t="s">
        <v>111</v>
      </c>
      <c r="BE236" s="178">
        <f>IF(N236="základní",J236,0)</f>
        <v>0</v>
      </c>
      <c r="BF236" s="178">
        <f>IF(N236="snížená",J236,0)</f>
        <v>0</v>
      </c>
      <c r="BG236" s="178">
        <f>IF(N236="zákl. přenesená",J236,0)</f>
        <v>0</v>
      </c>
      <c r="BH236" s="178">
        <f>IF(N236="sníž. přenesená",J236,0)</f>
        <v>0</v>
      </c>
      <c r="BI236" s="178">
        <f>IF(N236="nulová",J236,0)</f>
        <v>0</v>
      </c>
      <c r="BJ236" s="18" t="s">
        <v>81</v>
      </c>
      <c r="BK236" s="178">
        <f>ROUND(I236*H236,2)</f>
        <v>0</v>
      </c>
      <c r="BL236" s="18" t="s">
        <v>125</v>
      </c>
      <c r="BM236" s="177" t="s">
        <v>383</v>
      </c>
    </row>
    <row r="237" spans="1:65" s="2" customFormat="1" ht="11.25">
      <c r="A237" s="35"/>
      <c r="B237" s="36"/>
      <c r="C237" s="37"/>
      <c r="D237" s="179" t="s">
        <v>130</v>
      </c>
      <c r="E237" s="37"/>
      <c r="F237" s="180" t="s">
        <v>384</v>
      </c>
      <c r="G237" s="37"/>
      <c r="H237" s="37"/>
      <c r="I237" s="181"/>
      <c r="J237" s="37"/>
      <c r="K237" s="37"/>
      <c r="L237" s="40"/>
      <c r="M237" s="182"/>
      <c r="N237" s="183"/>
      <c r="O237" s="65"/>
      <c r="P237" s="65"/>
      <c r="Q237" s="65"/>
      <c r="R237" s="65"/>
      <c r="S237" s="65"/>
      <c r="T237" s="66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130</v>
      </c>
      <c r="AU237" s="18" t="s">
        <v>83</v>
      </c>
    </row>
    <row r="238" spans="1:65" s="15" customFormat="1" ht="11.25">
      <c r="B238" s="229"/>
      <c r="C238" s="230"/>
      <c r="D238" s="198" t="s">
        <v>174</v>
      </c>
      <c r="E238" s="231" t="s">
        <v>19</v>
      </c>
      <c r="F238" s="232" t="s">
        <v>385</v>
      </c>
      <c r="G238" s="230"/>
      <c r="H238" s="231" t="s">
        <v>19</v>
      </c>
      <c r="I238" s="233"/>
      <c r="J238" s="230"/>
      <c r="K238" s="230"/>
      <c r="L238" s="234"/>
      <c r="M238" s="235"/>
      <c r="N238" s="236"/>
      <c r="O238" s="236"/>
      <c r="P238" s="236"/>
      <c r="Q238" s="236"/>
      <c r="R238" s="236"/>
      <c r="S238" s="236"/>
      <c r="T238" s="237"/>
      <c r="AT238" s="238" t="s">
        <v>174</v>
      </c>
      <c r="AU238" s="238" t="s">
        <v>83</v>
      </c>
      <c r="AV238" s="15" t="s">
        <v>81</v>
      </c>
      <c r="AW238" s="15" t="s">
        <v>35</v>
      </c>
      <c r="AX238" s="15" t="s">
        <v>73</v>
      </c>
      <c r="AY238" s="238" t="s">
        <v>111</v>
      </c>
    </row>
    <row r="239" spans="1:65" s="13" customFormat="1" ht="11.25">
      <c r="B239" s="196"/>
      <c r="C239" s="197"/>
      <c r="D239" s="198" t="s">
        <v>174</v>
      </c>
      <c r="E239" s="199" t="s">
        <v>19</v>
      </c>
      <c r="F239" s="200" t="s">
        <v>291</v>
      </c>
      <c r="G239" s="197"/>
      <c r="H239" s="201">
        <v>92</v>
      </c>
      <c r="I239" s="202"/>
      <c r="J239" s="197"/>
      <c r="K239" s="197"/>
      <c r="L239" s="203"/>
      <c r="M239" s="204"/>
      <c r="N239" s="205"/>
      <c r="O239" s="205"/>
      <c r="P239" s="205"/>
      <c r="Q239" s="205"/>
      <c r="R239" s="205"/>
      <c r="S239" s="205"/>
      <c r="T239" s="206"/>
      <c r="AT239" s="207" t="s">
        <v>174</v>
      </c>
      <c r="AU239" s="207" t="s">
        <v>83</v>
      </c>
      <c r="AV239" s="13" t="s">
        <v>83</v>
      </c>
      <c r="AW239" s="13" t="s">
        <v>35</v>
      </c>
      <c r="AX239" s="13" t="s">
        <v>81</v>
      </c>
      <c r="AY239" s="207" t="s">
        <v>111</v>
      </c>
    </row>
    <row r="240" spans="1:65" s="2" customFormat="1" ht="16.5" customHeight="1">
      <c r="A240" s="35"/>
      <c r="B240" s="36"/>
      <c r="C240" s="219" t="s">
        <v>386</v>
      </c>
      <c r="D240" s="219" t="s">
        <v>256</v>
      </c>
      <c r="E240" s="220" t="s">
        <v>387</v>
      </c>
      <c r="F240" s="221" t="s">
        <v>388</v>
      </c>
      <c r="G240" s="222" t="s">
        <v>171</v>
      </c>
      <c r="H240" s="223">
        <v>96.6</v>
      </c>
      <c r="I240" s="224"/>
      <c r="J240" s="225">
        <f>ROUND(I240*H240,2)</f>
        <v>0</v>
      </c>
      <c r="K240" s="221" t="s">
        <v>128</v>
      </c>
      <c r="L240" s="226"/>
      <c r="M240" s="227" t="s">
        <v>19</v>
      </c>
      <c r="N240" s="228" t="s">
        <v>44</v>
      </c>
      <c r="O240" s="65"/>
      <c r="P240" s="175">
        <f>O240*H240</f>
        <v>0</v>
      </c>
      <c r="Q240" s="175">
        <v>0.222</v>
      </c>
      <c r="R240" s="175">
        <f>Q240*H240</f>
        <v>21.4452</v>
      </c>
      <c r="S240" s="175">
        <v>0</v>
      </c>
      <c r="T240" s="176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177" t="s">
        <v>144</v>
      </c>
      <c r="AT240" s="177" t="s">
        <v>256</v>
      </c>
      <c r="AU240" s="177" t="s">
        <v>83</v>
      </c>
      <c r="AY240" s="18" t="s">
        <v>111</v>
      </c>
      <c r="BE240" s="178">
        <f>IF(N240="základní",J240,0)</f>
        <v>0</v>
      </c>
      <c r="BF240" s="178">
        <f>IF(N240="snížená",J240,0)</f>
        <v>0</v>
      </c>
      <c r="BG240" s="178">
        <f>IF(N240="zákl. přenesená",J240,0)</f>
        <v>0</v>
      </c>
      <c r="BH240" s="178">
        <f>IF(N240="sníž. přenesená",J240,0)</f>
        <v>0</v>
      </c>
      <c r="BI240" s="178">
        <f>IF(N240="nulová",J240,0)</f>
        <v>0</v>
      </c>
      <c r="BJ240" s="18" t="s">
        <v>81</v>
      </c>
      <c r="BK240" s="178">
        <f>ROUND(I240*H240,2)</f>
        <v>0</v>
      </c>
      <c r="BL240" s="18" t="s">
        <v>125</v>
      </c>
      <c r="BM240" s="177" t="s">
        <v>389</v>
      </c>
    </row>
    <row r="241" spans="1:65" s="2" customFormat="1" ht="11.25">
      <c r="A241" s="35"/>
      <c r="B241" s="36"/>
      <c r="C241" s="37"/>
      <c r="D241" s="179" t="s">
        <v>130</v>
      </c>
      <c r="E241" s="37"/>
      <c r="F241" s="180" t="s">
        <v>390</v>
      </c>
      <c r="G241" s="37"/>
      <c r="H241" s="37"/>
      <c r="I241" s="181"/>
      <c r="J241" s="37"/>
      <c r="K241" s="37"/>
      <c r="L241" s="40"/>
      <c r="M241" s="182"/>
      <c r="N241" s="183"/>
      <c r="O241" s="65"/>
      <c r="P241" s="65"/>
      <c r="Q241" s="65"/>
      <c r="R241" s="65"/>
      <c r="S241" s="65"/>
      <c r="T241" s="66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130</v>
      </c>
      <c r="AU241" s="18" t="s">
        <v>83</v>
      </c>
    </row>
    <row r="242" spans="1:65" s="2" customFormat="1" ht="19.5">
      <c r="A242" s="35"/>
      <c r="B242" s="36"/>
      <c r="C242" s="37"/>
      <c r="D242" s="198" t="s">
        <v>391</v>
      </c>
      <c r="E242" s="37"/>
      <c r="F242" s="239" t="s">
        <v>392</v>
      </c>
      <c r="G242" s="37"/>
      <c r="H242" s="37"/>
      <c r="I242" s="181"/>
      <c r="J242" s="37"/>
      <c r="K242" s="37"/>
      <c r="L242" s="40"/>
      <c r="M242" s="182"/>
      <c r="N242" s="183"/>
      <c r="O242" s="65"/>
      <c r="P242" s="65"/>
      <c r="Q242" s="65"/>
      <c r="R242" s="65"/>
      <c r="S242" s="65"/>
      <c r="T242" s="66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T242" s="18" t="s">
        <v>391</v>
      </c>
      <c r="AU242" s="18" t="s">
        <v>83</v>
      </c>
    </row>
    <row r="243" spans="1:65" s="13" customFormat="1" ht="11.25">
      <c r="B243" s="196"/>
      <c r="C243" s="197"/>
      <c r="D243" s="198" t="s">
        <v>174</v>
      </c>
      <c r="E243" s="199" t="s">
        <v>19</v>
      </c>
      <c r="F243" s="200" t="s">
        <v>393</v>
      </c>
      <c r="G243" s="197"/>
      <c r="H243" s="201">
        <v>96.6</v>
      </c>
      <c r="I243" s="202"/>
      <c r="J243" s="197"/>
      <c r="K243" s="197"/>
      <c r="L243" s="203"/>
      <c r="M243" s="204"/>
      <c r="N243" s="205"/>
      <c r="O243" s="205"/>
      <c r="P243" s="205"/>
      <c r="Q243" s="205"/>
      <c r="R243" s="205"/>
      <c r="S243" s="205"/>
      <c r="T243" s="206"/>
      <c r="AT243" s="207" t="s">
        <v>174</v>
      </c>
      <c r="AU243" s="207" t="s">
        <v>83</v>
      </c>
      <c r="AV243" s="13" t="s">
        <v>83</v>
      </c>
      <c r="AW243" s="13" t="s">
        <v>35</v>
      </c>
      <c r="AX243" s="13" t="s">
        <v>81</v>
      </c>
      <c r="AY243" s="207" t="s">
        <v>111</v>
      </c>
    </row>
    <row r="244" spans="1:65" s="2" customFormat="1" ht="37.9" customHeight="1">
      <c r="A244" s="35"/>
      <c r="B244" s="36"/>
      <c r="C244" s="166" t="s">
        <v>394</v>
      </c>
      <c r="D244" s="166" t="s">
        <v>112</v>
      </c>
      <c r="E244" s="167" t="s">
        <v>395</v>
      </c>
      <c r="F244" s="168" t="s">
        <v>396</v>
      </c>
      <c r="G244" s="169" t="s">
        <v>171</v>
      </c>
      <c r="H244" s="170">
        <v>554</v>
      </c>
      <c r="I244" s="171"/>
      <c r="J244" s="172">
        <f>ROUND(I244*H244,2)</f>
        <v>0</v>
      </c>
      <c r="K244" s="168" t="s">
        <v>128</v>
      </c>
      <c r="L244" s="40"/>
      <c r="M244" s="173" t="s">
        <v>19</v>
      </c>
      <c r="N244" s="174" t="s">
        <v>44</v>
      </c>
      <c r="O244" s="65"/>
      <c r="P244" s="175">
        <f>O244*H244</f>
        <v>0</v>
      </c>
      <c r="Q244" s="175">
        <v>8.4250000000000005E-2</v>
      </c>
      <c r="R244" s="175">
        <f>Q244*H244</f>
        <v>46.674500000000002</v>
      </c>
      <c r="S244" s="175">
        <v>0</v>
      </c>
      <c r="T244" s="176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177" t="s">
        <v>125</v>
      </c>
      <c r="AT244" s="177" t="s">
        <v>112</v>
      </c>
      <c r="AU244" s="177" t="s">
        <v>83</v>
      </c>
      <c r="AY244" s="18" t="s">
        <v>111</v>
      </c>
      <c r="BE244" s="178">
        <f>IF(N244="základní",J244,0)</f>
        <v>0</v>
      </c>
      <c r="BF244" s="178">
        <f>IF(N244="snížená",J244,0)</f>
        <v>0</v>
      </c>
      <c r="BG244" s="178">
        <f>IF(N244="zákl. přenesená",J244,0)</f>
        <v>0</v>
      </c>
      <c r="BH244" s="178">
        <f>IF(N244="sníž. přenesená",J244,0)</f>
        <v>0</v>
      </c>
      <c r="BI244" s="178">
        <f>IF(N244="nulová",J244,0)</f>
        <v>0</v>
      </c>
      <c r="BJ244" s="18" t="s">
        <v>81</v>
      </c>
      <c r="BK244" s="178">
        <f>ROUND(I244*H244,2)</f>
        <v>0</v>
      </c>
      <c r="BL244" s="18" t="s">
        <v>125</v>
      </c>
      <c r="BM244" s="177" t="s">
        <v>397</v>
      </c>
    </row>
    <row r="245" spans="1:65" s="2" customFormat="1" ht="11.25">
      <c r="A245" s="35"/>
      <c r="B245" s="36"/>
      <c r="C245" s="37"/>
      <c r="D245" s="179" t="s">
        <v>130</v>
      </c>
      <c r="E245" s="37"/>
      <c r="F245" s="180" t="s">
        <v>398</v>
      </c>
      <c r="G245" s="37"/>
      <c r="H245" s="37"/>
      <c r="I245" s="181"/>
      <c r="J245" s="37"/>
      <c r="K245" s="37"/>
      <c r="L245" s="40"/>
      <c r="M245" s="182"/>
      <c r="N245" s="183"/>
      <c r="O245" s="65"/>
      <c r="P245" s="65"/>
      <c r="Q245" s="65"/>
      <c r="R245" s="65"/>
      <c r="S245" s="65"/>
      <c r="T245" s="66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T245" s="18" t="s">
        <v>130</v>
      </c>
      <c r="AU245" s="18" t="s">
        <v>83</v>
      </c>
    </row>
    <row r="246" spans="1:65" s="13" customFormat="1" ht="11.25">
      <c r="B246" s="196"/>
      <c r="C246" s="197"/>
      <c r="D246" s="198" t="s">
        <v>174</v>
      </c>
      <c r="E246" s="199" t="s">
        <v>19</v>
      </c>
      <c r="F246" s="200" t="s">
        <v>284</v>
      </c>
      <c r="G246" s="197"/>
      <c r="H246" s="201">
        <v>488.3</v>
      </c>
      <c r="I246" s="202"/>
      <c r="J246" s="197"/>
      <c r="K246" s="197"/>
      <c r="L246" s="203"/>
      <c r="M246" s="204"/>
      <c r="N246" s="205"/>
      <c r="O246" s="205"/>
      <c r="P246" s="205"/>
      <c r="Q246" s="205"/>
      <c r="R246" s="205"/>
      <c r="S246" s="205"/>
      <c r="T246" s="206"/>
      <c r="AT246" s="207" t="s">
        <v>174</v>
      </c>
      <c r="AU246" s="207" t="s">
        <v>83</v>
      </c>
      <c r="AV246" s="13" t="s">
        <v>83</v>
      </c>
      <c r="AW246" s="13" t="s">
        <v>35</v>
      </c>
      <c r="AX246" s="13" t="s">
        <v>73</v>
      </c>
      <c r="AY246" s="207" t="s">
        <v>111</v>
      </c>
    </row>
    <row r="247" spans="1:65" s="13" customFormat="1" ht="11.25">
      <c r="B247" s="196"/>
      <c r="C247" s="197"/>
      <c r="D247" s="198" t="s">
        <v>174</v>
      </c>
      <c r="E247" s="199" t="s">
        <v>19</v>
      </c>
      <c r="F247" s="200" t="s">
        <v>285</v>
      </c>
      <c r="G247" s="197"/>
      <c r="H247" s="201">
        <v>43</v>
      </c>
      <c r="I247" s="202"/>
      <c r="J247" s="197"/>
      <c r="K247" s="197"/>
      <c r="L247" s="203"/>
      <c r="M247" s="204"/>
      <c r="N247" s="205"/>
      <c r="O247" s="205"/>
      <c r="P247" s="205"/>
      <c r="Q247" s="205"/>
      <c r="R247" s="205"/>
      <c r="S247" s="205"/>
      <c r="T247" s="206"/>
      <c r="AT247" s="207" t="s">
        <v>174</v>
      </c>
      <c r="AU247" s="207" t="s">
        <v>83</v>
      </c>
      <c r="AV247" s="13" t="s">
        <v>83</v>
      </c>
      <c r="AW247" s="13" t="s">
        <v>35</v>
      </c>
      <c r="AX247" s="13" t="s">
        <v>73</v>
      </c>
      <c r="AY247" s="207" t="s">
        <v>111</v>
      </c>
    </row>
    <row r="248" spans="1:65" s="13" customFormat="1" ht="11.25">
      <c r="B248" s="196"/>
      <c r="C248" s="197"/>
      <c r="D248" s="198" t="s">
        <v>174</v>
      </c>
      <c r="E248" s="199" t="s">
        <v>19</v>
      </c>
      <c r="F248" s="200" t="s">
        <v>286</v>
      </c>
      <c r="G248" s="197"/>
      <c r="H248" s="201">
        <v>7.2</v>
      </c>
      <c r="I248" s="202"/>
      <c r="J248" s="197"/>
      <c r="K248" s="197"/>
      <c r="L248" s="203"/>
      <c r="M248" s="204"/>
      <c r="N248" s="205"/>
      <c r="O248" s="205"/>
      <c r="P248" s="205"/>
      <c r="Q248" s="205"/>
      <c r="R248" s="205"/>
      <c r="S248" s="205"/>
      <c r="T248" s="206"/>
      <c r="AT248" s="207" t="s">
        <v>174</v>
      </c>
      <c r="AU248" s="207" t="s">
        <v>83</v>
      </c>
      <c r="AV248" s="13" t="s">
        <v>83</v>
      </c>
      <c r="AW248" s="13" t="s">
        <v>35</v>
      </c>
      <c r="AX248" s="13" t="s">
        <v>73</v>
      </c>
      <c r="AY248" s="207" t="s">
        <v>111</v>
      </c>
    </row>
    <row r="249" spans="1:65" s="13" customFormat="1" ht="11.25">
      <c r="B249" s="196"/>
      <c r="C249" s="197"/>
      <c r="D249" s="198" t="s">
        <v>174</v>
      </c>
      <c r="E249" s="199" t="s">
        <v>19</v>
      </c>
      <c r="F249" s="200" t="s">
        <v>287</v>
      </c>
      <c r="G249" s="197"/>
      <c r="H249" s="201">
        <v>2.9</v>
      </c>
      <c r="I249" s="202"/>
      <c r="J249" s="197"/>
      <c r="K249" s="197"/>
      <c r="L249" s="203"/>
      <c r="M249" s="204"/>
      <c r="N249" s="205"/>
      <c r="O249" s="205"/>
      <c r="P249" s="205"/>
      <c r="Q249" s="205"/>
      <c r="R249" s="205"/>
      <c r="S249" s="205"/>
      <c r="T249" s="206"/>
      <c r="AT249" s="207" t="s">
        <v>174</v>
      </c>
      <c r="AU249" s="207" t="s">
        <v>83</v>
      </c>
      <c r="AV249" s="13" t="s">
        <v>83</v>
      </c>
      <c r="AW249" s="13" t="s">
        <v>35</v>
      </c>
      <c r="AX249" s="13" t="s">
        <v>73</v>
      </c>
      <c r="AY249" s="207" t="s">
        <v>111</v>
      </c>
    </row>
    <row r="250" spans="1:65" s="13" customFormat="1" ht="11.25">
      <c r="B250" s="196"/>
      <c r="C250" s="197"/>
      <c r="D250" s="198" t="s">
        <v>174</v>
      </c>
      <c r="E250" s="199" t="s">
        <v>19</v>
      </c>
      <c r="F250" s="200" t="s">
        <v>288</v>
      </c>
      <c r="G250" s="197"/>
      <c r="H250" s="201">
        <v>12.6</v>
      </c>
      <c r="I250" s="202"/>
      <c r="J250" s="197"/>
      <c r="K250" s="197"/>
      <c r="L250" s="203"/>
      <c r="M250" s="204"/>
      <c r="N250" s="205"/>
      <c r="O250" s="205"/>
      <c r="P250" s="205"/>
      <c r="Q250" s="205"/>
      <c r="R250" s="205"/>
      <c r="S250" s="205"/>
      <c r="T250" s="206"/>
      <c r="AT250" s="207" t="s">
        <v>174</v>
      </c>
      <c r="AU250" s="207" t="s">
        <v>83</v>
      </c>
      <c r="AV250" s="13" t="s">
        <v>83</v>
      </c>
      <c r="AW250" s="13" t="s">
        <v>35</v>
      </c>
      <c r="AX250" s="13" t="s">
        <v>73</v>
      </c>
      <c r="AY250" s="207" t="s">
        <v>111</v>
      </c>
    </row>
    <row r="251" spans="1:65" s="14" customFormat="1" ht="11.25">
      <c r="B251" s="208"/>
      <c r="C251" s="209"/>
      <c r="D251" s="198" t="s">
        <v>174</v>
      </c>
      <c r="E251" s="210" t="s">
        <v>19</v>
      </c>
      <c r="F251" s="211" t="s">
        <v>177</v>
      </c>
      <c r="G251" s="209"/>
      <c r="H251" s="212">
        <v>554</v>
      </c>
      <c r="I251" s="213"/>
      <c r="J251" s="209"/>
      <c r="K251" s="209"/>
      <c r="L251" s="214"/>
      <c r="M251" s="215"/>
      <c r="N251" s="216"/>
      <c r="O251" s="216"/>
      <c r="P251" s="216"/>
      <c r="Q251" s="216"/>
      <c r="R251" s="216"/>
      <c r="S251" s="216"/>
      <c r="T251" s="217"/>
      <c r="AT251" s="218" t="s">
        <v>174</v>
      </c>
      <c r="AU251" s="218" t="s">
        <v>83</v>
      </c>
      <c r="AV251" s="14" t="s">
        <v>125</v>
      </c>
      <c r="AW251" s="14" t="s">
        <v>35</v>
      </c>
      <c r="AX251" s="14" t="s">
        <v>81</v>
      </c>
      <c r="AY251" s="218" t="s">
        <v>111</v>
      </c>
    </row>
    <row r="252" spans="1:65" s="2" customFormat="1" ht="16.5" customHeight="1">
      <c r="A252" s="35"/>
      <c r="B252" s="36"/>
      <c r="C252" s="219" t="s">
        <v>399</v>
      </c>
      <c r="D252" s="219" t="s">
        <v>256</v>
      </c>
      <c r="E252" s="220" t="s">
        <v>400</v>
      </c>
      <c r="F252" s="221" t="s">
        <v>401</v>
      </c>
      <c r="G252" s="222" t="s">
        <v>171</v>
      </c>
      <c r="H252" s="223">
        <v>493.18299999999999</v>
      </c>
      <c r="I252" s="224"/>
      <c r="J252" s="225">
        <f>ROUND(I252*H252,2)</f>
        <v>0</v>
      </c>
      <c r="K252" s="221" t="s">
        <v>128</v>
      </c>
      <c r="L252" s="226"/>
      <c r="M252" s="227" t="s">
        <v>19</v>
      </c>
      <c r="N252" s="228" t="s">
        <v>44</v>
      </c>
      <c r="O252" s="65"/>
      <c r="P252" s="175">
        <f>O252*H252</f>
        <v>0</v>
      </c>
      <c r="Q252" s="175">
        <v>0.13100000000000001</v>
      </c>
      <c r="R252" s="175">
        <f>Q252*H252</f>
        <v>64.606972999999996</v>
      </c>
      <c r="S252" s="175">
        <v>0</v>
      </c>
      <c r="T252" s="176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177" t="s">
        <v>144</v>
      </c>
      <c r="AT252" s="177" t="s">
        <v>256</v>
      </c>
      <c r="AU252" s="177" t="s">
        <v>83</v>
      </c>
      <c r="AY252" s="18" t="s">
        <v>111</v>
      </c>
      <c r="BE252" s="178">
        <f>IF(N252="základní",J252,0)</f>
        <v>0</v>
      </c>
      <c r="BF252" s="178">
        <f>IF(N252="snížená",J252,0)</f>
        <v>0</v>
      </c>
      <c r="BG252" s="178">
        <f>IF(N252="zákl. přenesená",J252,0)</f>
        <v>0</v>
      </c>
      <c r="BH252" s="178">
        <f>IF(N252="sníž. přenesená",J252,0)</f>
        <v>0</v>
      </c>
      <c r="BI252" s="178">
        <f>IF(N252="nulová",J252,0)</f>
        <v>0</v>
      </c>
      <c r="BJ252" s="18" t="s">
        <v>81</v>
      </c>
      <c r="BK252" s="178">
        <f>ROUND(I252*H252,2)</f>
        <v>0</v>
      </c>
      <c r="BL252" s="18" t="s">
        <v>125</v>
      </c>
      <c r="BM252" s="177" t="s">
        <v>402</v>
      </c>
    </row>
    <row r="253" spans="1:65" s="2" customFormat="1" ht="11.25">
      <c r="A253" s="35"/>
      <c r="B253" s="36"/>
      <c r="C253" s="37"/>
      <c r="D253" s="179" t="s">
        <v>130</v>
      </c>
      <c r="E253" s="37"/>
      <c r="F253" s="180" t="s">
        <v>403</v>
      </c>
      <c r="G253" s="37"/>
      <c r="H253" s="37"/>
      <c r="I253" s="181"/>
      <c r="J253" s="37"/>
      <c r="K253" s="37"/>
      <c r="L253" s="40"/>
      <c r="M253" s="182"/>
      <c r="N253" s="183"/>
      <c r="O253" s="65"/>
      <c r="P253" s="65"/>
      <c r="Q253" s="65"/>
      <c r="R253" s="65"/>
      <c r="S253" s="65"/>
      <c r="T253" s="66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T253" s="18" t="s">
        <v>130</v>
      </c>
      <c r="AU253" s="18" t="s">
        <v>83</v>
      </c>
    </row>
    <row r="254" spans="1:65" s="2" customFormat="1" ht="19.5">
      <c r="A254" s="35"/>
      <c r="B254" s="36"/>
      <c r="C254" s="37"/>
      <c r="D254" s="198" t="s">
        <v>391</v>
      </c>
      <c r="E254" s="37"/>
      <c r="F254" s="239" t="s">
        <v>404</v>
      </c>
      <c r="G254" s="37"/>
      <c r="H254" s="37"/>
      <c r="I254" s="181"/>
      <c r="J254" s="37"/>
      <c r="K254" s="37"/>
      <c r="L254" s="40"/>
      <c r="M254" s="182"/>
      <c r="N254" s="183"/>
      <c r="O254" s="65"/>
      <c r="P254" s="65"/>
      <c r="Q254" s="65"/>
      <c r="R254" s="65"/>
      <c r="S254" s="65"/>
      <c r="T254" s="66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391</v>
      </c>
      <c r="AU254" s="18" t="s">
        <v>83</v>
      </c>
    </row>
    <row r="255" spans="1:65" s="13" customFormat="1" ht="11.25">
      <c r="B255" s="196"/>
      <c r="C255" s="197"/>
      <c r="D255" s="198" t="s">
        <v>174</v>
      </c>
      <c r="E255" s="199" t="s">
        <v>19</v>
      </c>
      <c r="F255" s="200" t="s">
        <v>284</v>
      </c>
      <c r="G255" s="197"/>
      <c r="H255" s="201">
        <v>488.3</v>
      </c>
      <c r="I255" s="202"/>
      <c r="J255" s="197"/>
      <c r="K255" s="197"/>
      <c r="L255" s="203"/>
      <c r="M255" s="204"/>
      <c r="N255" s="205"/>
      <c r="O255" s="205"/>
      <c r="P255" s="205"/>
      <c r="Q255" s="205"/>
      <c r="R255" s="205"/>
      <c r="S255" s="205"/>
      <c r="T255" s="206"/>
      <c r="AT255" s="207" t="s">
        <v>174</v>
      </c>
      <c r="AU255" s="207" t="s">
        <v>83</v>
      </c>
      <c r="AV255" s="13" t="s">
        <v>83</v>
      </c>
      <c r="AW255" s="13" t="s">
        <v>35</v>
      </c>
      <c r="AX255" s="13" t="s">
        <v>73</v>
      </c>
      <c r="AY255" s="207" t="s">
        <v>111</v>
      </c>
    </row>
    <row r="256" spans="1:65" s="13" customFormat="1" ht="11.25">
      <c r="B256" s="196"/>
      <c r="C256" s="197"/>
      <c r="D256" s="198" t="s">
        <v>174</v>
      </c>
      <c r="E256" s="199" t="s">
        <v>19</v>
      </c>
      <c r="F256" s="200" t="s">
        <v>405</v>
      </c>
      <c r="G256" s="197"/>
      <c r="H256" s="201">
        <v>493.18299999999999</v>
      </c>
      <c r="I256" s="202"/>
      <c r="J256" s="197"/>
      <c r="K256" s="197"/>
      <c r="L256" s="203"/>
      <c r="M256" s="204"/>
      <c r="N256" s="205"/>
      <c r="O256" s="205"/>
      <c r="P256" s="205"/>
      <c r="Q256" s="205"/>
      <c r="R256" s="205"/>
      <c r="S256" s="205"/>
      <c r="T256" s="206"/>
      <c r="AT256" s="207" t="s">
        <v>174</v>
      </c>
      <c r="AU256" s="207" t="s">
        <v>83</v>
      </c>
      <c r="AV256" s="13" t="s">
        <v>83</v>
      </c>
      <c r="AW256" s="13" t="s">
        <v>35</v>
      </c>
      <c r="AX256" s="13" t="s">
        <v>81</v>
      </c>
      <c r="AY256" s="207" t="s">
        <v>111</v>
      </c>
    </row>
    <row r="257" spans="1:65" s="2" customFormat="1" ht="16.5" customHeight="1">
      <c r="A257" s="35"/>
      <c r="B257" s="36"/>
      <c r="C257" s="219" t="s">
        <v>406</v>
      </c>
      <c r="D257" s="219" t="s">
        <v>256</v>
      </c>
      <c r="E257" s="220" t="s">
        <v>407</v>
      </c>
      <c r="F257" s="221" t="s">
        <v>408</v>
      </c>
      <c r="G257" s="222" t="s">
        <v>171</v>
      </c>
      <c r="H257" s="223">
        <v>44.29</v>
      </c>
      <c r="I257" s="224"/>
      <c r="J257" s="225">
        <f>ROUND(I257*H257,2)</f>
        <v>0</v>
      </c>
      <c r="K257" s="221" t="s">
        <v>19</v>
      </c>
      <c r="L257" s="226"/>
      <c r="M257" s="227" t="s">
        <v>19</v>
      </c>
      <c r="N257" s="228" t="s">
        <v>44</v>
      </c>
      <c r="O257" s="65"/>
      <c r="P257" s="175">
        <f>O257*H257</f>
        <v>0</v>
      </c>
      <c r="Q257" s="175">
        <v>0.13100000000000001</v>
      </c>
      <c r="R257" s="175">
        <f>Q257*H257</f>
        <v>5.80199</v>
      </c>
      <c r="S257" s="175">
        <v>0</v>
      </c>
      <c r="T257" s="176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177" t="s">
        <v>144</v>
      </c>
      <c r="AT257" s="177" t="s">
        <v>256</v>
      </c>
      <c r="AU257" s="177" t="s">
        <v>83</v>
      </c>
      <c r="AY257" s="18" t="s">
        <v>111</v>
      </c>
      <c r="BE257" s="178">
        <f>IF(N257="základní",J257,0)</f>
        <v>0</v>
      </c>
      <c r="BF257" s="178">
        <f>IF(N257="snížená",J257,0)</f>
        <v>0</v>
      </c>
      <c r="BG257" s="178">
        <f>IF(N257="zákl. přenesená",J257,0)</f>
        <v>0</v>
      </c>
      <c r="BH257" s="178">
        <f>IF(N257="sníž. přenesená",J257,0)</f>
        <v>0</v>
      </c>
      <c r="BI257" s="178">
        <f>IF(N257="nulová",J257,0)</f>
        <v>0</v>
      </c>
      <c r="BJ257" s="18" t="s">
        <v>81</v>
      </c>
      <c r="BK257" s="178">
        <f>ROUND(I257*H257,2)</f>
        <v>0</v>
      </c>
      <c r="BL257" s="18" t="s">
        <v>125</v>
      </c>
      <c r="BM257" s="177" t="s">
        <v>409</v>
      </c>
    </row>
    <row r="258" spans="1:65" s="13" customFormat="1" ht="11.25">
      <c r="B258" s="196"/>
      <c r="C258" s="197"/>
      <c r="D258" s="198" t="s">
        <v>174</v>
      </c>
      <c r="E258" s="199" t="s">
        <v>19</v>
      </c>
      <c r="F258" s="200" t="s">
        <v>285</v>
      </c>
      <c r="G258" s="197"/>
      <c r="H258" s="201">
        <v>43</v>
      </c>
      <c r="I258" s="202"/>
      <c r="J258" s="197"/>
      <c r="K258" s="197"/>
      <c r="L258" s="203"/>
      <c r="M258" s="204"/>
      <c r="N258" s="205"/>
      <c r="O258" s="205"/>
      <c r="P258" s="205"/>
      <c r="Q258" s="205"/>
      <c r="R258" s="205"/>
      <c r="S258" s="205"/>
      <c r="T258" s="206"/>
      <c r="AT258" s="207" t="s">
        <v>174</v>
      </c>
      <c r="AU258" s="207" t="s">
        <v>83</v>
      </c>
      <c r="AV258" s="13" t="s">
        <v>83</v>
      </c>
      <c r="AW258" s="13" t="s">
        <v>35</v>
      </c>
      <c r="AX258" s="13" t="s">
        <v>73</v>
      </c>
      <c r="AY258" s="207" t="s">
        <v>111</v>
      </c>
    </row>
    <row r="259" spans="1:65" s="13" customFormat="1" ht="11.25">
      <c r="B259" s="196"/>
      <c r="C259" s="197"/>
      <c r="D259" s="198" t="s">
        <v>174</v>
      </c>
      <c r="E259" s="199" t="s">
        <v>19</v>
      </c>
      <c r="F259" s="200" t="s">
        <v>410</v>
      </c>
      <c r="G259" s="197"/>
      <c r="H259" s="201">
        <v>44.29</v>
      </c>
      <c r="I259" s="202"/>
      <c r="J259" s="197"/>
      <c r="K259" s="197"/>
      <c r="L259" s="203"/>
      <c r="M259" s="204"/>
      <c r="N259" s="205"/>
      <c r="O259" s="205"/>
      <c r="P259" s="205"/>
      <c r="Q259" s="205"/>
      <c r="R259" s="205"/>
      <c r="S259" s="205"/>
      <c r="T259" s="206"/>
      <c r="AT259" s="207" t="s">
        <v>174</v>
      </c>
      <c r="AU259" s="207" t="s">
        <v>83</v>
      </c>
      <c r="AV259" s="13" t="s">
        <v>83</v>
      </c>
      <c r="AW259" s="13" t="s">
        <v>35</v>
      </c>
      <c r="AX259" s="13" t="s">
        <v>81</v>
      </c>
      <c r="AY259" s="207" t="s">
        <v>111</v>
      </c>
    </row>
    <row r="260" spans="1:65" s="2" customFormat="1" ht="16.5" customHeight="1">
      <c r="A260" s="35"/>
      <c r="B260" s="36"/>
      <c r="C260" s="219" t="s">
        <v>411</v>
      </c>
      <c r="D260" s="219" t="s">
        <v>256</v>
      </c>
      <c r="E260" s="220" t="s">
        <v>412</v>
      </c>
      <c r="F260" s="221" t="s">
        <v>413</v>
      </c>
      <c r="G260" s="222" t="s">
        <v>171</v>
      </c>
      <c r="H260" s="223">
        <v>7.4160000000000004</v>
      </c>
      <c r="I260" s="224"/>
      <c r="J260" s="225">
        <f>ROUND(I260*H260,2)</f>
        <v>0</v>
      </c>
      <c r="K260" s="221" t="s">
        <v>19</v>
      </c>
      <c r="L260" s="226"/>
      <c r="M260" s="227" t="s">
        <v>19</v>
      </c>
      <c r="N260" s="228" t="s">
        <v>44</v>
      </c>
      <c r="O260" s="65"/>
      <c r="P260" s="175">
        <f>O260*H260</f>
        <v>0</v>
      </c>
      <c r="Q260" s="175">
        <v>0.13100000000000001</v>
      </c>
      <c r="R260" s="175">
        <f>Q260*H260</f>
        <v>0.97149600000000014</v>
      </c>
      <c r="S260" s="175">
        <v>0</v>
      </c>
      <c r="T260" s="176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177" t="s">
        <v>144</v>
      </c>
      <c r="AT260" s="177" t="s">
        <v>256</v>
      </c>
      <c r="AU260" s="177" t="s">
        <v>83</v>
      </c>
      <c r="AY260" s="18" t="s">
        <v>111</v>
      </c>
      <c r="BE260" s="178">
        <f>IF(N260="základní",J260,0)</f>
        <v>0</v>
      </c>
      <c r="BF260" s="178">
        <f>IF(N260="snížená",J260,0)</f>
        <v>0</v>
      </c>
      <c r="BG260" s="178">
        <f>IF(N260="zákl. přenesená",J260,0)</f>
        <v>0</v>
      </c>
      <c r="BH260" s="178">
        <f>IF(N260="sníž. přenesená",J260,0)</f>
        <v>0</v>
      </c>
      <c r="BI260" s="178">
        <f>IF(N260="nulová",J260,0)</f>
        <v>0</v>
      </c>
      <c r="BJ260" s="18" t="s">
        <v>81</v>
      </c>
      <c r="BK260" s="178">
        <f>ROUND(I260*H260,2)</f>
        <v>0</v>
      </c>
      <c r="BL260" s="18" t="s">
        <v>125</v>
      </c>
      <c r="BM260" s="177" t="s">
        <v>414</v>
      </c>
    </row>
    <row r="261" spans="1:65" s="13" customFormat="1" ht="11.25">
      <c r="B261" s="196"/>
      <c r="C261" s="197"/>
      <c r="D261" s="198" t="s">
        <v>174</v>
      </c>
      <c r="E261" s="199" t="s">
        <v>19</v>
      </c>
      <c r="F261" s="200" t="s">
        <v>286</v>
      </c>
      <c r="G261" s="197"/>
      <c r="H261" s="201">
        <v>7.2</v>
      </c>
      <c r="I261" s="202"/>
      <c r="J261" s="197"/>
      <c r="K261" s="197"/>
      <c r="L261" s="203"/>
      <c r="M261" s="204"/>
      <c r="N261" s="205"/>
      <c r="O261" s="205"/>
      <c r="P261" s="205"/>
      <c r="Q261" s="205"/>
      <c r="R261" s="205"/>
      <c r="S261" s="205"/>
      <c r="T261" s="206"/>
      <c r="AT261" s="207" t="s">
        <v>174</v>
      </c>
      <c r="AU261" s="207" t="s">
        <v>83</v>
      </c>
      <c r="AV261" s="13" t="s">
        <v>83</v>
      </c>
      <c r="AW261" s="13" t="s">
        <v>35</v>
      </c>
      <c r="AX261" s="13" t="s">
        <v>73</v>
      </c>
      <c r="AY261" s="207" t="s">
        <v>111</v>
      </c>
    </row>
    <row r="262" spans="1:65" s="13" customFormat="1" ht="11.25">
      <c r="B262" s="196"/>
      <c r="C262" s="197"/>
      <c r="D262" s="198" t="s">
        <v>174</v>
      </c>
      <c r="E262" s="199" t="s">
        <v>19</v>
      </c>
      <c r="F262" s="200" t="s">
        <v>415</v>
      </c>
      <c r="G262" s="197"/>
      <c r="H262" s="201">
        <v>7.4160000000000004</v>
      </c>
      <c r="I262" s="202"/>
      <c r="J262" s="197"/>
      <c r="K262" s="197"/>
      <c r="L262" s="203"/>
      <c r="M262" s="204"/>
      <c r="N262" s="205"/>
      <c r="O262" s="205"/>
      <c r="P262" s="205"/>
      <c r="Q262" s="205"/>
      <c r="R262" s="205"/>
      <c r="S262" s="205"/>
      <c r="T262" s="206"/>
      <c r="AT262" s="207" t="s">
        <v>174</v>
      </c>
      <c r="AU262" s="207" t="s">
        <v>83</v>
      </c>
      <c r="AV262" s="13" t="s">
        <v>83</v>
      </c>
      <c r="AW262" s="13" t="s">
        <v>35</v>
      </c>
      <c r="AX262" s="13" t="s">
        <v>81</v>
      </c>
      <c r="AY262" s="207" t="s">
        <v>111</v>
      </c>
    </row>
    <row r="263" spans="1:65" s="2" customFormat="1" ht="16.5" customHeight="1">
      <c r="A263" s="35"/>
      <c r="B263" s="36"/>
      <c r="C263" s="219" t="s">
        <v>416</v>
      </c>
      <c r="D263" s="219" t="s">
        <v>256</v>
      </c>
      <c r="E263" s="220" t="s">
        <v>417</v>
      </c>
      <c r="F263" s="221" t="s">
        <v>418</v>
      </c>
      <c r="G263" s="222" t="s">
        <v>171</v>
      </c>
      <c r="H263" s="223">
        <v>2.9870000000000001</v>
      </c>
      <c r="I263" s="224"/>
      <c r="J263" s="225">
        <f>ROUND(I263*H263,2)</f>
        <v>0</v>
      </c>
      <c r="K263" s="221" t="s">
        <v>19</v>
      </c>
      <c r="L263" s="226"/>
      <c r="M263" s="227" t="s">
        <v>19</v>
      </c>
      <c r="N263" s="228" t="s">
        <v>44</v>
      </c>
      <c r="O263" s="65"/>
      <c r="P263" s="175">
        <f>O263*H263</f>
        <v>0</v>
      </c>
      <c r="Q263" s="175">
        <v>0.13100000000000001</v>
      </c>
      <c r="R263" s="175">
        <f>Q263*H263</f>
        <v>0.39129700000000001</v>
      </c>
      <c r="S263" s="175">
        <v>0</v>
      </c>
      <c r="T263" s="176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177" t="s">
        <v>144</v>
      </c>
      <c r="AT263" s="177" t="s">
        <v>256</v>
      </c>
      <c r="AU263" s="177" t="s">
        <v>83</v>
      </c>
      <c r="AY263" s="18" t="s">
        <v>111</v>
      </c>
      <c r="BE263" s="178">
        <f>IF(N263="základní",J263,0)</f>
        <v>0</v>
      </c>
      <c r="BF263" s="178">
        <f>IF(N263="snížená",J263,0)</f>
        <v>0</v>
      </c>
      <c r="BG263" s="178">
        <f>IF(N263="zákl. přenesená",J263,0)</f>
        <v>0</v>
      </c>
      <c r="BH263" s="178">
        <f>IF(N263="sníž. přenesená",J263,0)</f>
        <v>0</v>
      </c>
      <c r="BI263" s="178">
        <f>IF(N263="nulová",J263,0)</f>
        <v>0</v>
      </c>
      <c r="BJ263" s="18" t="s">
        <v>81</v>
      </c>
      <c r="BK263" s="178">
        <f>ROUND(I263*H263,2)</f>
        <v>0</v>
      </c>
      <c r="BL263" s="18" t="s">
        <v>125</v>
      </c>
      <c r="BM263" s="177" t="s">
        <v>419</v>
      </c>
    </row>
    <row r="264" spans="1:65" s="13" customFormat="1" ht="11.25">
      <c r="B264" s="196"/>
      <c r="C264" s="197"/>
      <c r="D264" s="198" t="s">
        <v>174</v>
      </c>
      <c r="E264" s="199" t="s">
        <v>19</v>
      </c>
      <c r="F264" s="200" t="s">
        <v>420</v>
      </c>
      <c r="G264" s="197"/>
      <c r="H264" s="201">
        <v>2.9</v>
      </c>
      <c r="I264" s="202"/>
      <c r="J264" s="197"/>
      <c r="K264" s="197"/>
      <c r="L264" s="203"/>
      <c r="M264" s="204"/>
      <c r="N264" s="205"/>
      <c r="O264" s="205"/>
      <c r="P264" s="205"/>
      <c r="Q264" s="205"/>
      <c r="R264" s="205"/>
      <c r="S264" s="205"/>
      <c r="T264" s="206"/>
      <c r="AT264" s="207" t="s">
        <v>174</v>
      </c>
      <c r="AU264" s="207" t="s">
        <v>83</v>
      </c>
      <c r="AV264" s="13" t="s">
        <v>83</v>
      </c>
      <c r="AW264" s="13" t="s">
        <v>35</v>
      </c>
      <c r="AX264" s="13" t="s">
        <v>73</v>
      </c>
      <c r="AY264" s="207" t="s">
        <v>111</v>
      </c>
    </row>
    <row r="265" spans="1:65" s="13" customFormat="1" ht="11.25">
      <c r="B265" s="196"/>
      <c r="C265" s="197"/>
      <c r="D265" s="198" t="s">
        <v>174</v>
      </c>
      <c r="E265" s="199" t="s">
        <v>19</v>
      </c>
      <c r="F265" s="200" t="s">
        <v>421</v>
      </c>
      <c r="G265" s="197"/>
      <c r="H265" s="201">
        <v>2.9870000000000001</v>
      </c>
      <c r="I265" s="202"/>
      <c r="J265" s="197"/>
      <c r="K265" s="197"/>
      <c r="L265" s="203"/>
      <c r="M265" s="204"/>
      <c r="N265" s="205"/>
      <c r="O265" s="205"/>
      <c r="P265" s="205"/>
      <c r="Q265" s="205"/>
      <c r="R265" s="205"/>
      <c r="S265" s="205"/>
      <c r="T265" s="206"/>
      <c r="AT265" s="207" t="s">
        <v>174</v>
      </c>
      <c r="AU265" s="207" t="s">
        <v>83</v>
      </c>
      <c r="AV265" s="13" t="s">
        <v>83</v>
      </c>
      <c r="AW265" s="13" t="s">
        <v>35</v>
      </c>
      <c r="AX265" s="13" t="s">
        <v>81</v>
      </c>
      <c r="AY265" s="207" t="s">
        <v>111</v>
      </c>
    </row>
    <row r="266" spans="1:65" s="2" customFormat="1" ht="16.5" customHeight="1">
      <c r="A266" s="35"/>
      <c r="B266" s="36"/>
      <c r="C266" s="219" t="s">
        <v>422</v>
      </c>
      <c r="D266" s="219" t="s">
        <v>256</v>
      </c>
      <c r="E266" s="220" t="s">
        <v>423</v>
      </c>
      <c r="F266" s="221" t="s">
        <v>424</v>
      </c>
      <c r="G266" s="222" t="s">
        <v>171</v>
      </c>
      <c r="H266" s="223">
        <v>12.978</v>
      </c>
      <c r="I266" s="224"/>
      <c r="J266" s="225">
        <f>ROUND(I266*H266,2)</f>
        <v>0</v>
      </c>
      <c r="K266" s="221" t="s">
        <v>19</v>
      </c>
      <c r="L266" s="226"/>
      <c r="M266" s="227" t="s">
        <v>19</v>
      </c>
      <c r="N266" s="228" t="s">
        <v>44</v>
      </c>
      <c r="O266" s="65"/>
      <c r="P266" s="175">
        <f>O266*H266</f>
        <v>0</v>
      </c>
      <c r="Q266" s="175">
        <v>0.14599999999999999</v>
      </c>
      <c r="R266" s="175">
        <f>Q266*H266</f>
        <v>1.8947879999999999</v>
      </c>
      <c r="S266" s="175">
        <v>0</v>
      </c>
      <c r="T266" s="176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177" t="s">
        <v>144</v>
      </c>
      <c r="AT266" s="177" t="s">
        <v>256</v>
      </c>
      <c r="AU266" s="177" t="s">
        <v>83</v>
      </c>
      <c r="AY266" s="18" t="s">
        <v>111</v>
      </c>
      <c r="BE266" s="178">
        <f>IF(N266="základní",J266,0)</f>
        <v>0</v>
      </c>
      <c r="BF266" s="178">
        <f>IF(N266="snížená",J266,0)</f>
        <v>0</v>
      </c>
      <c r="BG266" s="178">
        <f>IF(N266="zákl. přenesená",J266,0)</f>
        <v>0</v>
      </c>
      <c r="BH266" s="178">
        <f>IF(N266="sníž. přenesená",J266,0)</f>
        <v>0</v>
      </c>
      <c r="BI266" s="178">
        <f>IF(N266="nulová",J266,0)</f>
        <v>0</v>
      </c>
      <c r="BJ266" s="18" t="s">
        <v>81</v>
      </c>
      <c r="BK266" s="178">
        <f>ROUND(I266*H266,2)</f>
        <v>0</v>
      </c>
      <c r="BL266" s="18" t="s">
        <v>125</v>
      </c>
      <c r="BM266" s="177" t="s">
        <v>425</v>
      </c>
    </row>
    <row r="267" spans="1:65" s="2" customFormat="1" ht="19.5">
      <c r="A267" s="35"/>
      <c r="B267" s="36"/>
      <c r="C267" s="37"/>
      <c r="D267" s="198" t="s">
        <v>391</v>
      </c>
      <c r="E267" s="37"/>
      <c r="F267" s="239" t="s">
        <v>404</v>
      </c>
      <c r="G267" s="37"/>
      <c r="H267" s="37"/>
      <c r="I267" s="181"/>
      <c r="J267" s="37"/>
      <c r="K267" s="37"/>
      <c r="L267" s="40"/>
      <c r="M267" s="182"/>
      <c r="N267" s="183"/>
      <c r="O267" s="65"/>
      <c r="P267" s="65"/>
      <c r="Q267" s="65"/>
      <c r="R267" s="65"/>
      <c r="S267" s="65"/>
      <c r="T267" s="66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T267" s="18" t="s">
        <v>391</v>
      </c>
      <c r="AU267" s="18" t="s">
        <v>83</v>
      </c>
    </row>
    <row r="268" spans="1:65" s="13" customFormat="1" ht="11.25">
      <c r="B268" s="196"/>
      <c r="C268" s="197"/>
      <c r="D268" s="198" t="s">
        <v>174</v>
      </c>
      <c r="E268" s="199" t="s">
        <v>19</v>
      </c>
      <c r="F268" s="200" t="s">
        <v>426</v>
      </c>
      <c r="G268" s="197"/>
      <c r="H268" s="201">
        <v>12.6</v>
      </c>
      <c r="I268" s="202"/>
      <c r="J268" s="197"/>
      <c r="K268" s="197"/>
      <c r="L268" s="203"/>
      <c r="M268" s="204"/>
      <c r="N268" s="205"/>
      <c r="O268" s="205"/>
      <c r="P268" s="205"/>
      <c r="Q268" s="205"/>
      <c r="R268" s="205"/>
      <c r="S268" s="205"/>
      <c r="T268" s="206"/>
      <c r="AT268" s="207" t="s">
        <v>174</v>
      </c>
      <c r="AU268" s="207" t="s">
        <v>83</v>
      </c>
      <c r="AV268" s="13" t="s">
        <v>83</v>
      </c>
      <c r="AW268" s="13" t="s">
        <v>35</v>
      </c>
      <c r="AX268" s="13" t="s">
        <v>73</v>
      </c>
      <c r="AY268" s="207" t="s">
        <v>111</v>
      </c>
    </row>
    <row r="269" spans="1:65" s="13" customFormat="1" ht="11.25">
      <c r="B269" s="196"/>
      <c r="C269" s="197"/>
      <c r="D269" s="198" t="s">
        <v>174</v>
      </c>
      <c r="E269" s="199" t="s">
        <v>19</v>
      </c>
      <c r="F269" s="200" t="s">
        <v>427</v>
      </c>
      <c r="G269" s="197"/>
      <c r="H269" s="201">
        <v>12.978</v>
      </c>
      <c r="I269" s="202"/>
      <c r="J269" s="197"/>
      <c r="K269" s="197"/>
      <c r="L269" s="203"/>
      <c r="M269" s="204"/>
      <c r="N269" s="205"/>
      <c r="O269" s="205"/>
      <c r="P269" s="205"/>
      <c r="Q269" s="205"/>
      <c r="R269" s="205"/>
      <c r="S269" s="205"/>
      <c r="T269" s="206"/>
      <c r="AT269" s="207" t="s">
        <v>174</v>
      </c>
      <c r="AU269" s="207" t="s">
        <v>83</v>
      </c>
      <c r="AV269" s="13" t="s">
        <v>83</v>
      </c>
      <c r="AW269" s="13" t="s">
        <v>35</v>
      </c>
      <c r="AX269" s="13" t="s">
        <v>81</v>
      </c>
      <c r="AY269" s="207" t="s">
        <v>111</v>
      </c>
    </row>
    <row r="270" spans="1:65" s="2" customFormat="1" ht="37.9" customHeight="1">
      <c r="A270" s="35"/>
      <c r="B270" s="36"/>
      <c r="C270" s="166" t="s">
        <v>428</v>
      </c>
      <c r="D270" s="166" t="s">
        <v>112</v>
      </c>
      <c r="E270" s="167" t="s">
        <v>429</v>
      </c>
      <c r="F270" s="168" t="s">
        <v>430</v>
      </c>
      <c r="G270" s="169" t="s">
        <v>171</v>
      </c>
      <c r="H270" s="170">
        <v>49.2</v>
      </c>
      <c r="I270" s="171"/>
      <c r="J270" s="172">
        <f>ROUND(I270*H270,2)</f>
        <v>0</v>
      </c>
      <c r="K270" s="168" t="s">
        <v>128</v>
      </c>
      <c r="L270" s="40"/>
      <c r="M270" s="173" t="s">
        <v>19</v>
      </c>
      <c r="N270" s="174" t="s">
        <v>44</v>
      </c>
      <c r="O270" s="65"/>
      <c r="P270" s="175">
        <f>O270*H270</f>
        <v>0</v>
      </c>
      <c r="Q270" s="175">
        <v>8.5650000000000004E-2</v>
      </c>
      <c r="R270" s="175">
        <f>Q270*H270</f>
        <v>4.2139800000000003</v>
      </c>
      <c r="S270" s="175">
        <v>0</v>
      </c>
      <c r="T270" s="176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177" t="s">
        <v>125</v>
      </c>
      <c r="AT270" s="177" t="s">
        <v>112</v>
      </c>
      <c r="AU270" s="177" t="s">
        <v>83</v>
      </c>
      <c r="AY270" s="18" t="s">
        <v>111</v>
      </c>
      <c r="BE270" s="178">
        <f>IF(N270="základní",J270,0)</f>
        <v>0</v>
      </c>
      <c r="BF270" s="178">
        <f>IF(N270="snížená",J270,0)</f>
        <v>0</v>
      </c>
      <c r="BG270" s="178">
        <f>IF(N270="zákl. přenesená",J270,0)</f>
        <v>0</v>
      </c>
      <c r="BH270" s="178">
        <f>IF(N270="sníž. přenesená",J270,0)</f>
        <v>0</v>
      </c>
      <c r="BI270" s="178">
        <f>IF(N270="nulová",J270,0)</f>
        <v>0</v>
      </c>
      <c r="BJ270" s="18" t="s">
        <v>81</v>
      </c>
      <c r="BK270" s="178">
        <f>ROUND(I270*H270,2)</f>
        <v>0</v>
      </c>
      <c r="BL270" s="18" t="s">
        <v>125</v>
      </c>
      <c r="BM270" s="177" t="s">
        <v>431</v>
      </c>
    </row>
    <row r="271" spans="1:65" s="2" customFormat="1" ht="11.25">
      <c r="A271" s="35"/>
      <c r="B271" s="36"/>
      <c r="C271" s="37"/>
      <c r="D271" s="179" t="s">
        <v>130</v>
      </c>
      <c r="E271" s="37"/>
      <c r="F271" s="180" t="s">
        <v>432</v>
      </c>
      <c r="G271" s="37"/>
      <c r="H271" s="37"/>
      <c r="I271" s="181"/>
      <c r="J271" s="37"/>
      <c r="K271" s="37"/>
      <c r="L271" s="40"/>
      <c r="M271" s="182"/>
      <c r="N271" s="183"/>
      <c r="O271" s="65"/>
      <c r="P271" s="65"/>
      <c r="Q271" s="65"/>
      <c r="R271" s="65"/>
      <c r="S271" s="65"/>
      <c r="T271" s="66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130</v>
      </c>
      <c r="AU271" s="18" t="s">
        <v>83</v>
      </c>
    </row>
    <row r="272" spans="1:65" s="13" customFormat="1" ht="11.25">
      <c r="B272" s="196"/>
      <c r="C272" s="197"/>
      <c r="D272" s="198" t="s">
        <v>174</v>
      </c>
      <c r="E272" s="199" t="s">
        <v>19</v>
      </c>
      <c r="F272" s="200" t="s">
        <v>289</v>
      </c>
      <c r="G272" s="197"/>
      <c r="H272" s="201">
        <v>40.200000000000003</v>
      </c>
      <c r="I272" s="202"/>
      <c r="J272" s="197"/>
      <c r="K272" s="197"/>
      <c r="L272" s="203"/>
      <c r="M272" s="204"/>
      <c r="N272" s="205"/>
      <c r="O272" s="205"/>
      <c r="P272" s="205"/>
      <c r="Q272" s="205"/>
      <c r="R272" s="205"/>
      <c r="S272" s="205"/>
      <c r="T272" s="206"/>
      <c r="AT272" s="207" t="s">
        <v>174</v>
      </c>
      <c r="AU272" s="207" t="s">
        <v>83</v>
      </c>
      <c r="AV272" s="13" t="s">
        <v>83</v>
      </c>
      <c r="AW272" s="13" t="s">
        <v>35</v>
      </c>
      <c r="AX272" s="13" t="s">
        <v>73</v>
      </c>
      <c r="AY272" s="207" t="s">
        <v>111</v>
      </c>
    </row>
    <row r="273" spans="1:65" s="13" customFormat="1" ht="11.25">
      <c r="B273" s="196"/>
      <c r="C273" s="197"/>
      <c r="D273" s="198" t="s">
        <v>174</v>
      </c>
      <c r="E273" s="199" t="s">
        <v>19</v>
      </c>
      <c r="F273" s="200" t="s">
        <v>290</v>
      </c>
      <c r="G273" s="197"/>
      <c r="H273" s="201">
        <v>9</v>
      </c>
      <c r="I273" s="202"/>
      <c r="J273" s="197"/>
      <c r="K273" s="197"/>
      <c r="L273" s="203"/>
      <c r="M273" s="204"/>
      <c r="N273" s="205"/>
      <c r="O273" s="205"/>
      <c r="P273" s="205"/>
      <c r="Q273" s="205"/>
      <c r="R273" s="205"/>
      <c r="S273" s="205"/>
      <c r="T273" s="206"/>
      <c r="AT273" s="207" t="s">
        <v>174</v>
      </c>
      <c r="AU273" s="207" t="s">
        <v>83</v>
      </c>
      <c r="AV273" s="13" t="s">
        <v>83</v>
      </c>
      <c r="AW273" s="13" t="s">
        <v>35</v>
      </c>
      <c r="AX273" s="13" t="s">
        <v>73</v>
      </c>
      <c r="AY273" s="207" t="s">
        <v>111</v>
      </c>
    </row>
    <row r="274" spans="1:65" s="14" customFormat="1" ht="11.25">
      <c r="B274" s="208"/>
      <c r="C274" s="209"/>
      <c r="D274" s="198" t="s">
        <v>174</v>
      </c>
      <c r="E274" s="210" t="s">
        <v>19</v>
      </c>
      <c r="F274" s="211" t="s">
        <v>177</v>
      </c>
      <c r="G274" s="209"/>
      <c r="H274" s="212">
        <v>49.2</v>
      </c>
      <c r="I274" s="213"/>
      <c r="J274" s="209"/>
      <c r="K274" s="209"/>
      <c r="L274" s="214"/>
      <c r="M274" s="215"/>
      <c r="N274" s="216"/>
      <c r="O274" s="216"/>
      <c r="P274" s="216"/>
      <c r="Q274" s="216"/>
      <c r="R274" s="216"/>
      <c r="S274" s="216"/>
      <c r="T274" s="217"/>
      <c r="AT274" s="218" t="s">
        <v>174</v>
      </c>
      <c r="AU274" s="218" t="s">
        <v>83</v>
      </c>
      <c r="AV274" s="14" t="s">
        <v>125</v>
      </c>
      <c r="AW274" s="14" t="s">
        <v>35</v>
      </c>
      <c r="AX274" s="14" t="s">
        <v>81</v>
      </c>
      <c r="AY274" s="218" t="s">
        <v>111</v>
      </c>
    </row>
    <row r="275" spans="1:65" s="2" customFormat="1" ht="16.5" customHeight="1">
      <c r="A275" s="35"/>
      <c r="B275" s="36"/>
      <c r="C275" s="219" t="s">
        <v>433</v>
      </c>
      <c r="D275" s="219" t="s">
        <v>256</v>
      </c>
      <c r="E275" s="220" t="s">
        <v>434</v>
      </c>
      <c r="F275" s="221" t="s">
        <v>435</v>
      </c>
      <c r="G275" s="222" t="s">
        <v>171</v>
      </c>
      <c r="H275" s="223">
        <v>41.405999999999999</v>
      </c>
      <c r="I275" s="224"/>
      <c r="J275" s="225">
        <f>ROUND(I275*H275,2)</f>
        <v>0</v>
      </c>
      <c r="K275" s="221" t="s">
        <v>128</v>
      </c>
      <c r="L275" s="226"/>
      <c r="M275" s="227" t="s">
        <v>19</v>
      </c>
      <c r="N275" s="228" t="s">
        <v>44</v>
      </c>
      <c r="O275" s="65"/>
      <c r="P275" s="175">
        <f>O275*H275</f>
        <v>0</v>
      </c>
      <c r="Q275" s="175">
        <v>0.17599999999999999</v>
      </c>
      <c r="R275" s="175">
        <f>Q275*H275</f>
        <v>7.2874559999999997</v>
      </c>
      <c r="S275" s="175">
        <v>0</v>
      </c>
      <c r="T275" s="176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177" t="s">
        <v>144</v>
      </c>
      <c r="AT275" s="177" t="s">
        <v>256</v>
      </c>
      <c r="AU275" s="177" t="s">
        <v>83</v>
      </c>
      <c r="AY275" s="18" t="s">
        <v>111</v>
      </c>
      <c r="BE275" s="178">
        <f>IF(N275="základní",J275,0)</f>
        <v>0</v>
      </c>
      <c r="BF275" s="178">
        <f>IF(N275="snížená",J275,0)</f>
        <v>0</v>
      </c>
      <c r="BG275" s="178">
        <f>IF(N275="zákl. přenesená",J275,0)</f>
        <v>0</v>
      </c>
      <c r="BH275" s="178">
        <f>IF(N275="sníž. přenesená",J275,0)</f>
        <v>0</v>
      </c>
      <c r="BI275" s="178">
        <f>IF(N275="nulová",J275,0)</f>
        <v>0</v>
      </c>
      <c r="BJ275" s="18" t="s">
        <v>81</v>
      </c>
      <c r="BK275" s="178">
        <f>ROUND(I275*H275,2)</f>
        <v>0</v>
      </c>
      <c r="BL275" s="18" t="s">
        <v>125</v>
      </c>
      <c r="BM275" s="177" t="s">
        <v>436</v>
      </c>
    </row>
    <row r="276" spans="1:65" s="2" customFormat="1" ht="11.25">
      <c r="A276" s="35"/>
      <c r="B276" s="36"/>
      <c r="C276" s="37"/>
      <c r="D276" s="179" t="s">
        <v>130</v>
      </c>
      <c r="E276" s="37"/>
      <c r="F276" s="180" t="s">
        <v>437</v>
      </c>
      <c r="G276" s="37"/>
      <c r="H276" s="37"/>
      <c r="I276" s="181"/>
      <c r="J276" s="37"/>
      <c r="K276" s="37"/>
      <c r="L276" s="40"/>
      <c r="M276" s="182"/>
      <c r="N276" s="183"/>
      <c r="O276" s="65"/>
      <c r="P276" s="65"/>
      <c r="Q276" s="65"/>
      <c r="R276" s="65"/>
      <c r="S276" s="65"/>
      <c r="T276" s="66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T276" s="18" t="s">
        <v>130</v>
      </c>
      <c r="AU276" s="18" t="s">
        <v>83</v>
      </c>
    </row>
    <row r="277" spans="1:65" s="2" customFormat="1" ht="19.5">
      <c r="A277" s="35"/>
      <c r="B277" s="36"/>
      <c r="C277" s="37"/>
      <c r="D277" s="198" t="s">
        <v>391</v>
      </c>
      <c r="E277" s="37"/>
      <c r="F277" s="239" t="s">
        <v>404</v>
      </c>
      <c r="G277" s="37"/>
      <c r="H277" s="37"/>
      <c r="I277" s="181"/>
      <c r="J277" s="37"/>
      <c r="K277" s="37"/>
      <c r="L277" s="40"/>
      <c r="M277" s="182"/>
      <c r="N277" s="183"/>
      <c r="O277" s="65"/>
      <c r="P277" s="65"/>
      <c r="Q277" s="65"/>
      <c r="R277" s="65"/>
      <c r="S277" s="65"/>
      <c r="T277" s="66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391</v>
      </c>
      <c r="AU277" s="18" t="s">
        <v>83</v>
      </c>
    </row>
    <row r="278" spans="1:65" s="13" customFormat="1" ht="11.25">
      <c r="B278" s="196"/>
      <c r="C278" s="197"/>
      <c r="D278" s="198" t="s">
        <v>174</v>
      </c>
      <c r="E278" s="199" t="s">
        <v>19</v>
      </c>
      <c r="F278" s="200" t="s">
        <v>289</v>
      </c>
      <c r="G278" s="197"/>
      <c r="H278" s="201">
        <v>40.200000000000003</v>
      </c>
      <c r="I278" s="202"/>
      <c r="J278" s="197"/>
      <c r="K278" s="197"/>
      <c r="L278" s="203"/>
      <c r="M278" s="204"/>
      <c r="N278" s="205"/>
      <c r="O278" s="205"/>
      <c r="P278" s="205"/>
      <c r="Q278" s="205"/>
      <c r="R278" s="205"/>
      <c r="S278" s="205"/>
      <c r="T278" s="206"/>
      <c r="AT278" s="207" t="s">
        <v>174</v>
      </c>
      <c r="AU278" s="207" t="s">
        <v>83</v>
      </c>
      <c r="AV278" s="13" t="s">
        <v>83</v>
      </c>
      <c r="AW278" s="13" t="s">
        <v>35</v>
      </c>
      <c r="AX278" s="13" t="s">
        <v>73</v>
      </c>
      <c r="AY278" s="207" t="s">
        <v>111</v>
      </c>
    </row>
    <row r="279" spans="1:65" s="13" customFormat="1" ht="11.25">
      <c r="B279" s="196"/>
      <c r="C279" s="197"/>
      <c r="D279" s="198" t="s">
        <v>174</v>
      </c>
      <c r="E279" s="199" t="s">
        <v>19</v>
      </c>
      <c r="F279" s="200" t="s">
        <v>438</v>
      </c>
      <c r="G279" s="197"/>
      <c r="H279" s="201">
        <v>41.405999999999999</v>
      </c>
      <c r="I279" s="202"/>
      <c r="J279" s="197"/>
      <c r="K279" s="197"/>
      <c r="L279" s="203"/>
      <c r="M279" s="204"/>
      <c r="N279" s="205"/>
      <c r="O279" s="205"/>
      <c r="P279" s="205"/>
      <c r="Q279" s="205"/>
      <c r="R279" s="205"/>
      <c r="S279" s="205"/>
      <c r="T279" s="206"/>
      <c r="AT279" s="207" t="s">
        <v>174</v>
      </c>
      <c r="AU279" s="207" t="s">
        <v>83</v>
      </c>
      <c r="AV279" s="13" t="s">
        <v>83</v>
      </c>
      <c r="AW279" s="13" t="s">
        <v>35</v>
      </c>
      <c r="AX279" s="13" t="s">
        <v>81</v>
      </c>
      <c r="AY279" s="207" t="s">
        <v>111</v>
      </c>
    </row>
    <row r="280" spans="1:65" s="2" customFormat="1" ht="16.5" customHeight="1">
      <c r="A280" s="35"/>
      <c r="B280" s="36"/>
      <c r="C280" s="219" t="s">
        <v>439</v>
      </c>
      <c r="D280" s="219" t="s">
        <v>256</v>
      </c>
      <c r="E280" s="220" t="s">
        <v>440</v>
      </c>
      <c r="F280" s="221" t="s">
        <v>441</v>
      </c>
      <c r="G280" s="222" t="s">
        <v>171</v>
      </c>
      <c r="H280" s="223">
        <v>9.27</v>
      </c>
      <c r="I280" s="224"/>
      <c r="J280" s="225">
        <f>ROUND(I280*H280,2)</f>
        <v>0</v>
      </c>
      <c r="K280" s="221" t="s">
        <v>128</v>
      </c>
      <c r="L280" s="226"/>
      <c r="M280" s="227" t="s">
        <v>19</v>
      </c>
      <c r="N280" s="228" t="s">
        <v>44</v>
      </c>
      <c r="O280" s="65"/>
      <c r="P280" s="175">
        <f>O280*H280</f>
        <v>0</v>
      </c>
      <c r="Q280" s="175">
        <v>0.17599999999999999</v>
      </c>
      <c r="R280" s="175">
        <f>Q280*H280</f>
        <v>1.6315199999999999</v>
      </c>
      <c r="S280" s="175">
        <v>0</v>
      </c>
      <c r="T280" s="176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177" t="s">
        <v>144</v>
      </c>
      <c r="AT280" s="177" t="s">
        <v>256</v>
      </c>
      <c r="AU280" s="177" t="s">
        <v>83</v>
      </c>
      <c r="AY280" s="18" t="s">
        <v>111</v>
      </c>
      <c r="BE280" s="178">
        <f>IF(N280="základní",J280,0)</f>
        <v>0</v>
      </c>
      <c r="BF280" s="178">
        <f>IF(N280="snížená",J280,0)</f>
        <v>0</v>
      </c>
      <c r="BG280" s="178">
        <f>IF(N280="zákl. přenesená",J280,0)</f>
        <v>0</v>
      </c>
      <c r="BH280" s="178">
        <f>IF(N280="sníž. přenesená",J280,0)</f>
        <v>0</v>
      </c>
      <c r="BI280" s="178">
        <f>IF(N280="nulová",J280,0)</f>
        <v>0</v>
      </c>
      <c r="BJ280" s="18" t="s">
        <v>81</v>
      </c>
      <c r="BK280" s="178">
        <f>ROUND(I280*H280,2)</f>
        <v>0</v>
      </c>
      <c r="BL280" s="18" t="s">
        <v>125</v>
      </c>
      <c r="BM280" s="177" t="s">
        <v>442</v>
      </c>
    </row>
    <row r="281" spans="1:65" s="2" customFormat="1" ht="11.25">
      <c r="A281" s="35"/>
      <c r="B281" s="36"/>
      <c r="C281" s="37"/>
      <c r="D281" s="179" t="s">
        <v>130</v>
      </c>
      <c r="E281" s="37"/>
      <c r="F281" s="180" t="s">
        <v>443</v>
      </c>
      <c r="G281" s="37"/>
      <c r="H281" s="37"/>
      <c r="I281" s="181"/>
      <c r="J281" s="37"/>
      <c r="K281" s="37"/>
      <c r="L281" s="40"/>
      <c r="M281" s="182"/>
      <c r="N281" s="183"/>
      <c r="O281" s="65"/>
      <c r="P281" s="65"/>
      <c r="Q281" s="65"/>
      <c r="R281" s="65"/>
      <c r="S281" s="65"/>
      <c r="T281" s="66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130</v>
      </c>
      <c r="AU281" s="18" t="s">
        <v>83</v>
      </c>
    </row>
    <row r="282" spans="1:65" s="2" customFormat="1" ht="19.5">
      <c r="A282" s="35"/>
      <c r="B282" s="36"/>
      <c r="C282" s="37"/>
      <c r="D282" s="198" t="s">
        <v>391</v>
      </c>
      <c r="E282" s="37"/>
      <c r="F282" s="239" t="s">
        <v>404</v>
      </c>
      <c r="G282" s="37"/>
      <c r="H282" s="37"/>
      <c r="I282" s="181"/>
      <c r="J282" s="37"/>
      <c r="K282" s="37"/>
      <c r="L282" s="40"/>
      <c r="M282" s="182"/>
      <c r="N282" s="183"/>
      <c r="O282" s="65"/>
      <c r="P282" s="65"/>
      <c r="Q282" s="65"/>
      <c r="R282" s="65"/>
      <c r="S282" s="65"/>
      <c r="T282" s="66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T282" s="18" t="s">
        <v>391</v>
      </c>
      <c r="AU282" s="18" t="s">
        <v>83</v>
      </c>
    </row>
    <row r="283" spans="1:65" s="13" customFormat="1" ht="11.25">
      <c r="B283" s="196"/>
      <c r="C283" s="197"/>
      <c r="D283" s="198" t="s">
        <v>174</v>
      </c>
      <c r="E283" s="199" t="s">
        <v>19</v>
      </c>
      <c r="F283" s="200" t="s">
        <v>290</v>
      </c>
      <c r="G283" s="197"/>
      <c r="H283" s="201">
        <v>9</v>
      </c>
      <c r="I283" s="202"/>
      <c r="J283" s="197"/>
      <c r="K283" s="197"/>
      <c r="L283" s="203"/>
      <c r="M283" s="204"/>
      <c r="N283" s="205"/>
      <c r="O283" s="205"/>
      <c r="P283" s="205"/>
      <c r="Q283" s="205"/>
      <c r="R283" s="205"/>
      <c r="S283" s="205"/>
      <c r="T283" s="206"/>
      <c r="AT283" s="207" t="s">
        <v>174</v>
      </c>
      <c r="AU283" s="207" t="s">
        <v>83</v>
      </c>
      <c r="AV283" s="13" t="s">
        <v>83</v>
      </c>
      <c r="AW283" s="13" t="s">
        <v>35</v>
      </c>
      <c r="AX283" s="13" t="s">
        <v>73</v>
      </c>
      <c r="AY283" s="207" t="s">
        <v>111</v>
      </c>
    </row>
    <row r="284" spans="1:65" s="13" customFormat="1" ht="11.25">
      <c r="B284" s="196"/>
      <c r="C284" s="197"/>
      <c r="D284" s="198" t="s">
        <v>174</v>
      </c>
      <c r="E284" s="199" t="s">
        <v>19</v>
      </c>
      <c r="F284" s="200" t="s">
        <v>444</v>
      </c>
      <c r="G284" s="197"/>
      <c r="H284" s="201">
        <v>9.27</v>
      </c>
      <c r="I284" s="202"/>
      <c r="J284" s="197"/>
      <c r="K284" s="197"/>
      <c r="L284" s="203"/>
      <c r="M284" s="204"/>
      <c r="N284" s="205"/>
      <c r="O284" s="205"/>
      <c r="P284" s="205"/>
      <c r="Q284" s="205"/>
      <c r="R284" s="205"/>
      <c r="S284" s="205"/>
      <c r="T284" s="206"/>
      <c r="AT284" s="207" t="s">
        <v>174</v>
      </c>
      <c r="AU284" s="207" t="s">
        <v>83</v>
      </c>
      <c r="AV284" s="13" t="s">
        <v>83</v>
      </c>
      <c r="AW284" s="13" t="s">
        <v>35</v>
      </c>
      <c r="AX284" s="13" t="s">
        <v>81</v>
      </c>
      <c r="AY284" s="207" t="s">
        <v>111</v>
      </c>
    </row>
    <row r="285" spans="1:65" s="2" customFormat="1" ht="37.9" customHeight="1">
      <c r="A285" s="35"/>
      <c r="B285" s="36"/>
      <c r="C285" s="166" t="s">
        <v>445</v>
      </c>
      <c r="D285" s="166" t="s">
        <v>112</v>
      </c>
      <c r="E285" s="167" t="s">
        <v>446</v>
      </c>
      <c r="F285" s="168" t="s">
        <v>447</v>
      </c>
      <c r="G285" s="169" t="s">
        <v>171</v>
      </c>
      <c r="H285" s="170">
        <v>6.4</v>
      </c>
      <c r="I285" s="171"/>
      <c r="J285" s="172">
        <f>ROUND(I285*H285,2)</f>
        <v>0</v>
      </c>
      <c r="K285" s="168" t="s">
        <v>128</v>
      </c>
      <c r="L285" s="40"/>
      <c r="M285" s="173" t="s">
        <v>19</v>
      </c>
      <c r="N285" s="174" t="s">
        <v>44</v>
      </c>
      <c r="O285" s="65"/>
      <c r="P285" s="175">
        <f>O285*H285</f>
        <v>0</v>
      </c>
      <c r="Q285" s="175">
        <v>0.10100000000000001</v>
      </c>
      <c r="R285" s="175">
        <f>Q285*H285</f>
        <v>0.64640000000000009</v>
      </c>
      <c r="S285" s="175">
        <v>0</v>
      </c>
      <c r="T285" s="176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177" t="s">
        <v>125</v>
      </c>
      <c r="AT285" s="177" t="s">
        <v>112</v>
      </c>
      <c r="AU285" s="177" t="s">
        <v>83</v>
      </c>
      <c r="AY285" s="18" t="s">
        <v>111</v>
      </c>
      <c r="BE285" s="178">
        <f>IF(N285="základní",J285,0)</f>
        <v>0</v>
      </c>
      <c r="BF285" s="178">
        <f>IF(N285="snížená",J285,0)</f>
        <v>0</v>
      </c>
      <c r="BG285" s="178">
        <f>IF(N285="zákl. přenesená",J285,0)</f>
        <v>0</v>
      </c>
      <c r="BH285" s="178">
        <f>IF(N285="sníž. přenesená",J285,0)</f>
        <v>0</v>
      </c>
      <c r="BI285" s="178">
        <f>IF(N285="nulová",J285,0)</f>
        <v>0</v>
      </c>
      <c r="BJ285" s="18" t="s">
        <v>81</v>
      </c>
      <c r="BK285" s="178">
        <f>ROUND(I285*H285,2)</f>
        <v>0</v>
      </c>
      <c r="BL285" s="18" t="s">
        <v>125</v>
      </c>
      <c r="BM285" s="177" t="s">
        <v>448</v>
      </c>
    </row>
    <row r="286" spans="1:65" s="2" customFormat="1" ht="11.25">
      <c r="A286" s="35"/>
      <c r="B286" s="36"/>
      <c r="C286" s="37"/>
      <c r="D286" s="179" t="s">
        <v>130</v>
      </c>
      <c r="E286" s="37"/>
      <c r="F286" s="180" t="s">
        <v>449</v>
      </c>
      <c r="G286" s="37"/>
      <c r="H286" s="37"/>
      <c r="I286" s="181"/>
      <c r="J286" s="37"/>
      <c r="K286" s="37"/>
      <c r="L286" s="40"/>
      <c r="M286" s="182"/>
      <c r="N286" s="183"/>
      <c r="O286" s="65"/>
      <c r="P286" s="65"/>
      <c r="Q286" s="65"/>
      <c r="R286" s="65"/>
      <c r="S286" s="65"/>
      <c r="T286" s="66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T286" s="18" t="s">
        <v>130</v>
      </c>
      <c r="AU286" s="18" t="s">
        <v>83</v>
      </c>
    </row>
    <row r="287" spans="1:65" s="13" customFormat="1" ht="11.25">
      <c r="B287" s="196"/>
      <c r="C287" s="197"/>
      <c r="D287" s="198" t="s">
        <v>174</v>
      </c>
      <c r="E287" s="199" t="s">
        <v>19</v>
      </c>
      <c r="F287" s="200" t="s">
        <v>176</v>
      </c>
      <c r="G287" s="197"/>
      <c r="H287" s="201">
        <v>6.4</v>
      </c>
      <c r="I287" s="202"/>
      <c r="J287" s="197"/>
      <c r="K287" s="197"/>
      <c r="L287" s="203"/>
      <c r="M287" s="204"/>
      <c r="N287" s="205"/>
      <c r="O287" s="205"/>
      <c r="P287" s="205"/>
      <c r="Q287" s="205"/>
      <c r="R287" s="205"/>
      <c r="S287" s="205"/>
      <c r="T287" s="206"/>
      <c r="AT287" s="207" t="s">
        <v>174</v>
      </c>
      <c r="AU287" s="207" t="s">
        <v>83</v>
      </c>
      <c r="AV287" s="13" t="s">
        <v>83</v>
      </c>
      <c r="AW287" s="13" t="s">
        <v>35</v>
      </c>
      <c r="AX287" s="13" t="s">
        <v>81</v>
      </c>
      <c r="AY287" s="207" t="s">
        <v>111</v>
      </c>
    </row>
    <row r="288" spans="1:65" s="11" customFormat="1" ht="22.9" customHeight="1">
      <c r="B288" s="152"/>
      <c r="C288" s="153"/>
      <c r="D288" s="154" t="s">
        <v>72</v>
      </c>
      <c r="E288" s="194" t="s">
        <v>144</v>
      </c>
      <c r="F288" s="194" t="s">
        <v>450</v>
      </c>
      <c r="G288" s="153"/>
      <c r="H288" s="153"/>
      <c r="I288" s="156"/>
      <c r="J288" s="195">
        <f>BK288</f>
        <v>0</v>
      </c>
      <c r="K288" s="153"/>
      <c r="L288" s="158"/>
      <c r="M288" s="159"/>
      <c r="N288" s="160"/>
      <c r="O288" s="160"/>
      <c r="P288" s="161">
        <f>SUM(P289:P295)</f>
        <v>0</v>
      </c>
      <c r="Q288" s="160"/>
      <c r="R288" s="161">
        <f>SUM(R289:R295)</f>
        <v>3.76912</v>
      </c>
      <c r="S288" s="160"/>
      <c r="T288" s="162">
        <f>SUM(T289:T295)</f>
        <v>0</v>
      </c>
      <c r="AR288" s="163" t="s">
        <v>81</v>
      </c>
      <c r="AT288" s="164" t="s">
        <v>72</v>
      </c>
      <c r="AU288" s="164" t="s">
        <v>81</v>
      </c>
      <c r="AY288" s="163" t="s">
        <v>111</v>
      </c>
      <c r="BK288" s="165">
        <f>SUM(BK289:BK295)</f>
        <v>0</v>
      </c>
    </row>
    <row r="289" spans="1:65" s="2" customFormat="1" ht="16.5" customHeight="1">
      <c r="A289" s="35"/>
      <c r="B289" s="36"/>
      <c r="C289" s="166" t="s">
        <v>451</v>
      </c>
      <c r="D289" s="166" t="s">
        <v>112</v>
      </c>
      <c r="E289" s="167" t="s">
        <v>452</v>
      </c>
      <c r="F289" s="168" t="s">
        <v>453</v>
      </c>
      <c r="G289" s="169" t="s">
        <v>312</v>
      </c>
      <c r="H289" s="170">
        <v>6</v>
      </c>
      <c r="I289" s="171"/>
      <c r="J289" s="172">
        <f>ROUND(I289*H289,2)</f>
        <v>0</v>
      </c>
      <c r="K289" s="168" t="s">
        <v>128</v>
      </c>
      <c r="L289" s="40"/>
      <c r="M289" s="173" t="s">
        <v>19</v>
      </c>
      <c r="N289" s="174" t="s">
        <v>44</v>
      </c>
      <c r="O289" s="65"/>
      <c r="P289" s="175">
        <f>O289*H289</f>
        <v>0</v>
      </c>
      <c r="Q289" s="175">
        <v>0.42080000000000001</v>
      </c>
      <c r="R289" s="175">
        <f>Q289*H289</f>
        <v>2.5247999999999999</v>
      </c>
      <c r="S289" s="175">
        <v>0</v>
      </c>
      <c r="T289" s="176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177" t="s">
        <v>125</v>
      </c>
      <c r="AT289" s="177" t="s">
        <v>112</v>
      </c>
      <c r="AU289" s="177" t="s">
        <v>83</v>
      </c>
      <c r="AY289" s="18" t="s">
        <v>111</v>
      </c>
      <c r="BE289" s="178">
        <f>IF(N289="základní",J289,0)</f>
        <v>0</v>
      </c>
      <c r="BF289" s="178">
        <f>IF(N289="snížená",J289,0)</f>
        <v>0</v>
      </c>
      <c r="BG289" s="178">
        <f>IF(N289="zákl. přenesená",J289,0)</f>
        <v>0</v>
      </c>
      <c r="BH289" s="178">
        <f>IF(N289="sníž. přenesená",J289,0)</f>
        <v>0</v>
      </c>
      <c r="BI289" s="178">
        <f>IF(N289="nulová",J289,0)</f>
        <v>0</v>
      </c>
      <c r="BJ289" s="18" t="s">
        <v>81</v>
      </c>
      <c r="BK289" s="178">
        <f>ROUND(I289*H289,2)</f>
        <v>0</v>
      </c>
      <c r="BL289" s="18" t="s">
        <v>125</v>
      </c>
      <c r="BM289" s="177" t="s">
        <v>454</v>
      </c>
    </row>
    <row r="290" spans="1:65" s="2" customFormat="1" ht="11.25">
      <c r="A290" s="35"/>
      <c r="B290" s="36"/>
      <c r="C290" s="37"/>
      <c r="D290" s="179" t="s">
        <v>130</v>
      </c>
      <c r="E290" s="37"/>
      <c r="F290" s="180" t="s">
        <v>455</v>
      </c>
      <c r="G290" s="37"/>
      <c r="H290" s="37"/>
      <c r="I290" s="181"/>
      <c r="J290" s="37"/>
      <c r="K290" s="37"/>
      <c r="L290" s="40"/>
      <c r="M290" s="182"/>
      <c r="N290" s="183"/>
      <c r="O290" s="65"/>
      <c r="P290" s="65"/>
      <c r="Q290" s="65"/>
      <c r="R290" s="65"/>
      <c r="S290" s="65"/>
      <c r="T290" s="66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130</v>
      </c>
      <c r="AU290" s="18" t="s">
        <v>83</v>
      </c>
    </row>
    <row r="291" spans="1:65" s="13" customFormat="1" ht="11.25">
      <c r="B291" s="196"/>
      <c r="C291" s="197"/>
      <c r="D291" s="198" t="s">
        <v>174</v>
      </c>
      <c r="E291" s="199" t="s">
        <v>19</v>
      </c>
      <c r="F291" s="200" t="s">
        <v>456</v>
      </c>
      <c r="G291" s="197"/>
      <c r="H291" s="201">
        <v>3</v>
      </c>
      <c r="I291" s="202"/>
      <c r="J291" s="197"/>
      <c r="K291" s="197"/>
      <c r="L291" s="203"/>
      <c r="M291" s="204"/>
      <c r="N291" s="205"/>
      <c r="O291" s="205"/>
      <c r="P291" s="205"/>
      <c r="Q291" s="205"/>
      <c r="R291" s="205"/>
      <c r="S291" s="205"/>
      <c r="T291" s="206"/>
      <c r="AT291" s="207" t="s">
        <v>174</v>
      </c>
      <c r="AU291" s="207" t="s">
        <v>83</v>
      </c>
      <c r="AV291" s="13" t="s">
        <v>83</v>
      </c>
      <c r="AW291" s="13" t="s">
        <v>35</v>
      </c>
      <c r="AX291" s="13" t="s">
        <v>73</v>
      </c>
      <c r="AY291" s="207" t="s">
        <v>111</v>
      </c>
    </row>
    <row r="292" spans="1:65" s="13" customFormat="1" ht="11.25">
      <c r="B292" s="196"/>
      <c r="C292" s="197"/>
      <c r="D292" s="198" t="s">
        <v>174</v>
      </c>
      <c r="E292" s="199" t="s">
        <v>19</v>
      </c>
      <c r="F292" s="200" t="s">
        <v>457</v>
      </c>
      <c r="G292" s="197"/>
      <c r="H292" s="201">
        <v>3</v>
      </c>
      <c r="I292" s="202"/>
      <c r="J292" s="197"/>
      <c r="K292" s="197"/>
      <c r="L292" s="203"/>
      <c r="M292" s="204"/>
      <c r="N292" s="205"/>
      <c r="O292" s="205"/>
      <c r="P292" s="205"/>
      <c r="Q292" s="205"/>
      <c r="R292" s="205"/>
      <c r="S292" s="205"/>
      <c r="T292" s="206"/>
      <c r="AT292" s="207" t="s">
        <v>174</v>
      </c>
      <c r="AU292" s="207" t="s">
        <v>83</v>
      </c>
      <c r="AV292" s="13" t="s">
        <v>83</v>
      </c>
      <c r="AW292" s="13" t="s">
        <v>35</v>
      </c>
      <c r="AX292" s="13" t="s">
        <v>73</v>
      </c>
      <c r="AY292" s="207" t="s">
        <v>111</v>
      </c>
    </row>
    <row r="293" spans="1:65" s="14" customFormat="1" ht="11.25">
      <c r="B293" s="208"/>
      <c r="C293" s="209"/>
      <c r="D293" s="198" t="s">
        <v>174</v>
      </c>
      <c r="E293" s="210" t="s">
        <v>19</v>
      </c>
      <c r="F293" s="211" t="s">
        <v>177</v>
      </c>
      <c r="G293" s="209"/>
      <c r="H293" s="212">
        <v>6</v>
      </c>
      <c r="I293" s="213"/>
      <c r="J293" s="209"/>
      <c r="K293" s="209"/>
      <c r="L293" s="214"/>
      <c r="M293" s="215"/>
      <c r="N293" s="216"/>
      <c r="O293" s="216"/>
      <c r="P293" s="216"/>
      <c r="Q293" s="216"/>
      <c r="R293" s="216"/>
      <c r="S293" s="216"/>
      <c r="T293" s="217"/>
      <c r="AT293" s="218" t="s">
        <v>174</v>
      </c>
      <c r="AU293" s="218" t="s">
        <v>83</v>
      </c>
      <c r="AV293" s="14" t="s">
        <v>125</v>
      </c>
      <c r="AW293" s="14" t="s">
        <v>35</v>
      </c>
      <c r="AX293" s="14" t="s">
        <v>81</v>
      </c>
      <c r="AY293" s="218" t="s">
        <v>111</v>
      </c>
    </row>
    <row r="294" spans="1:65" s="2" customFormat="1" ht="24.2" customHeight="1">
      <c r="A294" s="35"/>
      <c r="B294" s="36"/>
      <c r="C294" s="166" t="s">
        <v>458</v>
      </c>
      <c r="D294" s="166" t="s">
        <v>112</v>
      </c>
      <c r="E294" s="167" t="s">
        <v>459</v>
      </c>
      <c r="F294" s="168" t="s">
        <v>460</v>
      </c>
      <c r="G294" s="169" t="s">
        <v>312</v>
      </c>
      <c r="H294" s="170">
        <v>4</v>
      </c>
      <c r="I294" s="171"/>
      <c r="J294" s="172">
        <f>ROUND(I294*H294,2)</f>
        <v>0</v>
      </c>
      <c r="K294" s="168" t="s">
        <v>128</v>
      </c>
      <c r="L294" s="40"/>
      <c r="M294" s="173" t="s">
        <v>19</v>
      </c>
      <c r="N294" s="174" t="s">
        <v>44</v>
      </c>
      <c r="O294" s="65"/>
      <c r="P294" s="175">
        <f>O294*H294</f>
        <v>0</v>
      </c>
      <c r="Q294" s="175">
        <v>0.31108000000000002</v>
      </c>
      <c r="R294" s="175">
        <f>Q294*H294</f>
        <v>1.2443200000000001</v>
      </c>
      <c r="S294" s="175">
        <v>0</v>
      </c>
      <c r="T294" s="176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177" t="s">
        <v>125</v>
      </c>
      <c r="AT294" s="177" t="s">
        <v>112</v>
      </c>
      <c r="AU294" s="177" t="s">
        <v>83</v>
      </c>
      <c r="AY294" s="18" t="s">
        <v>111</v>
      </c>
      <c r="BE294" s="178">
        <f>IF(N294="základní",J294,0)</f>
        <v>0</v>
      </c>
      <c r="BF294" s="178">
        <f>IF(N294="snížená",J294,0)</f>
        <v>0</v>
      </c>
      <c r="BG294" s="178">
        <f>IF(N294="zákl. přenesená",J294,0)</f>
        <v>0</v>
      </c>
      <c r="BH294" s="178">
        <f>IF(N294="sníž. přenesená",J294,0)</f>
        <v>0</v>
      </c>
      <c r="BI294" s="178">
        <f>IF(N294="nulová",J294,0)</f>
        <v>0</v>
      </c>
      <c r="BJ294" s="18" t="s">
        <v>81</v>
      </c>
      <c r="BK294" s="178">
        <f>ROUND(I294*H294,2)</f>
        <v>0</v>
      </c>
      <c r="BL294" s="18" t="s">
        <v>125</v>
      </c>
      <c r="BM294" s="177" t="s">
        <v>461</v>
      </c>
    </row>
    <row r="295" spans="1:65" s="2" customFormat="1" ht="11.25">
      <c r="A295" s="35"/>
      <c r="B295" s="36"/>
      <c r="C295" s="37"/>
      <c r="D295" s="179" t="s">
        <v>130</v>
      </c>
      <c r="E295" s="37"/>
      <c r="F295" s="180" t="s">
        <v>462</v>
      </c>
      <c r="G295" s="37"/>
      <c r="H295" s="37"/>
      <c r="I295" s="181"/>
      <c r="J295" s="37"/>
      <c r="K295" s="37"/>
      <c r="L295" s="40"/>
      <c r="M295" s="182"/>
      <c r="N295" s="183"/>
      <c r="O295" s="65"/>
      <c r="P295" s="65"/>
      <c r="Q295" s="65"/>
      <c r="R295" s="65"/>
      <c r="S295" s="65"/>
      <c r="T295" s="66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130</v>
      </c>
      <c r="AU295" s="18" t="s">
        <v>83</v>
      </c>
    </row>
    <row r="296" spans="1:65" s="11" customFormat="1" ht="22.9" customHeight="1">
      <c r="B296" s="152"/>
      <c r="C296" s="153"/>
      <c r="D296" s="154" t="s">
        <v>72</v>
      </c>
      <c r="E296" s="194" t="s">
        <v>148</v>
      </c>
      <c r="F296" s="194" t="s">
        <v>463</v>
      </c>
      <c r="G296" s="153"/>
      <c r="H296" s="153"/>
      <c r="I296" s="156"/>
      <c r="J296" s="195">
        <f>BK296</f>
        <v>0</v>
      </c>
      <c r="K296" s="153"/>
      <c r="L296" s="158"/>
      <c r="M296" s="159"/>
      <c r="N296" s="160"/>
      <c r="O296" s="160"/>
      <c r="P296" s="161">
        <f>SUM(P297:P394)</f>
        <v>0</v>
      </c>
      <c r="Q296" s="160"/>
      <c r="R296" s="161">
        <f>SUM(R297:R394)</f>
        <v>162.40821551499999</v>
      </c>
      <c r="S296" s="160"/>
      <c r="T296" s="162">
        <f>SUM(T297:T394)</f>
        <v>0.33299999999999996</v>
      </c>
      <c r="AR296" s="163" t="s">
        <v>81</v>
      </c>
      <c r="AT296" s="164" t="s">
        <v>72</v>
      </c>
      <c r="AU296" s="164" t="s">
        <v>81</v>
      </c>
      <c r="AY296" s="163" t="s">
        <v>111</v>
      </c>
      <c r="BK296" s="165">
        <f>SUM(BK297:BK394)</f>
        <v>0</v>
      </c>
    </row>
    <row r="297" spans="1:65" s="2" customFormat="1" ht="21.75" customHeight="1">
      <c r="A297" s="35"/>
      <c r="B297" s="36"/>
      <c r="C297" s="166" t="s">
        <v>464</v>
      </c>
      <c r="D297" s="166" t="s">
        <v>112</v>
      </c>
      <c r="E297" s="167" t="s">
        <v>465</v>
      </c>
      <c r="F297" s="168" t="s">
        <v>466</v>
      </c>
      <c r="G297" s="169" t="s">
        <v>312</v>
      </c>
      <c r="H297" s="170">
        <v>2</v>
      </c>
      <c r="I297" s="171"/>
      <c r="J297" s="172">
        <f>ROUND(I297*H297,2)</f>
        <v>0</v>
      </c>
      <c r="K297" s="168" t="s">
        <v>128</v>
      </c>
      <c r="L297" s="40"/>
      <c r="M297" s="173" t="s">
        <v>19</v>
      </c>
      <c r="N297" s="174" t="s">
        <v>44</v>
      </c>
      <c r="O297" s="65"/>
      <c r="P297" s="175">
        <f>O297*H297</f>
        <v>0</v>
      </c>
      <c r="Q297" s="175">
        <v>0</v>
      </c>
      <c r="R297" s="175">
        <f>Q297*H297</f>
        <v>0</v>
      </c>
      <c r="S297" s="175">
        <v>0</v>
      </c>
      <c r="T297" s="176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177" t="s">
        <v>125</v>
      </c>
      <c r="AT297" s="177" t="s">
        <v>112</v>
      </c>
      <c r="AU297" s="177" t="s">
        <v>83</v>
      </c>
      <c r="AY297" s="18" t="s">
        <v>111</v>
      </c>
      <c r="BE297" s="178">
        <f>IF(N297="základní",J297,0)</f>
        <v>0</v>
      </c>
      <c r="BF297" s="178">
        <f>IF(N297="snížená",J297,0)</f>
        <v>0</v>
      </c>
      <c r="BG297" s="178">
        <f>IF(N297="zákl. přenesená",J297,0)</f>
        <v>0</v>
      </c>
      <c r="BH297" s="178">
        <f>IF(N297="sníž. přenesená",J297,0)</f>
        <v>0</v>
      </c>
      <c r="BI297" s="178">
        <f>IF(N297="nulová",J297,0)</f>
        <v>0</v>
      </c>
      <c r="BJ297" s="18" t="s">
        <v>81</v>
      </c>
      <c r="BK297" s="178">
        <f>ROUND(I297*H297,2)</f>
        <v>0</v>
      </c>
      <c r="BL297" s="18" t="s">
        <v>125</v>
      </c>
      <c r="BM297" s="177" t="s">
        <v>467</v>
      </c>
    </row>
    <row r="298" spans="1:65" s="2" customFormat="1" ht="11.25">
      <c r="A298" s="35"/>
      <c r="B298" s="36"/>
      <c r="C298" s="37"/>
      <c r="D298" s="179" t="s">
        <v>130</v>
      </c>
      <c r="E298" s="37"/>
      <c r="F298" s="180" t="s">
        <v>468</v>
      </c>
      <c r="G298" s="37"/>
      <c r="H298" s="37"/>
      <c r="I298" s="181"/>
      <c r="J298" s="37"/>
      <c r="K298" s="37"/>
      <c r="L298" s="40"/>
      <c r="M298" s="182"/>
      <c r="N298" s="183"/>
      <c r="O298" s="65"/>
      <c r="P298" s="65"/>
      <c r="Q298" s="65"/>
      <c r="R298" s="65"/>
      <c r="S298" s="65"/>
      <c r="T298" s="66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8" t="s">
        <v>130</v>
      </c>
      <c r="AU298" s="18" t="s">
        <v>83</v>
      </c>
    </row>
    <row r="299" spans="1:65" s="2" customFormat="1" ht="16.5" customHeight="1">
      <c r="A299" s="35"/>
      <c r="B299" s="36"/>
      <c r="C299" s="219" t="s">
        <v>469</v>
      </c>
      <c r="D299" s="219" t="s">
        <v>256</v>
      </c>
      <c r="E299" s="220" t="s">
        <v>470</v>
      </c>
      <c r="F299" s="221" t="s">
        <v>471</v>
      </c>
      <c r="G299" s="222" t="s">
        <v>312</v>
      </c>
      <c r="H299" s="223">
        <v>2</v>
      </c>
      <c r="I299" s="224"/>
      <c r="J299" s="225">
        <f>ROUND(I299*H299,2)</f>
        <v>0</v>
      </c>
      <c r="K299" s="221" t="s">
        <v>19</v>
      </c>
      <c r="L299" s="226"/>
      <c r="M299" s="227" t="s">
        <v>19</v>
      </c>
      <c r="N299" s="228" t="s">
        <v>44</v>
      </c>
      <c r="O299" s="65"/>
      <c r="P299" s="175">
        <f>O299*H299</f>
        <v>0</v>
      </c>
      <c r="Q299" s="175">
        <v>2.2000000000000001E-3</v>
      </c>
      <c r="R299" s="175">
        <f>Q299*H299</f>
        <v>4.4000000000000003E-3</v>
      </c>
      <c r="S299" s="175">
        <v>0</v>
      </c>
      <c r="T299" s="176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177" t="s">
        <v>144</v>
      </c>
      <c r="AT299" s="177" t="s">
        <v>256</v>
      </c>
      <c r="AU299" s="177" t="s">
        <v>83</v>
      </c>
      <c r="AY299" s="18" t="s">
        <v>111</v>
      </c>
      <c r="BE299" s="178">
        <f>IF(N299="základní",J299,0)</f>
        <v>0</v>
      </c>
      <c r="BF299" s="178">
        <f>IF(N299="snížená",J299,0)</f>
        <v>0</v>
      </c>
      <c r="BG299" s="178">
        <f>IF(N299="zákl. přenesená",J299,0)</f>
        <v>0</v>
      </c>
      <c r="BH299" s="178">
        <f>IF(N299="sníž. přenesená",J299,0)</f>
        <v>0</v>
      </c>
      <c r="BI299" s="178">
        <f>IF(N299="nulová",J299,0)</f>
        <v>0</v>
      </c>
      <c r="BJ299" s="18" t="s">
        <v>81</v>
      </c>
      <c r="BK299" s="178">
        <f>ROUND(I299*H299,2)</f>
        <v>0</v>
      </c>
      <c r="BL299" s="18" t="s">
        <v>125</v>
      </c>
      <c r="BM299" s="177" t="s">
        <v>472</v>
      </c>
    </row>
    <row r="300" spans="1:65" s="2" customFormat="1" ht="16.5" customHeight="1">
      <c r="A300" s="35"/>
      <c r="B300" s="36"/>
      <c r="C300" s="166" t="s">
        <v>473</v>
      </c>
      <c r="D300" s="166" t="s">
        <v>112</v>
      </c>
      <c r="E300" s="167" t="s">
        <v>474</v>
      </c>
      <c r="F300" s="168" t="s">
        <v>475</v>
      </c>
      <c r="G300" s="169" t="s">
        <v>476</v>
      </c>
      <c r="H300" s="170">
        <v>1</v>
      </c>
      <c r="I300" s="171"/>
      <c r="J300" s="172">
        <f>ROUND(I300*H300,2)</f>
        <v>0</v>
      </c>
      <c r="K300" s="168" t="s">
        <v>19</v>
      </c>
      <c r="L300" s="40"/>
      <c r="M300" s="173" t="s">
        <v>19</v>
      </c>
      <c r="N300" s="174" t="s">
        <v>44</v>
      </c>
      <c r="O300" s="65"/>
      <c r="P300" s="175">
        <f>O300*H300</f>
        <v>0</v>
      </c>
      <c r="Q300" s="175">
        <v>0</v>
      </c>
      <c r="R300" s="175">
        <f>Q300*H300</f>
        <v>0</v>
      </c>
      <c r="S300" s="175">
        <v>0</v>
      </c>
      <c r="T300" s="176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177" t="s">
        <v>125</v>
      </c>
      <c r="AT300" s="177" t="s">
        <v>112</v>
      </c>
      <c r="AU300" s="177" t="s">
        <v>83</v>
      </c>
      <c r="AY300" s="18" t="s">
        <v>111</v>
      </c>
      <c r="BE300" s="178">
        <f>IF(N300="základní",J300,0)</f>
        <v>0</v>
      </c>
      <c r="BF300" s="178">
        <f>IF(N300="snížená",J300,0)</f>
        <v>0</v>
      </c>
      <c r="BG300" s="178">
        <f>IF(N300="zákl. přenesená",J300,0)</f>
        <v>0</v>
      </c>
      <c r="BH300" s="178">
        <f>IF(N300="sníž. přenesená",J300,0)</f>
        <v>0</v>
      </c>
      <c r="BI300" s="178">
        <f>IF(N300="nulová",J300,0)</f>
        <v>0</v>
      </c>
      <c r="BJ300" s="18" t="s">
        <v>81</v>
      </c>
      <c r="BK300" s="178">
        <f>ROUND(I300*H300,2)</f>
        <v>0</v>
      </c>
      <c r="BL300" s="18" t="s">
        <v>125</v>
      </c>
      <c r="BM300" s="177" t="s">
        <v>477</v>
      </c>
    </row>
    <row r="301" spans="1:65" s="2" customFormat="1" ht="16.5" customHeight="1">
      <c r="A301" s="35"/>
      <c r="B301" s="36"/>
      <c r="C301" s="166" t="s">
        <v>478</v>
      </c>
      <c r="D301" s="166" t="s">
        <v>112</v>
      </c>
      <c r="E301" s="167" t="s">
        <v>479</v>
      </c>
      <c r="F301" s="168" t="s">
        <v>480</v>
      </c>
      <c r="G301" s="169" t="s">
        <v>312</v>
      </c>
      <c r="H301" s="170">
        <v>6</v>
      </c>
      <c r="I301" s="171"/>
      <c r="J301" s="172">
        <f>ROUND(I301*H301,2)</f>
        <v>0</v>
      </c>
      <c r="K301" s="168" t="s">
        <v>128</v>
      </c>
      <c r="L301" s="40"/>
      <c r="M301" s="173" t="s">
        <v>19</v>
      </c>
      <c r="N301" s="174" t="s">
        <v>44</v>
      </c>
      <c r="O301" s="65"/>
      <c r="P301" s="175">
        <f>O301*H301</f>
        <v>0</v>
      </c>
      <c r="Q301" s="175">
        <v>6.9999999999999999E-4</v>
      </c>
      <c r="R301" s="175">
        <f>Q301*H301</f>
        <v>4.1999999999999997E-3</v>
      </c>
      <c r="S301" s="175">
        <v>0</v>
      </c>
      <c r="T301" s="176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177" t="s">
        <v>125</v>
      </c>
      <c r="AT301" s="177" t="s">
        <v>112</v>
      </c>
      <c r="AU301" s="177" t="s">
        <v>83</v>
      </c>
      <c r="AY301" s="18" t="s">
        <v>111</v>
      </c>
      <c r="BE301" s="178">
        <f>IF(N301="základní",J301,0)</f>
        <v>0</v>
      </c>
      <c r="BF301" s="178">
        <f>IF(N301="snížená",J301,0)</f>
        <v>0</v>
      </c>
      <c r="BG301" s="178">
        <f>IF(N301="zákl. přenesená",J301,0)</f>
        <v>0</v>
      </c>
      <c r="BH301" s="178">
        <f>IF(N301="sníž. přenesená",J301,0)</f>
        <v>0</v>
      </c>
      <c r="BI301" s="178">
        <f>IF(N301="nulová",J301,0)</f>
        <v>0</v>
      </c>
      <c r="BJ301" s="18" t="s">
        <v>81</v>
      </c>
      <c r="BK301" s="178">
        <f>ROUND(I301*H301,2)</f>
        <v>0</v>
      </c>
      <c r="BL301" s="18" t="s">
        <v>125</v>
      </c>
      <c r="BM301" s="177" t="s">
        <v>481</v>
      </c>
    </row>
    <row r="302" spans="1:65" s="2" customFormat="1" ht="11.25">
      <c r="A302" s="35"/>
      <c r="B302" s="36"/>
      <c r="C302" s="37"/>
      <c r="D302" s="179" t="s">
        <v>130</v>
      </c>
      <c r="E302" s="37"/>
      <c r="F302" s="180" t="s">
        <v>482</v>
      </c>
      <c r="G302" s="37"/>
      <c r="H302" s="37"/>
      <c r="I302" s="181"/>
      <c r="J302" s="37"/>
      <c r="K302" s="37"/>
      <c r="L302" s="40"/>
      <c r="M302" s="182"/>
      <c r="N302" s="183"/>
      <c r="O302" s="65"/>
      <c r="P302" s="65"/>
      <c r="Q302" s="65"/>
      <c r="R302" s="65"/>
      <c r="S302" s="65"/>
      <c r="T302" s="66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130</v>
      </c>
      <c r="AU302" s="18" t="s">
        <v>83</v>
      </c>
    </row>
    <row r="303" spans="1:65" s="2" customFormat="1" ht="16.5" customHeight="1">
      <c r="A303" s="35"/>
      <c r="B303" s="36"/>
      <c r="C303" s="219" t="s">
        <v>483</v>
      </c>
      <c r="D303" s="219" t="s">
        <v>256</v>
      </c>
      <c r="E303" s="220" t="s">
        <v>484</v>
      </c>
      <c r="F303" s="221" t="s">
        <v>485</v>
      </c>
      <c r="G303" s="222" t="s">
        <v>312</v>
      </c>
      <c r="H303" s="223">
        <v>6</v>
      </c>
      <c r="I303" s="224"/>
      <c r="J303" s="225">
        <f>ROUND(I303*H303,2)</f>
        <v>0</v>
      </c>
      <c r="K303" s="221" t="s">
        <v>19</v>
      </c>
      <c r="L303" s="226"/>
      <c r="M303" s="227" t="s">
        <v>19</v>
      </c>
      <c r="N303" s="228" t="s">
        <v>44</v>
      </c>
      <c r="O303" s="65"/>
      <c r="P303" s="175">
        <f>O303*H303</f>
        <v>0</v>
      </c>
      <c r="Q303" s="175">
        <v>2.0999999999999999E-3</v>
      </c>
      <c r="R303" s="175">
        <f>Q303*H303</f>
        <v>1.26E-2</v>
      </c>
      <c r="S303" s="175">
        <v>0</v>
      </c>
      <c r="T303" s="176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177" t="s">
        <v>144</v>
      </c>
      <c r="AT303" s="177" t="s">
        <v>256</v>
      </c>
      <c r="AU303" s="177" t="s">
        <v>83</v>
      </c>
      <c r="AY303" s="18" t="s">
        <v>111</v>
      </c>
      <c r="BE303" s="178">
        <f>IF(N303="základní",J303,0)</f>
        <v>0</v>
      </c>
      <c r="BF303" s="178">
        <f>IF(N303="snížená",J303,0)</f>
        <v>0</v>
      </c>
      <c r="BG303" s="178">
        <f>IF(N303="zákl. přenesená",J303,0)</f>
        <v>0</v>
      </c>
      <c r="BH303" s="178">
        <f>IF(N303="sníž. přenesená",J303,0)</f>
        <v>0</v>
      </c>
      <c r="BI303" s="178">
        <f>IF(N303="nulová",J303,0)</f>
        <v>0</v>
      </c>
      <c r="BJ303" s="18" t="s">
        <v>81</v>
      </c>
      <c r="BK303" s="178">
        <f>ROUND(I303*H303,2)</f>
        <v>0</v>
      </c>
      <c r="BL303" s="18" t="s">
        <v>125</v>
      </c>
      <c r="BM303" s="177" t="s">
        <v>486</v>
      </c>
    </row>
    <row r="304" spans="1:65" s="13" customFormat="1" ht="11.25">
      <c r="B304" s="196"/>
      <c r="C304" s="197"/>
      <c r="D304" s="198" t="s">
        <v>174</v>
      </c>
      <c r="E304" s="199" t="s">
        <v>19</v>
      </c>
      <c r="F304" s="200" t="s">
        <v>487</v>
      </c>
      <c r="G304" s="197"/>
      <c r="H304" s="201">
        <v>6</v>
      </c>
      <c r="I304" s="202"/>
      <c r="J304" s="197"/>
      <c r="K304" s="197"/>
      <c r="L304" s="203"/>
      <c r="M304" s="204"/>
      <c r="N304" s="205"/>
      <c r="O304" s="205"/>
      <c r="P304" s="205"/>
      <c r="Q304" s="205"/>
      <c r="R304" s="205"/>
      <c r="S304" s="205"/>
      <c r="T304" s="206"/>
      <c r="AT304" s="207" t="s">
        <v>174</v>
      </c>
      <c r="AU304" s="207" t="s">
        <v>83</v>
      </c>
      <c r="AV304" s="13" t="s">
        <v>83</v>
      </c>
      <c r="AW304" s="13" t="s">
        <v>35</v>
      </c>
      <c r="AX304" s="13" t="s">
        <v>81</v>
      </c>
      <c r="AY304" s="207" t="s">
        <v>111</v>
      </c>
    </row>
    <row r="305" spans="1:65" s="2" customFormat="1" ht="16.5" customHeight="1">
      <c r="A305" s="35"/>
      <c r="B305" s="36"/>
      <c r="C305" s="166" t="s">
        <v>488</v>
      </c>
      <c r="D305" s="166" t="s">
        <v>112</v>
      </c>
      <c r="E305" s="167" t="s">
        <v>489</v>
      </c>
      <c r="F305" s="168" t="s">
        <v>490</v>
      </c>
      <c r="G305" s="169" t="s">
        <v>312</v>
      </c>
      <c r="H305" s="170">
        <v>5</v>
      </c>
      <c r="I305" s="171"/>
      <c r="J305" s="172">
        <f>ROUND(I305*H305,2)</f>
        <v>0</v>
      </c>
      <c r="K305" s="168" t="s">
        <v>128</v>
      </c>
      <c r="L305" s="40"/>
      <c r="M305" s="173" t="s">
        <v>19</v>
      </c>
      <c r="N305" s="174" t="s">
        <v>44</v>
      </c>
      <c r="O305" s="65"/>
      <c r="P305" s="175">
        <f>O305*H305</f>
        <v>0</v>
      </c>
      <c r="Q305" s="175">
        <v>0.112405</v>
      </c>
      <c r="R305" s="175">
        <f>Q305*H305</f>
        <v>0.562025</v>
      </c>
      <c r="S305" s="175">
        <v>0</v>
      </c>
      <c r="T305" s="176">
        <f>S305*H305</f>
        <v>0</v>
      </c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R305" s="177" t="s">
        <v>125</v>
      </c>
      <c r="AT305" s="177" t="s">
        <v>112</v>
      </c>
      <c r="AU305" s="177" t="s">
        <v>83</v>
      </c>
      <c r="AY305" s="18" t="s">
        <v>111</v>
      </c>
      <c r="BE305" s="178">
        <f>IF(N305="základní",J305,0)</f>
        <v>0</v>
      </c>
      <c r="BF305" s="178">
        <f>IF(N305="snížená",J305,0)</f>
        <v>0</v>
      </c>
      <c r="BG305" s="178">
        <f>IF(N305="zákl. přenesená",J305,0)</f>
        <v>0</v>
      </c>
      <c r="BH305" s="178">
        <f>IF(N305="sníž. přenesená",J305,0)</f>
        <v>0</v>
      </c>
      <c r="BI305" s="178">
        <f>IF(N305="nulová",J305,0)</f>
        <v>0</v>
      </c>
      <c r="BJ305" s="18" t="s">
        <v>81</v>
      </c>
      <c r="BK305" s="178">
        <f>ROUND(I305*H305,2)</f>
        <v>0</v>
      </c>
      <c r="BL305" s="18" t="s">
        <v>125</v>
      </c>
      <c r="BM305" s="177" t="s">
        <v>491</v>
      </c>
    </row>
    <row r="306" spans="1:65" s="2" customFormat="1" ht="11.25">
      <c r="A306" s="35"/>
      <c r="B306" s="36"/>
      <c r="C306" s="37"/>
      <c r="D306" s="179" t="s">
        <v>130</v>
      </c>
      <c r="E306" s="37"/>
      <c r="F306" s="180" t="s">
        <v>492</v>
      </c>
      <c r="G306" s="37"/>
      <c r="H306" s="37"/>
      <c r="I306" s="181"/>
      <c r="J306" s="37"/>
      <c r="K306" s="37"/>
      <c r="L306" s="40"/>
      <c r="M306" s="182"/>
      <c r="N306" s="183"/>
      <c r="O306" s="65"/>
      <c r="P306" s="65"/>
      <c r="Q306" s="65"/>
      <c r="R306" s="65"/>
      <c r="S306" s="65"/>
      <c r="T306" s="66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T306" s="18" t="s">
        <v>130</v>
      </c>
      <c r="AU306" s="18" t="s">
        <v>83</v>
      </c>
    </row>
    <row r="307" spans="1:65" s="2" customFormat="1" ht="16.5" customHeight="1">
      <c r="A307" s="35"/>
      <c r="B307" s="36"/>
      <c r="C307" s="219" t="s">
        <v>493</v>
      </c>
      <c r="D307" s="219" t="s">
        <v>256</v>
      </c>
      <c r="E307" s="220" t="s">
        <v>494</v>
      </c>
      <c r="F307" s="221" t="s">
        <v>495</v>
      </c>
      <c r="G307" s="222" t="s">
        <v>312</v>
      </c>
      <c r="H307" s="223">
        <v>5</v>
      </c>
      <c r="I307" s="224"/>
      <c r="J307" s="225">
        <f>ROUND(I307*H307,2)</f>
        <v>0</v>
      </c>
      <c r="K307" s="221" t="s">
        <v>128</v>
      </c>
      <c r="L307" s="226"/>
      <c r="M307" s="227" t="s">
        <v>19</v>
      </c>
      <c r="N307" s="228" t="s">
        <v>44</v>
      </c>
      <c r="O307" s="65"/>
      <c r="P307" s="175">
        <f>O307*H307</f>
        <v>0</v>
      </c>
      <c r="Q307" s="175">
        <v>6.1000000000000004E-3</v>
      </c>
      <c r="R307" s="175">
        <f>Q307*H307</f>
        <v>3.0500000000000003E-2</v>
      </c>
      <c r="S307" s="175">
        <v>0</v>
      </c>
      <c r="T307" s="176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177" t="s">
        <v>144</v>
      </c>
      <c r="AT307" s="177" t="s">
        <v>256</v>
      </c>
      <c r="AU307" s="177" t="s">
        <v>83</v>
      </c>
      <c r="AY307" s="18" t="s">
        <v>111</v>
      </c>
      <c r="BE307" s="178">
        <f>IF(N307="základní",J307,0)</f>
        <v>0</v>
      </c>
      <c r="BF307" s="178">
        <f>IF(N307="snížená",J307,0)</f>
        <v>0</v>
      </c>
      <c r="BG307" s="178">
        <f>IF(N307="zákl. přenesená",J307,0)</f>
        <v>0</v>
      </c>
      <c r="BH307" s="178">
        <f>IF(N307="sníž. přenesená",J307,0)</f>
        <v>0</v>
      </c>
      <c r="BI307" s="178">
        <f>IF(N307="nulová",J307,0)</f>
        <v>0</v>
      </c>
      <c r="BJ307" s="18" t="s">
        <v>81</v>
      </c>
      <c r="BK307" s="178">
        <f>ROUND(I307*H307,2)</f>
        <v>0</v>
      </c>
      <c r="BL307" s="18" t="s">
        <v>125</v>
      </c>
      <c r="BM307" s="177" t="s">
        <v>496</v>
      </c>
    </row>
    <row r="308" spans="1:65" s="2" customFormat="1" ht="11.25">
      <c r="A308" s="35"/>
      <c r="B308" s="36"/>
      <c r="C308" s="37"/>
      <c r="D308" s="179" t="s">
        <v>130</v>
      </c>
      <c r="E308" s="37"/>
      <c r="F308" s="180" t="s">
        <v>497</v>
      </c>
      <c r="G308" s="37"/>
      <c r="H308" s="37"/>
      <c r="I308" s="181"/>
      <c r="J308" s="37"/>
      <c r="K308" s="37"/>
      <c r="L308" s="40"/>
      <c r="M308" s="182"/>
      <c r="N308" s="183"/>
      <c r="O308" s="65"/>
      <c r="P308" s="65"/>
      <c r="Q308" s="65"/>
      <c r="R308" s="65"/>
      <c r="S308" s="65"/>
      <c r="T308" s="66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T308" s="18" t="s">
        <v>130</v>
      </c>
      <c r="AU308" s="18" t="s">
        <v>83</v>
      </c>
    </row>
    <row r="309" spans="1:65" s="2" customFormat="1" ht="16.5" customHeight="1">
      <c r="A309" s="35"/>
      <c r="B309" s="36"/>
      <c r="C309" s="219" t="s">
        <v>498</v>
      </c>
      <c r="D309" s="219" t="s">
        <v>256</v>
      </c>
      <c r="E309" s="220" t="s">
        <v>499</v>
      </c>
      <c r="F309" s="221" t="s">
        <v>500</v>
      </c>
      <c r="G309" s="222" t="s">
        <v>312</v>
      </c>
      <c r="H309" s="223">
        <v>5</v>
      </c>
      <c r="I309" s="224"/>
      <c r="J309" s="225">
        <f>ROUND(I309*H309,2)</f>
        <v>0</v>
      </c>
      <c r="K309" s="221" t="s">
        <v>128</v>
      </c>
      <c r="L309" s="226"/>
      <c r="M309" s="227" t="s">
        <v>19</v>
      </c>
      <c r="N309" s="228" t="s">
        <v>44</v>
      </c>
      <c r="O309" s="65"/>
      <c r="P309" s="175">
        <f>O309*H309</f>
        <v>0</v>
      </c>
      <c r="Q309" s="175">
        <v>3.2000000000000002E-3</v>
      </c>
      <c r="R309" s="175">
        <f>Q309*H309</f>
        <v>1.6E-2</v>
      </c>
      <c r="S309" s="175">
        <v>0</v>
      </c>
      <c r="T309" s="176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177" t="s">
        <v>144</v>
      </c>
      <c r="AT309" s="177" t="s">
        <v>256</v>
      </c>
      <c r="AU309" s="177" t="s">
        <v>83</v>
      </c>
      <c r="AY309" s="18" t="s">
        <v>111</v>
      </c>
      <c r="BE309" s="178">
        <f>IF(N309="základní",J309,0)</f>
        <v>0</v>
      </c>
      <c r="BF309" s="178">
        <f>IF(N309="snížená",J309,0)</f>
        <v>0</v>
      </c>
      <c r="BG309" s="178">
        <f>IF(N309="zákl. přenesená",J309,0)</f>
        <v>0</v>
      </c>
      <c r="BH309" s="178">
        <f>IF(N309="sníž. přenesená",J309,0)</f>
        <v>0</v>
      </c>
      <c r="BI309" s="178">
        <f>IF(N309="nulová",J309,0)</f>
        <v>0</v>
      </c>
      <c r="BJ309" s="18" t="s">
        <v>81</v>
      </c>
      <c r="BK309" s="178">
        <f>ROUND(I309*H309,2)</f>
        <v>0</v>
      </c>
      <c r="BL309" s="18" t="s">
        <v>125</v>
      </c>
      <c r="BM309" s="177" t="s">
        <v>501</v>
      </c>
    </row>
    <row r="310" spans="1:65" s="2" customFormat="1" ht="11.25">
      <c r="A310" s="35"/>
      <c r="B310" s="36"/>
      <c r="C310" s="37"/>
      <c r="D310" s="179" t="s">
        <v>130</v>
      </c>
      <c r="E310" s="37"/>
      <c r="F310" s="180" t="s">
        <v>502</v>
      </c>
      <c r="G310" s="37"/>
      <c r="H310" s="37"/>
      <c r="I310" s="181"/>
      <c r="J310" s="37"/>
      <c r="K310" s="37"/>
      <c r="L310" s="40"/>
      <c r="M310" s="182"/>
      <c r="N310" s="183"/>
      <c r="O310" s="65"/>
      <c r="P310" s="65"/>
      <c r="Q310" s="65"/>
      <c r="R310" s="65"/>
      <c r="S310" s="65"/>
      <c r="T310" s="66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130</v>
      </c>
      <c r="AU310" s="18" t="s">
        <v>83</v>
      </c>
    </row>
    <row r="311" spans="1:65" s="2" customFormat="1" ht="16.5" customHeight="1">
      <c r="A311" s="35"/>
      <c r="B311" s="36"/>
      <c r="C311" s="219" t="s">
        <v>503</v>
      </c>
      <c r="D311" s="219" t="s">
        <v>256</v>
      </c>
      <c r="E311" s="220" t="s">
        <v>504</v>
      </c>
      <c r="F311" s="221" t="s">
        <v>505</v>
      </c>
      <c r="G311" s="222" t="s">
        <v>312</v>
      </c>
      <c r="H311" s="223">
        <v>5</v>
      </c>
      <c r="I311" s="224"/>
      <c r="J311" s="225">
        <f>ROUND(I311*H311,2)</f>
        <v>0</v>
      </c>
      <c r="K311" s="221" t="s">
        <v>128</v>
      </c>
      <c r="L311" s="226"/>
      <c r="M311" s="227" t="s">
        <v>19</v>
      </c>
      <c r="N311" s="228" t="s">
        <v>44</v>
      </c>
      <c r="O311" s="65"/>
      <c r="P311" s="175">
        <f>O311*H311</f>
        <v>0</v>
      </c>
      <c r="Q311" s="175">
        <v>1E-4</v>
      </c>
      <c r="R311" s="175">
        <f>Q311*H311</f>
        <v>5.0000000000000001E-4</v>
      </c>
      <c r="S311" s="175">
        <v>0</v>
      </c>
      <c r="T311" s="176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177" t="s">
        <v>144</v>
      </c>
      <c r="AT311" s="177" t="s">
        <v>256</v>
      </c>
      <c r="AU311" s="177" t="s">
        <v>83</v>
      </c>
      <c r="AY311" s="18" t="s">
        <v>111</v>
      </c>
      <c r="BE311" s="178">
        <f>IF(N311="základní",J311,0)</f>
        <v>0</v>
      </c>
      <c r="BF311" s="178">
        <f>IF(N311="snížená",J311,0)</f>
        <v>0</v>
      </c>
      <c r="BG311" s="178">
        <f>IF(N311="zákl. přenesená",J311,0)</f>
        <v>0</v>
      </c>
      <c r="BH311" s="178">
        <f>IF(N311="sníž. přenesená",J311,0)</f>
        <v>0</v>
      </c>
      <c r="BI311" s="178">
        <f>IF(N311="nulová",J311,0)</f>
        <v>0</v>
      </c>
      <c r="BJ311" s="18" t="s">
        <v>81</v>
      </c>
      <c r="BK311" s="178">
        <f>ROUND(I311*H311,2)</f>
        <v>0</v>
      </c>
      <c r="BL311" s="18" t="s">
        <v>125</v>
      </c>
      <c r="BM311" s="177" t="s">
        <v>506</v>
      </c>
    </row>
    <row r="312" spans="1:65" s="2" customFormat="1" ht="11.25">
      <c r="A312" s="35"/>
      <c r="B312" s="36"/>
      <c r="C312" s="37"/>
      <c r="D312" s="179" t="s">
        <v>130</v>
      </c>
      <c r="E312" s="37"/>
      <c r="F312" s="180" t="s">
        <v>507</v>
      </c>
      <c r="G312" s="37"/>
      <c r="H312" s="37"/>
      <c r="I312" s="181"/>
      <c r="J312" s="37"/>
      <c r="K312" s="37"/>
      <c r="L312" s="40"/>
      <c r="M312" s="182"/>
      <c r="N312" s="183"/>
      <c r="O312" s="65"/>
      <c r="P312" s="65"/>
      <c r="Q312" s="65"/>
      <c r="R312" s="65"/>
      <c r="S312" s="65"/>
      <c r="T312" s="66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130</v>
      </c>
      <c r="AU312" s="18" t="s">
        <v>83</v>
      </c>
    </row>
    <row r="313" spans="1:65" s="2" customFormat="1" ht="16.5" customHeight="1">
      <c r="A313" s="35"/>
      <c r="B313" s="36"/>
      <c r="C313" s="219" t="s">
        <v>508</v>
      </c>
      <c r="D313" s="219" t="s">
        <v>256</v>
      </c>
      <c r="E313" s="220" t="s">
        <v>509</v>
      </c>
      <c r="F313" s="221" t="s">
        <v>510</v>
      </c>
      <c r="G313" s="222" t="s">
        <v>312</v>
      </c>
      <c r="H313" s="223">
        <v>10</v>
      </c>
      <c r="I313" s="224"/>
      <c r="J313" s="225">
        <f>ROUND(I313*H313,2)</f>
        <v>0</v>
      </c>
      <c r="K313" s="221" t="s">
        <v>128</v>
      </c>
      <c r="L313" s="226"/>
      <c r="M313" s="227" t="s">
        <v>19</v>
      </c>
      <c r="N313" s="228" t="s">
        <v>44</v>
      </c>
      <c r="O313" s="65"/>
      <c r="P313" s="175">
        <f>O313*H313</f>
        <v>0</v>
      </c>
      <c r="Q313" s="175">
        <v>3.5E-4</v>
      </c>
      <c r="R313" s="175">
        <f>Q313*H313</f>
        <v>3.5000000000000001E-3</v>
      </c>
      <c r="S313" s="175">
        <v>0</v>
      </c>
      <c r="T313" s="176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177" t="s">
        <v>144</v>
      </c>
      <c r="AT313" s="177" t="s">
        <v>256</v>
      </c>
      <c r="AU313" s="177" t="s">
        <v>83</v>
      </c>
      <c r="AY313" s="18" t="s">
        <v>111</v>
      </c>
      <c r="BE313" s="178">
        <f>IF(N313="základní",J313,0)</f>
        <v>0</v>
      </c>
      <c r="BF313" s="178">
        <f>IF(N313="snížená",J313,0)</f>
        <v>0</v>
      </c>
      <c r="BG313" s="178">
        <f>IF(N313="zákl. přenesená",J313,0)</f>
        <v>0</v>
      </c>
      <c r="BH313" s="178">
        <f>IF(N313="sníž. přenesená",J313,0)</f>
        <v>0</v>
      </c>
      <c r="BI313" s="178">
        <f>IF(N313="nulová",J313,0)</f>
        <v>0</v>
      </c>
      <c r="BJ313" s="18" t="s">
        <v>81</v>
      </c>
      <c r="BK313" s="178">
        <f>ROUND(I313*H313,2)</f>
        <v>0</v>
      </c>
      <c r="BL313" s="18" t="s">
        <v>125</v>
      </c>
      <c r="BM313" s="177" t="s">
        <v>511</v>
      </c>
    </row>
    <row r="314" spans="1:65" s="2" customFormat="1" ht="11.25">
      <c r="A314" s="35"/>
      <c r="B314" s="36"/>
      <c r="C314" s="37"/>
      <c r="D314" s="179" t="s">
        <v>130</v>
      </c>
      <c r="E314" s="37"/>
      <c r="F314" s="180" t="s">
        <v>512</v>
      </c>
      <c r="G314" s="37"/>
      <c r="H314" s="37"/>
      <c r="I314" s="181"/>
      <c r="J314" s="37"/>
      <c r="K314" s="37"/>
      <c r="L314" s="40"/>
      <c r="M314" s="182"/>
      <c r="N314" s="183"/>
      <c r="O314" s="65"/>
      <c r="P314" s="65"/>
      <c r="Q314" s="65"/>
      <c r="R314" s="65"/>
      <c r="S314" s="65"/>
      <c r="T314" s="66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T314" s="18" t="s">
        <v>130</v>
      </c>
      <c r="AU314" s="18" t="s">
        <v>83</v>
      </c>
    </row>
    <row r="315" spans="1:65" s="2" customFormat="1" ht="16.5" customHeight="1">
      <c r="A315" s="35"/>
      <c r="B315" s="36"/>
      <c r="C315" s="166" t="s">
        <v>513</v>
      </c>
      <c r="D315" s="166" t="s">
        <v>112</v>
      </c>
      <c r="E315" s="167" t="s">
        <v>514</v>
      </c>
      <c r="F315" s="168" t="s">
        <v>515</v>
      </c>
      <c r="G315" s="169" t="s">
        <v>214</v>
      </c>
      <c r="H315" s="170">
        <v>39</v>
      </c>
      <c r="I315" s="171"/>
      <c r="J315" s="172">
        <f>ROUND(I315*H315,2)</f>
        <v>0</v>
      </c>
      <c r="K315" s="168" t="s">
        <v>128</v>
      </c>
      <c r="L315" s="40"/>
      <c r="M315" s="173" t="s">
        <v>19</v>
      </c>
      <c r="N315" s="174" t="s">
        <v>44</v>
      </c>
      <c r="O315" s="65"/>
      <c r="P315" s="175">
        <f>O315*H315</f>
        <v>0</v>
      </c>
      <c r="Q315" s="175">
        <v>1.4999999999999999E-4</v>
      </c>
      <c r="R315" s="175">
        <f>Q315*H315</f>
        <v>5.8499999999999993E-3</v>
      </c>
      <c r="S315" s="175">
        <v>0</v>
      </c>
      <c r="T315" s="176">
        <f>S315*H315</f>
        <v>0</v>
      </c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R315" s="177" t="s">
        <v>125</v>
      </c>
      <c r="AT315" s="177" t="s">
        <v>112</v>
      </c>
      <c r="AU315" s="177" t="s">
        <v>83</v>
      </c>
      <c r="AY315" s="18" t="s">
        <v>111</v>
      </c>
      <c r="BE315" s="178">
        <f>IF(N315="základní",J315,0)</f>
        <v>0</v>
      </c>
      <c r="BF315" s="178">
        <f>IF(N315="snížená",J315,0)</f>
        <v>0</v>
      </c>
      <c r="BG315" s="178">
        <f>IF(N315="zákl. přenesená",J315,0)</f>
        <v>0</v>
      </c>
      <c r="BH315" s="178">
        <f>IF(N315="sníž. přenesená",J315,0)</f>
        <v>0</v>
      </c>
      <c r="BI315" s="178">
        <f>IF(N315="nulová",J315,0)</f>
        <v>0</v>
      </c>
      <c r="BJ315" s="18" t="s">
        <v>81</v>
      </c>
      <c r="BK315" s="178">
        <f>ROUND(I315*H315,2)</f>
        <v>0</v>
      </c>
      <c r="BL315" s="18" t="s">
        <v>125</v>
      </c>
      <c r="BM315" s="177" t="s">
        <v>516</v>
      </c>
    </row>
    <row r="316" spans="1:65" s="2" customFormat="1" ht="11.25">
      <c r="A316" s="35"/>
      <c r="B316" s="36"/>
      <c r="C316" s="37"/>
      <c r="D316" s="179" t="s">
        <v>130</v>
      </c>
      <c r="E316" s="37"/>
      <c r="F316" s="180" t="s">
        <v>517</v>
      </c>
      <c r="G316" s="37"/>
      <c r="H316" s="37"/>
      <c r="I316" s="181"/>
      <c r="J316" s="37"/>
      <c r="K316" s="37"/>
      <c r="L316" s="40"/>
      <c r="M316" s="182"/>
      <c r="N316" s="183"/>
      <c r="O316" s="65"/>
      <c r="P316" s="65"/>
      <c r="Q316" s="65"/>
      <c r="R316" s="65"/>
      <c r="S316" s="65"/>
      <c r="T316" s="66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T316" s="18" t="s">
        <v>130</v>
      </c>
      <c r="AU316" s="18" t="s">
        <v>83</v>
      </c>
    </row>
    <row r="317" spans="1:65" s="13" customFormat="1" ht="11.25">
      <c r="B317" s="196"/>
      <c r="C317" s="197"/>
      <c r="D317" s="198" t="s">
        <v>174</v>
      </c>
      <c r="E317" s="199" t="s">
        <v>19</v>
      </c>
      <c r="F317" s="200" t="s">
        <v>518</v>
      </c>
      <c r="G317" s="197"/>
      <c r="H317" s="201">
        <v>39</v>
      </c>
      <c r="I317" s="202"/>
      <c r="J317" s="197"/>
      <c r="K317" s="197"/>
      <c r="L317" s="203"/>
      <c r="M317" s="204"/>
      <c r="N317" s="205"/>
      <c r="O317" s="205"/>
      <c r="P317" s="205"/>
      <c r="Q317" s="205"/>
      <c r="R317" s="205"/>
      <c r="S317" s="205"/>
      <c r="T317" s="206"/>
      <c r="AT317" s="207" t="s">
        <v>174</v>
      </c>
      <c r="AU317" s="207" t="s">
        <v>83</v>
      </c>
      <c r="AV317" s="13" t="s">
        <v>83</v>
      </c>
      <c r="AW317" s="13" t="s">
        <v>35</v>
      </c>
      <c r="AX317" s="13" t="s">
        <v>81</v>
      </c>
      <c r="AY317" s="207" t="s">
        <v>111</v>
      </c>
    </row>
    <row r="318" spans="1:65" s="2" customFormat="1" ht="16.5" customHeight="1">
      <c r="A318" s="35"/>
      <c r="B318" s="36"/>
      <c r="C318" s="166" t="s">
        <v>519</v>
      </c>
      <c r="D318" s="166" t="s">
        <v>112</v>
      </c>
      <c r="E318" s="167" t="s">
        <v>520</v>
      </c>
      <c r="F318" s="168" t="s">
        <v>521</v>
      </c>
      <c r="G318" s="169" t="s">
        <v>171</v>
      </c>
      <c r="H318" s="170">
        <v>14</v>
      </c>
      <c r="I318" s="171"/>
      <c r="J318" s="172">
        <f>ROUND(I318*H318,2)</f>
        <v>0</v>
      </c>
      <c r="K318" s="168" t="s">
        <v>128</v>
      </c>
      <c r="L318" s="40"/>
      <c r="M318" s="173" t="s">
        <v>19</v>
      </c>
      <c r="N318" s="174" t="s">
        <v>44</v>
      </c>
      <c r="O318" s="65"/>
      <c r="P318" s="175">
        <f>O318*H318</f>
        <v>0</v>
      </c>
      <c r="Q318" s="175">
        <v>5.9999999999999995E-4</v>
      </c>
      <c r="R318" s="175">
        <f>Q318*H318</f>
        <v>8.3999999999999995E-3</v>
      </c>
      <c r="S318" s="175">
        <v>0</v>
      </c>
      <c r="T318" s="176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177" t="s">
        <v>125</v>
      </c>
      <c r="AT318" s="177" t="s">
        <v>112</v>
      </c>
      <c r="AU318" s="177" t="s">
        <v>83</v>
      </c>
      <c r="AY318" s="18" t="s">
        <v>111</v>
      </c>
      <c r="BE318" s="178">
        <f>IF(N318="základní",J318,0)</f>
        <v>0</v>
      </c>
      <c r="BF318" s="178">
        <f>IF(N318="snížená",J318,0)</f>
        <v>0</v>
      </c>
      <c r="BG318" s="178">
        <f>IF(N318="zákl. přenesená",J318,0)</f>
        <v>0</v>
      </c>
      <c r="BH318" s="178">
        <f>IF(N318="sníž. přenesená",J318,0)</f>
        <v>0</v>
      </c>
      <c r="BI318" s="178">
        <f>IF(N318="nulová",J318,0)</f>
        <v>0</v>
      </c>
      <c r="BJ318" s="18" t="s">
        <v>81</v>
      </c>
      <c r="BK318" s="178">
        <f>ROUND(I318*H318,2)</f>
        <v>0</v>
      </c>
      <c r="BL318" s="18" t="s">
        <v>125</v>
      </c>
      <c r="BM318" s="177" t="s">
        <v>522</v>
      </c>
    </row>
    <row r="319" spans="1:65" s="2" customFormat="1" ht="11.25">
      <c r="A319" s="35"/>
      <c r="B319" s="36"/>
      <c r="C319" s="37"/>
      <c r="D319" s="179" t="s">
        <v>130</v>
      </c>
      <c r="E319" s="37"/>
      <c r="F319" s="180" t="s">
        <v>523</v>
      </c>
      <c r="G319" s="37"/>
      <c r="H319" s="37"/>
      <c r="I319" s="181"/>
      <c r="J319" s="37"/>
      <c r="K319" s="37"/>
      <c r="L319" s="40"/>
      <c r="M319" s="182"/>
      <c r="N319" s="183"/>
      <c r="O319" s="65"/>
      <c r="P319" s="65"/>
      <c r="Q319" s="65"/>
      <c r="R319" s="65"/>
      <c r="S319" s="65"/>
      <c r="T319" s="66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130</v>
      </c>
      <c r="AU319" s="18" t="s">
        <v>83</v>
      </c>
    </row>
    <row r="320" spans="1:65" s="13" customFormat="1" ht="11.25">
      <c r="B320" s="196"/>
      <c r="C320" s="197"/>
      <c r="D320" s="198" t="s">
        <v>174</v>
      </c>
      <c r="E320" s="199" t="s">
        <v>19</v>
      </c>
      <c r="F320" s="200" t="s">
        <v>524</v>
      </c>
      <c r="G320" s="197"/>
      <c r="H320" s="201">
        <v>14</v>
      </c>
      <c r="I320" s="202"/>
      <c r="J320" s="197"/>
      <c r="K320" s="197"/>
      <c r="L320" s="203"/>
      <c r="M320" s="204"/>
      <c r="N320" s="205"/>
      <c r="O320" s="205"/>
      <c r="P320" s="205"/>
      <c r="Q320" s="205"/>
      <c r="R320" s="205"/>
      <c r="S320" s="205"/>
      <c r="T320" s="206"/>
      <c r="AT320" s="207" t="s">
        <v>174</v>
      </c>
      <c r="AU320" s="207" t="s">
        <v>83</v>
      </c>
      <c r="AV320" s="13" t="s">
        <v>83</v>
      </c>
      <c r="AW320" s="13" t="s">
        <v>35</v>
      </c>
      <c r="AX320" s="13" t="s">
        <v>81</v>
      </c>
      <c r="AY320" s="207" t="s">
        <v>111</v>
      </c>
    </row>
    <row r="321" spans="1:65" s="2" customFormat="1" ht="21.75" customHeight="1">
      <c r="A321" s="35"/>
      <c r="B321" s="36"/>
      <c r="C321" s="166" t="s">
        <v>525</v>
      </c>
      <c r="D321" s="166" t="s">
        <v>112</v>
      </c>
      <c r="E321" s="167" t="s">
        <v>526</v>
      </c>
      <c r="F321" s="168" t="s">
        <v>527</v>
      </c>
      <c r="G321" s="169" t="s">
        <v>171</v>
      </c>
      <c r="H321" s="170">
        <v>14</v>
      </c>
      <c r="I321" s="171"/>
      <c r="J321" s="172">
        <f>ROUND(I321*H321,2)</f>
        <v>0</v>
      </c>
      <c r="K321" s="168" t="s">
        <v>128</v>
      </c>
      <c r="L321" s="40"/>
      <c r="M321" s="173" t="s">
        <v>19</v>
      </c>
      <c r="N321" s="174" t="s">
        <v>44</v>
      </c>
      <c r="O321" s="65"/>
      <c r="P321" s="175">
        <f>O321*H321</f>
        <v>0</v>
      </c>
      <c r="Q321" s="175">
        <v>1.6000000000000001E-3</v>
      </c>
      <c r="R321" s="175">
        <f>Q321*H321</f>
        <v>2.24E-2</v>
      </c>
      <c r="S321" s="175">
        <v>0</v>
      </c>
      <c r="T321" s="176">
        <f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177" t="s">
        <v>125</v>
      </c>
      <c r="AT321" s="177" t="s">
        <v>112</v>
      </c>
      <c r="AU321" s="177" t="s">
        <v>83</v>
      </c>
      <c r="AY321" s="18" t="s">
        <v>111</v>
      </c>
      <c r="BE321" s="178">
        <f>IF(N321="základní",J321,0)</f>
        <v>0</v>
      </c>
      <c r="BF321" s="178">
        <f>IF(N321="snížená",J321,0)</f>
        <v>0</v>
      </c>
      <c r="BG321" s="178">
        <f>IF(N321="zákl. přenesená",J321,0)</f>
        <v>0</v>
      </c>
      <c r="BH321" s="178">
        <f>IF(N321="sníž. přenesená",J321,0)</f>
        <v>0</v>
      </c>
      <c r="BI321" s="178">
        <f>IF(N321="nulová",J321,0)</f>
        <v>0</v>
      </c>
      <c r="BJ321" s="18" t="s">
        <v>81</v>
      </c>
      <c r="BK321" s="178">
        <f>ROUND(I321*H321,2)</f>
        <v>0</v>
      </c>
      <c r="BL321" s="18" t="s">
        <v>125</v>
      </c>
      <c r="BM321" s="177" t="s">
        <v>528</v>
      </c>
    </row>
    <row r="322" spans="1:65" s="2" customFormat="1" ht="11.25">
      <c r="A322" s="35"/>
      <c r="B322" s="36"/>
      <c r="C322" s="37"/>
      <c r="D322" s="179" t="s">
        <v>130</v>
      </c>
      <c r="E322" s="37"/>
      <c r="F322" s="180" t="s">
        <v>529</v>
      </c>
      <c r="G322" s="37"/>
      <c r="H322" s="37"/>
      <c r="I322" s="181"/>
      <c r="J322" s="37"/>
      <c r="K322" s="37"/>
      <c r="L322" s="40"/>
      <c r="M322" s="182"/>
      <c r="N322" s="183"/>
      <c r="O322" s="65"/>
      <c r="P322" s="65"/>
      <c r="Q322" s="65"/>
      <c r="R322" s="65"/>
      <c r="S322" s="65"/>
      <c r="T322" s="66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T322" s="18" t="s">
        <v>130</v>
      </c>
      <c r="AU322" s="18" t="s">
        <v>83</v>
      </c>
    </row>
    <row r="323" spans="1:65" s="2" customFormat="1" ht="24.2" customHeight="1">
      <c r="A323" s="35"/>
      <c r="B323" s="36"/>
      <c r="C323" s="166" t="s">
        <v>530</v>
      </c>
      <c r="D323" s="166" t="s">
        <v>112</v>
      </c>
      <c r="E323" s="167" t="s">
        <v>531</v>
      </c>
      <c r="F323" s="168" t="s">
        <v>532</v>
      </c>
      <c r="G323" s="169" t="s">
        <v>214</v>
      </c>
      <c r="H323" s="170">
        <v>39</v>
      </c>
      <c r="I323" s="171"/>
      <c r="J323" s="172">
        <f>ROUND(I323*H323,2)</f>
        <v>0</v>
      </c>
      <c r="K323" s="168" t="s">
        <v>128</v>
      </c>
      <c r="L323" s="40"/>
      <c r="M323" s="173" t="s">
        <v>19</v>
      </c>
      <c r="N323" s="174" t="s">
        <v>44</v>
      </c>
      <c r="O323" s="65"/>
      <c r="P323" s="175">
        <f>O323*H323</f>
        <v>0</v>
      </c>
      <c r="Q323" s="175">
        <v>3.7500000000000001E-6</v>
      </c>
      <c r="R323" s="175">
        <f>Q323*H323</f>
        <v>1.4625E-4</v>
      </c>
      <c r="S323" s="175">
        <v>0</v>
      </c>
      <c r="T323" s="176">
        <f>S323*H323</f>
        <v>0</v>
      </c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R323" s="177" t="s">
        <v>125</v>
      </c>
      <c r="AT323" s="177" t="s">
        <v>112</v>
      </c>
      <c r="AU323" s="177" t="s">
        <v>83</v>
      </c>
      <c r="AY323" s="18" t="s">
        <v>111</v>
      </c>
      <c r="BE323" s="178">
        <f>IF(N323="základní",J323,0)</f>
        <v>0</v>
      </c>
      <c r="BF323" s="178">
        <f>IF(N323="snížená",J323,0)</f>
        <v>0</v>
      </c>
      <c r="BG323" s="178">
        <f>IF(N323="zákl. přenesená",J323,0)</f>
        <v>0</v>
      </c>
      <c r="BH323" s="178">
        <f>IF(N323="sníž. přenesená",J323,0)</f>
        <v>0</v>
      </c>
      <c r="BI323" s="178">
        <f>IF(N323="nulová",J323,0)</f>
        <v>0</v>
      </c>
      <c r="BJ323" s="18" t="s">
        <v>81</v>
      </c>
      <c r="BK323" s="178">
        <f>ROUND(I323*H323,2)</f>
        <v>0</v>
      </c>
      <c r="BL323" s="18" t="s">
        <v>125</v>
      </c>
      <c r="BM323" s="177" t="s">
        <v>533</v>
      </c>
    </row>
    <row r="324" spans="1:65" s="2" customFormat="1" ht="11.25">
      <c r="A324" s="35"/>
      <c r="B324" s="36"/>
      <c r="C324" s="37"/>
      <c r="D324" s="179" t="s">
        <v>130</v>
      </c>
      <c r="E324" s="37"/>
      <c r="F324" s="180" t="s">
        <v>534</v>
      </c>
      <c r="G324" s="37"/>
      <c r="H324" s="37"/>
      <c r="I324" s="181"/>
      <c r="J324" s="37"/>
      <c r="K324" s="37"/>
      <c r="L324" s="40"/>
      <c r="M324" s="182"/>
      <c r="N324" s="183"/>
      <c r="O324" s="65"/>
      <c r="P324" s="65"/>
      <c r="Q324" s="65"/>
      <c r="R324" s="65"/>
      <c r="S324" s="65"/>
      <c r="T324" s="66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T324" s="18" t="s">
        <v>130</v>
      </c>
      <c r="AU324" s="18" t="s">
        <v>83</v>
      </c>
    </row>
    <row r="325" spans="1:65" s="13" customFormat="1" ht="11.25">
      <c r="B325" s="196"/>
      <c r="C325" s="197"/>
      <c r="D325" s="198" t="s">
        <v>174</v>
      </c>
      <c r="E325" s="199" t="s">
        <v>19</v>
      </c>
      <c r="F325" s="200" t="s">
        <v>518</v>
      </c>
      <c r="G325" s="197"/>
      <c r="H325" s="201">
        <v>39</v>
      </c>
      <c r="I325" s="202"/>
      <c r="J325" s="197"/>
      <c r="K325" s="197"/>
      <c r="L325" s="203"/>
      <c r="M325" s="204"/>
      <c r="N325" s="205"/>
      <c r="O325" s="205"/>
      <c r="P325" s="205"/>
      <c r="Q325" s="205"/>
      <c r="R325" s="205"/>
      <c r="S325" s="205"/>
      <c r="T325" s="206"/>
      <c r="AT325" s="207" t="s">
        <v>174</v>
      </c>
      <c r="AU325" s="207" t="s">
        <v>83</v>
      </c>
      <c r="AV325" s="13" t="s">
        <v>83</v>
      </c>
      <c r="AW325" s="13" t="s">
        <v>35</v>
      </c>
      <c r="AX325" s="13" t="s">
        <v>81</v>
      </c>
      <c r="AY325" s="207" t="s">
        <v>111</v>
      </c>
    </row>
    <row r="326" spans="1:65" s="2" customFormat="1" ht="24.2" customHeight="1">
      <c r="A326" s="35"/>
      <c r="B326" s="36"/>
      <c r="C326" s="166" t="s">
        <v>535</v>
      </c>
      <c r="D326" s="166" t="s">
        <v>112</v>
      </c>
      <c r="E326" s="167" t="s">
        <v>536</v>
      </c>
      <c r="F326" s="168" t="s">
        <v>537</v>
      </c>
      <c r="G326" s="169" t="s">
        <v>171</v>
      </c>
      <c r="H326" s="170">
        <v>14</v>
      </c>
      <c r="I326" s="171"/>
      <c r="J326" s="172">
        <f>ROUND(I326*H326,2)</f>
        <v>0</v>
      </c>
      <c r="K326" s="168" t="s">
        <v>128</v>
      </c>
      <c r="L326" s="40"/>
      <c r="M326" s="173" t="s">
        <v>19</v>
      </c>
      <c r="N326" s="174" t="s">
        <v>44</v>
      </c>
      <c r="O326" s="65"/>
      <c r="P326" s="175">
        <f>O326*H326</f>
        <v>0</v>
      </c>
      <c r="Q326" s="175">
        <v>9.38E-6</v>
      </c>
      <c r="R326" s="175">
        <f>Q326*H326</f>
        <v>1.3132000000000001E-4</v>
      </c>
      <c r="S326" s="175">
        <v>0</v>
      </c>
      <c r="T326" s="176">
        <f>S326*H326</f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177" t="s">
        <v>125</v>
      </c>
      <c r="AT326" s="177" t="s">
        <v>112</v>
      </c>
      <c r="AU326" s="177" t="s">
        <v>83</v>
      </c>
      <c r="AY326" s="18" t="s">
        <v>111</v>
      </c>
      <c r="BE326" s="178">
        <f>IF(N326="základní",J326,0)</f>
        <v>0</v>
      </c>
      <c r="BF326" s="178">
        <f>IF(N326="snížená",J326,0)</f>
        <v>0</v>
      </c>
      <c r="BG326" s="178">
        <f>IF(N326="zákl. přenesená",J326,0)</f>
        <v>0</v>
      </c>
      <c r="BH326" s="178">
        <f>IF(N326="sníž. přenesená",J326,0)</f>
        <v>0</v>
      </c>
      <c r="BI326" s="178">
        <f>IF(N326="nulová",J326,0)</f>
        <v>0</v>
      </c>
      <c r="BJ326" s="18" t="s">
        <v>81</v>
      </c>
      <c r="BK326" s="178">
        <f>ROUND(I326*H326,2)</f>
        <v>0</v>
      </c>
      <c r="BL326" s="18" t="s">
        <v>125</v>
      </c>
      <c r="BM326" s="177" t="s">
        <v>538</v>
      </c>
    </row>
    <row r="327" spans="1:65" s="2" customFormat="1" ht="11.25">
      <c r="A327" s="35"/>
      <c r="B327" s="36"/>
      <c r="C327" s="37"/>
      <c r="D327" s="179" t="s">
        <v>130</v>
      </c>
      <c r="E327" s="37"/>
      <c r="F327" s="180" t="s">
        <v>539</v>
      </c>
      <c r="G327" s="37"/>
      <c r="H327" s="37"/>
      <c r="I327" s="181"/>
      <c r="J327" s="37"/>
      <c r="K327" s="37"/>
      <c r="L327" s="40"/>
      <c r="M327" s="182"/>
      <c r="N327" s="183"/>
      <c r="O327" s="65"/>
      <c r="P327" s="65"/>
      <c r="Q327" s="65"/>
      <c r="R327" s="65"/>
      <c r="S327" s="65"/>
      <c r="T327" s="66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130</v>
      </c>
      <c r="AU327" s="18" t="s">
        <v>83</v>
      </c>
    </row>
    <row r="328" spans="1:65" s="13" customFormat="1" ht="11.25">
      <c r="B328" s="196"/>
      <c r="C328" s="197"/>
      <c r="D328" s="198" t="s">
        <v>174</v>
      </c>
      <c r="E328" s="199" t="s">
        <v>19</v>
      </c>
      <c r="F328" s="200" t="s">
        <v>540</v>
      </c>
      <c r="G328" s="197"/>
      <c r="H328" s="201">
        <v>14</v>
      </c>
      <c r="I328" s="202"/>
      <c r="J328" s="197"/>
      <c r="K328" s="197"/>
      <c r="L328" s="203"/>
      <c r="M328" s="204"/>
      <c r="N328" s="205"/>
      <c r="O328" s="205"/>
      <c r="P328" s="205"/>
      <c r="Q328" s="205"/>
      <c r="R328" s="205"/>
      <c r="S328" s="205"/>
      <c r="T328" s="206"/>
      <c r="AT328" s="207" t="s">
        <v>174</v>
      </c>
      <c r="AU328" s="207" t="s">
        <v>83</v>
      </c>
      <c r="AV328" s="13" t="s">
        <v>83</v>
      </c>
      <c r="AW328" s="13" t="s">
        <v>35</v>
      </c>
      <c r="AX328" s="13" t="s">
        <v>81</v>
      </c>
      <c r="AY328" s="207" t="s">
        <v>111</v>
      </c>
    </row>
    <row r="329" spans="1:65" s="2" customFormat="1" ht="24.2" customHeight="1">
      <c r="A329" s="35"/>
      <c r="B329" s="36"/>
      <c r="C329" s="166" t="s">
        <v>541</v>
      </c>
      <c r="D329" s="166" t="s">
        <v>112</v>
      </c>
      <c r="E329" s="167" t="s">
        <v>542</v>
      </c>
      <c r="F329" s="168" t="s">
        <v>543</v>
      </c>
      <c r="G329" s="169" t="s">
        <v>214</v>
      </c>
      <c r="H329" s="170">
        <v>37</v>
      </c>
      <c r="I329" s="171"/>
      <c r="J329" s="172">
        <f>ROUND(I329*H329,2)</f>
        <v>0</v>
      </c>
      <c r="K329" s="168" t="s">
        <v>128</v>
      </c>
      <c r="L329" s="40"/>
      <c r="M329" s="173" t="s">
        <v>19</v>
      </c>
      <c r="N329" s="174" t="s">
        <v>44</v>
      </c>
      <c r="O329" s="65"/>
      <c r="P329" s="175">
        <f>O329*H329</f>
        <v>0</v>
      </c>
      <c r="Q329" s="175">
        <v>0.20218871999999999</v>
      </c>
      <c r="R329" s="175">
        <f>Q329*H329</f>
        <v>7.4809826399999997</v>
      </c>
      <c r="S329" s="175">
        <v>0</v>
      </c>
      <c r="T329" s="176">
        <f>S329*H329</f>
        <v>0</v>
      </c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R329" s="177" t="s">
        <v>125</v>
      </c>
      <c r="AT329" s="177" t="s">
        <v>112</v>
      </c>
      <c r="AU329" s="177" t="s">
        <v>83</v>
      </c>
      <c r="AY329" s="18" t="s">
        <v>111</v>
      </c>
      <c r="BE329" s="178">
        <f>IF(N329="základní",J329,0)</f>
        <v>0</v>
      </c>
      <c r="BF329" s="178">
        <f>IF(N329="snížená",J329,0)</f>
        <v>0</v>
      </c>
      <c r="BG329" s="178">
        <f>IF(N329="zákl. přenesená",J329,0)</f>
        <v>0</v>
      </c>
      <c r="BH329" s="178">
        <f>IF(N329="sníž. přenesená",J329,0)</f>
        <v>0</v>
      </c>
      <c r="BI329" s="178">
        <f>IF(N329="nulová",J329,0)</f>
        <v>0</v>
      </c>
      <c r="BJ329" s="18" t="s">
        <v>81</v>
      </c>
      <c r="BK329" s="178">
        <f>ROUND(I329*H329,2)</f>
        <v>0</v>
      </c>
      <c r="BL329" s="18" t="s">
        <v>125</v>
      </c>
      <c r="BM329" s="177" t="s">
        <v>544</v>
      </c>
    </row>
    <row r="330" spans="1:65" s="2" customFormat="1" ht="11.25">
      <c r="A330" s="35"/>
      <c r="B330" s="36"/>
      <c r="C330" s="37"/>
      <c r="D330" s="179" t="s">
        <v>130</v>
      </c>
      <c r="E330" s="37"/>
      <c r="F330" s="180" t="s">
        <v>545</v>
      </c>
      <c r="G330" s="37"/>
      <c r="H330" s="37"/>
      <c r="I330" s="181"/>
      <c r="J330" s="37"/>
      <c r="K330" s="37"/>
      <c r="L330" s="40"/>
      <c r="M330" s="182"/>
      <c r="N330" s="183"/>
      <c r="O330" s="65"/>
      <c r="P330" s="65"/>
      <c r="Q330" s="65"/>
      <c r="R330" s="65"/>
      <c r="S330" s="65"/>
      <c r="T330" s="66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T330" s="18" t="s">
        <v>130</v>
      </c>
      <c r="AU330" s="18" t="s">
        <v>83</v>
      </c>
    </row>
    <row r="331" spans="1:65" s="13" customFormat="1" ht="11.25">
      <c r="B331" s="196"/>
      <c r="C331" s="197"/>
      <c r="D331" s="198" t="s">
        <v>174</v>
      </c>
      <c r="E331" s="199" t="s">
        <v>19</v>
      </c>
      <c r="F331" s="200" t="s">
        <v>546</v>
      </c>
      <c r="G331" s="197"/>
      <c r="H331" s="201">
        <v>9</v>
      </c>
      <c r="I331" s="202"/>
      <c r="J331" s="197"/>
      <c r="K331" s="197"/>
      <c r="L331" s="203"/>
      <c r="M331" s="204"/>
      <c r="N331" s="205"/>
      <c r="O331" s="205"/>
      <c r="P331" s="205"/>
      <c r="Q331" s="205"/>
      <c r="R331" s="205"/>
      <c r="S331" s="205"/>
      <c r="T331" s="206"/>
      <c r="AT331" s="207" t="s">
        <v>174</v>
      </c>
      <c r="AU331" s="207" t="s">
        <v>83</v>
      </c>
      <c r="AV331" s="13" t="s">
        <v>83</v>
      </c>
      <c r="AW331" s="13" t="s">
        <v>35</v>
      </c>
      <c r="AX331" s="13" t="s">
        <v>73</v>
      </c>
      <c r="AY331" s="207" t="s">
        <v>111</v>
      </c>
    </row>
    <row r="332" spans="1:65" s="13" customFormat="1" ht="11.25">
      <c r="B332" s="196"/>
      <c r="C332" s="197"/>
      <c r="D332" s="198" t="s">
        <v>174</v>
      </c>
      <c r="E332" s="199" t="s">
        <v>19</v>
      </c>
      <c r="F332" s="200" t="s">
        <v>547</v>
      </c>
      <c r="G332" s="197"/>
      <c r="H332" s="201">
        <v>28</v>
      </c>
      <c r="I332" s="202"/>
      <c r="J332" s="197"/>
      <c r="K332" s="197"/>
      <c r="L332" s="203"/>
      <c r="M332" s="204"/>
      <c r="N332" s="205"/>
      <c r="O332" s="205"/>
      <c r="P332" s="205"/>
      <c r="Q332" s="205"/>
      <c r="R332" s="205"/>
      <c r="S332" s="205"/>
      <c r="T332" s="206"/>
      <c r="AT332" s="207" t="s">
        <v>174</v>
      </c>
      <c r="AU332" s="207" t="s">
        <v>83</v>
      </c>
      <c r="AV332" s="13" t="s">
        <v>83</v>
      </c>
      <c r="AW332" s="13" t="s">
        <v>35</v>
      </c>
      <c r="AX332" s="13" t="s">
        <v>73</v>
      </c>
      <c r="AY332" s="207" t="s">
        <v>111</v>
      </c>
    </row>
    <row r="333" spans="1:65" s="14" customFormat="1" ht="11.25">
      <c r="B333" s="208"/>
      <c r="C333" s="209"/>
      <c r="D333" s="198" t="s">
        <v>174</v>
      </c>
      <c r="E333" s="210" t="s">
        <v>19</v>
      </c>
      <c r="F333" s="211" t="s">
        <v>177</v>
      </c>
      <c r="G333" s="209"/>
      <c r="H333" s="212">
        <v>37</v>
      </c>
      <c r="I333" s="213"/>
      <c r="J333" s="209"/>
      <c r="K333" s="209"/>
      <c r="L333" s="214"/>
      <c r="M333" s="215"/>
      <c r="N333" s="216"/>
      <c r="O333" s="216"/>
      <c r="P333" s="216"/>
      <c r="Q333" s="216"/>
      <c r="R333" s="216"/>
      <c r="S333" s="216"/>
      <c r="T333" s="217"/>
      <c r="AT333" s="218" t="s">
        <v>174</v>
      </c>
      <c r="AU333" s="218" t="s">
        <v>83</v>
      </c>
      <c r="AV333" s="14" t="s">
        <v>125</v>
      </c>
      <c r="AW333" s="14" t="s">
        <v>35</v>
      </c>
      <c r="AX333" s="14" t="s">
        <v>81</v>
      </c>
      <c r="AY333" s="218" t="s">
        <v>111</v>
      </c>
    </row>
    <row r="334" spans="1:65" s="2" customFormat="1" ht="16.5" customHeight="1">
      <c r="A334" s="35"/>
      <c r="B334" s="36"/>
      <c r="C334" s="219" t="s">
        <v>548</v>
      </c>
      <c r="D334" s="219" t="s">
        <v>256</v>
      </c>
      <c r="E334" s="220" t="s">
        <v>549</v>
      </c>
      <c r="F334" s="221" t="s">
        <v>550</v>
      </c>
      <c r="G334" s="222" t="s">
        <v>214</v>
      </c>
      <c r="H334" s="223">
        <v>10</v>
      </c>
      <c r="I334" s="224"/>
      <c r="J334" s="225">
        <f>ROUND(I334*H334,2)</f>
        <v>0</v>
      </c>
      <c r="K334" s="221" t="s">
        <v>128</v>
      </c>
      <c r="L334" s="226"/>
      <c r="M334" s="227" t="s">
        <v>19</v>
      </c>
      <c r="N334" s="228" t="s">
        <v>44</v>
      </c>
      <c r="O334" s="65"/>
      <c r="P334" s="175">
        <f>O334*H334</f>
        <v>0</v>
      </c>
      <c r="Q334" s="175">
        <v>0.11167000000000001</v>
      </c>
      <c r="R334" s="175">
        <f>Q334*H334</f>
        <v>1.1167</v>
      </c>
      <c r="S334" s="175">
        <v>0</v>
      </c>
      <c r="T334" s="176">
        <f>S334*H334</f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177" t="s">
        <v>144</v>
      </c>
      <c r="AT334" s="177" t="s">
        <v>256</v>
      </c>
      <c r="AU334" s="177" t="s">
        <v>83</v>
      </c>
      <c r="AY334" s="18" t="s">
        <v>111</v>
      </c>
      <c r="BE334" s="178">
        <f>IF(N334="základní",J334,0)</f>
        <v>0</v>
      </c>
      <c r="BF334" s="178">
        <f>IF(N334="snížená",J334,0)</f>
        <v>0</v>
      </c>
      <c r="BG334" s="178">
        <f>IF(N334="zákl. přenesená",J334,0)</f>
        <v>0</v>
      </c>
      <c r="BH334" s="178">
        <f>IF(N334="sníž. přenesená",J334,0)</f>
        <v>0</v>
      </c>
      <c r="BI334" s="178">
        <f>IF(N334="nulová",J334,0)</f>
        <v>0</v>
      </c>
      <c r="BJ334" s="18" t="s">
        <v>81</v>
      </c>
      <c r="BK334" s="178">
        <f>ROUND(I334*H334,2)</f>
        <v>0</v>
      </c>
      <c r="BL334" s="18" t="s">
        <v>125</v>
      </c>
      <c r="BM334" s="177" t="s">
        <v>551</v>
      </c>
    </row>
    <row r="335" spans="1:65" s="2" customFormat="1" ht="11.25">
      <c r="A335" s="35"/>
      <c r="B335" s="36"/>
      <c r="C335" s="37"/>
      <c r="D335" s="179" t="s">
        <v>130</v>
      </c>
      <c r="E335" s="37"/>
      <c r="F335" s="180" t="s">
        <v>552</v>
      </c>
      <c r="G335" s="37"/>
      <c r="H335" s="37"/>
      <c r="I335" s="181"/>
      <c r="J335" s="37"/>
      <c r="K335" s="37"/>
      <c r="L335" s="40"/>
      <c r="M335" s="182"/>
      <c r="N335" s="183"/>
      <c r="O335" s="65"/>
      <c r="P335" s="65"/>
      <c r="Q335" s="65"/>
      <c r="R335" s="65"/>
      <c r="S335" s="65"/>
      <c r="T335" s="66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T335" s="18" t="s">
        <v>130</v>
      </c>
      <c r="AU335" s="18" t="s">
        <v>83</v>
      </c>
    </row>
    <row r="336" spans="1:65" s="2" customFormat="1" ht="16.5" customHeight="1">
      <c r="A336" s="35"/>
      <c r="B336" s="36"/>
      <c r="C336" s="219" t="s">
        <v>553</v>
      </c>
      <c r="D336" s="219" t="s">
        <v>256</v>
      </c>
      <c r="E336" s="220" t="s">
        <v>554</v>
      </c>
      <c r="F336" s="221" t="s">
        <v>555</v>
      </c>
      <c r="G336" s="222" t="s">
        <v>214</v>
      </c>
      <c r="H336" s="223">
        <v>24</v>
      </c>
      <c r="I336" s="224"/>
      <c r="J336" s="225">
        <f>ROUND(I336*H336,2)</f>
        <v>0</v>
      </c>
      <c r="K336" s="221" t="s">
        <v>128</v>
      </c>
      <c r="L336" s="226"/>
      <c r="M336" s="227" t="s">
        <v>19</v>
      </c>
      <c r="N336" s="228" t="s">
        <v>44</v>
      </c>
      <c r="O336" s="65"/>
      <c r="P336" s="175">
        <f>O336*H336</f>
        <v>0</v>
      </c>
      <c r="Q336" s="175">
        <v>0.22500000000000001</v>
      </c>
      <c r="R336" s="175">
        <f>Q336*H336</f>
        <v>5.4</v>
      </c>
      <c r="S336" s="175">
        <v>0</v>
      </c>
      <c r="T336" s="176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177" t="s">
        <v>144</v>
      </c>
      <c r="AT336" s="177" t="s">
        <v>256</v>
      </c>
      <c r="AU336" s="177" t="s">
        <v>83</v>
      </c>
      <c r="AY336" s="18" t="s">
        <v>111</v>
      </c>
      <c r="BE336" s="178">
        <f>IF(N336="základní",J336,0)</f>
        <v>0</v>
      </c>
      <c r="BF336" s="178">
        <f>IF(N336="snížená",J336,0)</f>
        <v>0</v>
      </c>
      <c r="BG336" s="178">
        <f>IF(N336="zákl. přenesená",J336,0)</f>
        <v>0</v>
      </c>
      <c r="BH336" s="178">
        <f>IF(N336="sníž. přenesená",J336,0)</f>
        <v>0</v>
      </c>
      <c r="BI336" s="178">
        <f>IF(N336="nulová",J336,0)</f>
        <v>0</v>
      </c>
      <c r="BJ336" s="18" t="s">
        <v>81</v>
      </c>
      <c r="BK336" s="178">
        <f>ROUND(I336*H336,2)</f>
        <v>0</v>
      </c>
      <c r="BL336" s="18" t="s">
        <v>125</v>
      </c>
      <c r="BM336" s="177" t="s">
        <v>556</v>
      </c>
    </row>
    <row r="337" spans="1:65" s="2" customFormat="1" ht="11.25">
      <c r="A337" s="35"/>
      <c r="B337" s="36"/>
      <c r="C337" s="37"/>
      <c r="D337" s="179" t="s">
        <v>130</v>
      </c>
      <c r="E337" s="37"/>
      <c r="F337" s="180" t="s">
        <v>557</v>
      </c>
      <c r="G337" s="37"/>
      <c r="H337" s="37"/>
      <c r="I337" s="181"/>
      <c r="J337" s="37"/>
      <c r="K337" s="37"/>
      <c r="L337" s="40"/>
      <c r="M337" s="182"/>
      <c r="N337" s="183"/>
      <c r="O337" s="65"/>
      <c r="P337" s="65"/>
      <c r="Q337" s="65"/>
      <c r="R337" s="65"/>
      <c r="S337" s="65"/>
      <c r="T337" s="66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T337" s="18" t="s">
        <v>130</v>
      </c>
      <c r="AU337" s="18" t="s">
        <v>83</v>
      </c>
    </row>
    <row r="338" spans="1:65" s="2" customFormat="1" ht="16.5" customHeight="1">
      <c r="A338" s="35"/>
      <c r="B338" s="36"/>
      <c r="C338" s="219" t="s">
        <v>558</v>
      </c>
      <c r="D338" s="219" t="s">
        <v>256</v>
      </c>
      <c r="E338" s="220" t="s">
        <v>559</v>
      </c>
      <c r="F338" s="221" t="s">
        <v>560</v>
      </c>
      <c r="G338" s="222" t="s">
        <v>214</v>
      </c>
      <c r="H338" s="223">
        <v>4</v>
      </c>
      <c r="I338" s="224"/>
      <c r="J338" s="225">
        <f>ROUND(I338*H338,2)</f>
        <v>0</v>
      </c>
      <c r="K338" s="221" t="s">
        <v>128</v>
      </c>
      <c r="L338" s="226"/>
      <c r="M338" s="227" t="s">
        <v>19</v>
      </c>
      <c r="N338" s="228" t="s">
        <v>44</v>
      </c>
      <c r="O338" s="65"/>
      <c r="P338" s="175">
        <f>O338*H338</f>
        <v>0</v>
      </c>
      <c r="Q338" s="175">
        <v>0.15</v>
      </c>
      <c r="R338" s="175">
        <f>Q338*H338</f>
        <v>0.6</v>
      </c>
      <c r="S338" s="175">
        <v>0</v>
      </c>
      <c r="T338" s="176">
        <f>S338*H338</f>
        <v>0</v>
      </c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R338" s="177" t="s">
        <v>144</v>
      </c>
      <c r="AT338" s="177" t="s">
        <v>256</v>
      </c>
      <c r="AU338" s="177" t="s">
        <v>83</v>
      </c>
      <c r="AY338" s="18" t="s">
        <v>111</v>
      </c>
      <c r="BE338" s="178">
        <f>IF(N338="základní",J338,0)</f>
        <v>0</v>
      </c>
      <c r="BF338" s="178">
        <f>IF(N338="snížená",J338,0)</f>
        <v>0</v>
      </c>
      <c r="BG338" s="178">
        <f>IF(N338="zákl. přenesená",J338,0)</f>
        <v>0</v>
      </c>
      <c r="BH338" s="178">
        <f>IF(N338="sníž. přenesená",J338,0)</f>
        <v>0</v>
      </c>
      <c r="BI338" s="178">
        <f>IF(N338="nulová",J338,0)</f>
        <v>0</v>
      </c>
      <c r="BJ338" s="18" t="s">
        <v>81</v>
      </c>
      <c r="BK338" s="178">
        <f>ROUND(I338*H338,2)</f>
        <v>0</v>
      </c>
      <c r="BL338" s="18" t="s">
        <v>125</v>
      </c>
      <c r="BM338" s="177" t="s">
        <v>561</v>
      </c>
    </row>
    <row r="339" spans="1:65" s="2" customFormat="1" ht="11.25">
      <c r="A339" s="35"/>
      <c r="B339" s="36"/>
      <c r="C339" s="37"/>
      <c r="D339" s="179" t="s">
        <v>130</v>
      </c>
      <c r="E339" s="37"/>
      <c r="F339" s="180" t="s">
        <v>562</v>
      </c>
      <c r="G339" s="37"/>
      <c r="H339" s="37"/>
      <c r="I339" s="181"/>
      <c r="J339" s="37"/>
      <c r="K339" s="37"/>
      <c r="L339" s="40"/>
      <c r="M339" s="182"/>
      <c r="N339" s="183"/>
      <c r="O339" s="65"/>
      <c r="P339" s="65"/>
      <c r="Q339" s="65"/>
      <c r="R339" s="65"/>
      <c r="S339" s="65"/>
      <c r="T339" s="66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T339" s="18" t="s">
        <v>130</v>
      </c>
      <c r="AU339" s="18" t="s">
        <v>83</v>
      </c>
    </row>
    <row r="340" spans="1:65" s="2" customFormat="1" ht="24.2" customHeight="1">
      <c r="A340" s="35"/>
      <c r="B340" s="36"/>
      <c r="C340" s="166" t="s">
        <v>563</v>
      </c>
      <c r="D340" s="166" t="s">
        <v>112</v>
      </c>
      <c r="E340" s="167" t="s">
        <v>564</v>
      </c>
      <c r="F340" s="168" t="s">
        <v>565</v>
      </c>
      <c r="G340" s="169" t="s">
        <v>214</v>
      </c>
      <c r="H340" s="170">
        <v>258</v>
      </c>
      <c r="I340" s="171"/>
      <c r="J340" s="172">
        <f>ROUND(I340*H340,2)</f>
        <v>0</v>
      </c>
      <c r="K340" s="168" t="s">
        <v>128</v>
      </c>
      <c r="L340" s="40"/>
      <c r="M340" s="173" t="s">
        <v>19</v>
      </c>
      <c r="N340" s="174" t="s">
        <v>44</v>
      </c>
      <c r="O340" s="65"/>
      <c r="P340" s="175">
        <f>O340*H340</f>
        <v>0</v>
      </c>
      <c r="Q340" s="175">
        <v>0.15539952000000001</v>
      </c>
      <c r="R340" s="175">
        <f>Q340*H340</f>
        <v>40.093076160000003</v>
      </c>
      <c r="S340" s="175">
        <v>0</v>
      </c>
      <c r="T340" s="176">
        <f>S340*H340</f>
        <v>0</v>
      </c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R340" s="177" t="s">
        <v>125</v>
      </c>
      <c r="AT340" s="177" t="s">
        <v>112</v>
      </c>
      <c r="AU340" s="177" t="s">
        <v>83</v>
      </c>
      <c r="AY340" s="18" t="s">
        <v>111</v>
      </c>
      <c r="BE340" s="178">
        <f>IF(N340="základní",J340,0)</f>
        <v>0</v>
      </c>
      <c r="BF340" s="178">
        <f>IF(N340="snížená",J340,0)</f>
        <v>0</v>
      </c>
      <c r="BG340" s="178">
        <f>IF(N340="zákl. přenesená",J340,0)</f>
        <v>0</v>
      </c>
      <c r="BH340" s="178">
        <f>IF(N340="sníž. přenesená",J340,0)</f>
        <v>0</v>
      </c>
      <c r="BI340" s="178">
        <f>IF(N340="nulová",J340,0)</f>
        <v>0</v>
      </c>
      <c r="BJ340" s="18" t="s">
        <v>81</v>
      </c>
      <c r="BK340" s="178">
        <f>ROUND(I340*H340,2)</f>
        <v>0</v>
      </c>
      <c r="BL340" s="18" t="s">
        <v>125</v>
      </c>
      <c r="BM340" s="177" t="s">
        <v>566</v>
      </c>
    </row>
    <row r="341" spans="1:65" s="2" customFormat="1" ht="11.25">
      <c r="A341" s="35"/>
      <c r="B341" s="36"/>
      <c r="C341" s="37"/>
      <c r="D341" s="179" t="s">
        <v>130</v>
      </c>
      <c r="E341" s="37"/>
      <c r="F341" s="180" t="s">
        <v>567</v>
      </c>
      <c r="G341" s="37"/>
      <c r="H341" s="37"/>
      <c r="I341" s="181"/>
      <c r="J341" s="37"/>
      <c r="K341" s="37"/>
      <c r="L341" s="40"/>
      <c r="M341" s="182"/>
      <c r="N341" s="183"/>
      <c r="O341" s="65"/>
      <c r="P341" s="65"/>
      <c r="Q341" s="65"/>
      <c r="R341" s="65"/>
      <c r="S341" s="65"/>
      <c r="T341" s="66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T341" s="18" t="s">
        <v>130</v>
      </c>
      <c r="AU341" s="18" t="s">
        <v>83</v>
      </c>
    </row>
    <row r="342" spans="1:65" s="13" customFormat="1" ht="11.25">
      <c r="B342" s="196"/>
      <c r="C342" s="197"/>
      <c r="D342" s="198" t="s">
        <v>174</v>
      </c>
      <c r="E342" s="199" t="s">
        <v>19</v>
      </c>
      <c r="F342" s="200" t="s">
        <v>568</v>
      </c>
      <c r="G342" s="197"/>
      <c r="H342" s="201">
        <v>243</v>
      </c>
      <c r="I342" s="202"/>
      <c r="J342" s="197"/>
      <c r="K342" s="197"/>
      <c r="L342" s="203"/>
      <c r="M342" s="204"/>
      <c r="N342" s="205"/>
      <c r="O342" s="205"/>
      <c r="P342" s="205"/>
      <c r="Q342" s="205"/>
      <c r="R342" s="205"/>
      <c r="S342" s="205"/>
      <c r="T342" s="206"/>
      <c r="AT342" s="207" t="s">
        <v>174</v>
      </c>
      <c r="AU342" s="207" t="s">
        <v>83</v>
      </c>
      <c r="AV342" s="13" t="s">
        <v>83</v>
      </c>
      <c r="AW342" s="13" t="s">
        <v>35</v>
      </c>
      <c r="AX342" s="13" t="s">
        <v>73</v>
      </c>
      <c r="AY342" s="207" t="s">
        <v>111</v>
      </c>
    </row>
    <row r="343" spans="1:65" s="13" customFormat="1" ht="11.25">
      <c r="B343" s="196"/>
      <c r="C343" s="197"/>
      <c r="D343" s="198" t="s">
        <v>174</v>
      </c>
      <c r="E343" s="199" t="s">
        <v>19</v>
      </c>
      <c r="F343" s="200" t="s">
        <v>569</v>
      </c>
      <c r="G343" s="197"/>
      <c r="H343" s="201">
        <v>15</v>
      </c>
      <c r="I343" s="202"/>
      <c r="J343" s="197"/>
      <c r="K343" s="197"/>
      <c r="L343" s="203"/>
      <c r="M343" s="204"/>
      <c r="N343" s="205"/>
      <c r="O343" s="205"/>
      <c r="P343" s="205"/>
      <c r="Q343" s="205"/>
      <c r="R343" s="205"/>
      <c r="S343" s="205"/>
      <c r="T343" s="206"/>
      <c r="AT343" s="207" t="s">
        <v>174</v>
      </c>
      <c r="AU343" s="207" t="s">
        <v>83</v>
      </c>
      <c r="AV343" s="13" t="s">
        <v>83</v>
      </c>
      <c r="AW343" s="13" t="s">
        <v>35</v>
      </c>
      <c r="AX343" s="13" t="s">
        <v>73</v>
      </c>
      <c r="AY343" s="207" t="s">
        <v>111</v>
      </c>
    </row>
    <row r="344" spans="1:65" s="14" customFormat="1" ht="11.25">
      <c r="B344" s="208"/>
      <c r="C344" s="209"/>
      <c r="D344" s="198" t="s">
        <v>174</v>
      </c>
      <c r="E344" s="210" t="s">
        <v>19</v>
      </c>
      <c r="F344" s="211" t="s">
        <v>177</v>
      </c>
      <c r="G344" s="209"/>
      <c r="H344" s="212">
        <v>258</v>
      </c>
      <c r="I344" s="213"/>
      <c r="J344" s="209"/>
      <c r="K344" s="209"/>
      <c r="L344" s="214"/>
      <c r="M344" s="215"/>
      <c r="N344" s="216"/>
      <c r="O344" s="216"/>
      <c r="P344" s="216"/>
      <c r="Q344" s="216"/>
      <c r="R344" s="216"/>
      <c r="S344" s="216"/>
      <c r="T344" s="217"/>
      <c r="AT344" s="218" t="s">
        <v>174</v>
      </c>
      <c r="AU344" s="218" t="s">
        <v>83</v>
      </c>
      <c r="AV344" s="14" t="s">
        <v>125</v>
      </c>
      <c r="AW344" s="14" t="s">
        <v>35</v>
      </c>
      <c r="AX344" s="14" t="s">
        <v>81</v>
      </c>
      <c r="AY344" s="218" t="s">
        <v>111</v>
      </c>
    </row>
    <row r="345" spans="1:65" s="2" customFormat="1" ht="16.5" customHeight="1">
      <c r="A345" s="35"/>
      <c r="B345" s="36"/>
      <c r="C345" s="219" t="s">
        <v>570</v>
      </c>
      <c r="D345" s="219" t="s">
        <v>256</v>
      </c>
      <c r="E345" s="220" t="s">
        <v>571</v>
      </c>
      <c r="F345" s="221" t="s">
        <v>572</v>
      </c>
      <c r="G345" s="222" t="s">
        <v>214</v>
      </c>
      <c r="H345" s="223">
        <v>247.86</v>
      </c>
      <c r="I345" s="224"/>
      <c r="J345" s="225">
        <f>ROUND(I345*H345,2)</f>
        <v>0</v>
      </c>
      <c r="K345" s="221" t="s">
        <v>128</v>
      </c>
      <c r="L345" s="226"/>
      <c r="M345" s="227" t="s">
        <v>19</v>
      </c>
      <c r="N345" s="228" t="s">
        <v>44</v>
      </c>
      <c r="O345" s="65"/>
      <c r="P345" s="175">
        <f>O345*H345</f>
        <v>0</v>
      </c>
      <c r="Q345" s="175">
        <v>0.08</v>
      </c>
      <c r="R345" s="175">
        <f>Q345*H345</f>
        <v>19.828800000000001</v>
      </c>
      <c r="S345" s="175">
        <v>0</v>
      </c>
      <c r="T345" s="176">
        <f>S345*H345</f>
        <v>0</v>
      </c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R345" s="177" t="s">
        <v>144</v>
      </c>
      <c r="AT345" s="177" t="s">
        <v>256</v>
      </c>
      <c r="AU345" s="177" t="s">
        <v>83</v>
      </c>
      <c r="AY345" s="18" t="s">
        <v>111</v>
      </c>
      <c r="BE345" s="178">
        <f>IF(N345="základní",J345,0)</f>
        <v>0</v>
      </c>
      <c r="BF345" s="178">
        <f>IF(N345="snížená",J345,0)</f>
        <v>0</v>
      </c>
      <c r="BG345" s="178">
        <f>IF(N345="zákl. přenesená",J345,0)</f>
        <v>0</v>
      </c>
      <c r="BH345" s="178">
        <f>IF(N345="sníž. přenesená",J345,0)</f>
        <v>0</v>
      </c>
      <c r="BI345" s="178">
        <f>IF(N345="nulová",J345,0)</f>
        <v>0</v>
      </c>
      <c r="BJ345" s="18" t="s">
        <v>81</v>
      </c>
      <c r="BK345" s="178">
        <f>ROUND(I345*H345,2)</f>
        <v>0</v>
      </c>
      <c r="BL345" s="18" t="s">
        <v>125</v>
      </c>
      <c r="BM345" s="177" t="s">
        <v>573</v>
      </c>
    </row>
    <row r="346" spans="1:65" s="2" customFormat="1" ht="11.25">
      <c r="A346" s="35"/>
      <c r="B346" s="36"/>
      <c r="C346" s="37"/>
      <c r="D346" s="179" t="s">
        <v>130</v>
      </c>
      <c r="E346" s="37"/>
      <c r="F346" s="180" t="s">
        <v>574</v>
      </c>
      <c r="G346" s="37"/>
      <c r="H346" s="37"/>
      <c r="I346" s="181"/>
      <c r="J346" s="37"/>
      <c r="K346" s="37"/>
      <c r="L346" s="40"/>
      <c r="M346" s="182"/>
      <c r="N346" s="183"/>
      <c r="O346" s="65"/>
      <c r="P346" s="65"/>
      <c r="Q346" s="65"/>
      <c r="R346" s="65"/>
      <c r="S346" s="65"/>
      <c r="T346" s="66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T346" s="18" t="s">
        <v>130</v>
      </c>
      <c r="AU346" s="18" t="s">
        <v>83</v>
      </c>
    </row>
    <row r="347" spans="1:65" s="13" customFormat="1" ht="11.25">
      <c r="B347" s="196"/>
      <c r="C347" s="197"/>
      <c r="D347" s="198" t="s">
        <v>174</v>
      </c>
      <c r="E347" s="199" t="s">
        <v>19</v>
      </c>
      <c r="F347" s="200" t="s">
        <v>568</v>
      </c>
      <c r="G347" s="197"/>
      <c r="H347" s="201">
        <v>243</v>
      </c>
      <c r="I347" s="202"/>
      <c r="J347" s="197"/>
      <c r="K347" s="197"/>
      <c r="L347" s="203"/>
      <c r="M347" s="204"/>
      <c r="N347" s="205"/>
      <c r="O347" s="205"/>
      <c r="P347" s="205"/>
      <c r="Q347" s="205"/>
      <c r="R347" s="205"/>
      <c r="S347" s="205"/>
      <c r="T347" s="206"/>
      <c r="AT347" s="207" t="s">
        <v>174</v>
      </c>
      <c r="AU347" s="207" t="s">
        <v>83</v>
      </c>
      <c r="AV347" s="13" t="s">
        <v>83</v>
      </c>
      <c r="AW347" s="13" t="s">
        <v>35</v>
      </c>
      <c r="AX347" s="13" t="s">
        <v>73</v>
      </c>
      <c r="AY347" s="207" t="s">
        <v>111</v>
      </c>
    </row>
    <row r="348" spans="1:65" s="13" customFormat="1" ht="11.25">
      <c r="B348" s="196"/>
      <c r="C348" s="197"/>
      <c r="D348" s="198" t="s">
        <v>174</v>
      </c>
      <c r="E348" s="199" t="s">
        <v>19</v>
      </c>
      <c r="F348" s="200" t="s">
        <v>575</v>
      </c>
      <c r="G348" s="197"/>
      <c r="H348" s="201">
        <v>247.86</v>
      </c>
      <c r="I348" s="202"/>
      <c r="J348" s="197"/>
      <c r="K348" s="197"/>
      <c r="L348" s="203"/>
      <c r="M348" s="204"/>
      <c r="N348" s="205"/>
      <c r="O348" s="205"/>
      <c r="P348" s="205"/>
      <c r="Q348" s="205"/>
      <c r="R348" s="205"/>
      <c r="S348" s="205"/>
      <c r="T348" s="206"/>
      <c r="AT348" s="207" t="s">
        <v>174</v>
      </c>
      <c r="AU348" s="207" t="s">
        <v>83</v>
      </c>
      <c r="AV348" s="13" t="s">
        <v>83</v>
      </c>
      <c r="AW348" s="13" t="s">
        <v>35</v>
      </c>
      <c r="AX348" s="13" t="s">
        <v>81</v>
      </c>
      <c r="AY348" s="207" t="s">
        <v>111</v>
      </c>
    </row>
    <row r="349" spans="1:65" s="2" customFormat="1" ht="16.5" customHeight="1">
      <c r="A349" s="35"/>
      <c r="B349" s="36"/>
      <c r="C349" s="219" t="s">
        <v>576</v>
      </c>
      <c r="D349" s="219" t="s">
        <v>256</v>
      </c>
      <c r="E349" s="220" t="s">
        <v>577</v>
      </c>
      <c r="F349" s="221" t="s">
        <v>578</v>
      </c>
      <c r="G349" s="222" t="s">
        <v>214</v>
      </c>
      <c r="H349" s="223">
        <v>15</v>
      </c>
      <c r="I349" s="224"/>
      <c r="J349" s="225">
        <f>ROUND(I349*H349,2)</f>
        <v>0</v>
      </c>
      <c r="K349" s="221" t="s">
        <v>128</v>
      </c>
      <c r="L349" s="226"/>
      <c r="M349" s="227" t="s">
        <v>19</v>
      </c>
      <c r="N349" s="228" t="s">
        <v>44</v>
      </c>
      <c r="O349" s="65"/>
      <c r="P349" s="175">
        <f>O349*H349</f>
        <v>0</v>
      </c>
      <c r="Q349" s="175">
        <v>6.5670000000000006E-2</v>
      </c>
      <c r="R349" s="175">
        <f>Q349*H349</f>
        <v>0.98505000000000009</v>
      </c>
      <c r="S349" s="175">
        <v>0</v>
      </c>
      <c r="T349" s="176">
        <f>S349*H349</f>
        <v>0</v>
      </c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R349" s="177" t="s">
        <v>144</v>
      </c>
      <c r="AT349" s="177" t="s">
        <v>256</v>
      </c>
      <c r="AU349" s="177" t="s">
        <v>83</v>
      </c>
      <c r="AY349" s="18" t="s">
        <v>111</v>
      </c>
      <c r="BE349" s="178">
        <f>IF(N349="základní",J349,0)</f>
        <v>0</v>
      </c>
      <c r="BF349" s="178">
        <f>IF(N349="snížená",J349,0)</f>
        <v>0</v>
      </c>
      <c r="BG349" s="178">
        <f>IF(N349="zákl. přenesená",J349,0)</f>
        <v>0</v>
      </c>
      <c r="BH349" s="178">
        <f>IF(N349="sníž. přenesená",J349,0)</f>
        <v>0</v>
      </c>
      <c r="BI349" s="178">
        <f>IF(N349="nulová",J349,0)</f>
        <v>0</v>
      </c>
      <c r="BJ349" s="18" t="s">
        <v>81</v>
      </c>
      <c r="BK349" s="178">
        <f>ROUND(I349*H349,2)</f>
        <v>0</v>
      </c>
      <c r="BL349" s="18" t="s">
        <v>125</v>
      </c>
      <c r="BM349" s="177" t="s">
        <v>579</v>
      </c>
    </row>
    <row r="350" spans="1:65" s="2" customFormat="1" ht="11.25">
      <c r="A350" s="35"/>
      <c r="B350" s="36"/>
      <c r="C350" s="37"/>
      <c r="D350" s="179" t="s">
        <v>130</v>
      </c>
      <c r="E350" s="37"/>
      <c r="F350" s="180" t="s">
        <v>580</v>
      </c>
      <c r="G350" s="37"/>
      <c r="H350" s="37"/>
      <c r="I350" s="181"/>
      <c r="J350" s="37"/>
      <c r="K350" s="37"/>
      <c r="L350" s="40"/>
      <c r="M350" s="182"/>
      <c r="N350" s="183"/>
      <c r="O350" s="65"/>
      <c r="P350" s="65"/>
      <c r="Q350" s="65"/>
      <c r="R350" s="65"/>
      <c r="S350" s="65"/>
      <c r="T350" s="66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T350" s="18" t="s">
        <v>130</v>
      </c>
      <c r="AU350" s="18" t="s">
        <v>83</v>
      </c>
    </row>
    <row r="351" spans="1:65" s="13" customFormat="1" ht="11.25">
      <c r="B351" s="196"/>
      <c r="C351" s="197"/>
      <c r="D351" s="198" t="s">
        <v>174</v>
      </c>
      <c r="E351" s="199" t="s">
        <v>19</v>
      </c>
      <c r="F351" s="200" t="s">
        <v>581</v>
      </c>
      <c r="G351" s="197"/>
      <c r="H351" s="201">
        <v>15</v>
      </c>
      <c r="I351" s="202"/>
      <c r="J351" s="197"/>
      <c r="K351" s="197"/>
      <c r="L351" s="203"/>
      <c r="M351" s="204"/>
      <c r="N351" s="205"/>
      <c r="O351" s="205"/>
      <c r="P351" s="205"/>
      <c r="Q351" s="205"/>
      <c r="R351" s="205"/>
      <c r="S351" s="205"/>
      <c r="T351" s="206"/>
      <c r="AT351" s="207" t="s">
        <v>174</v>
      </c>
      <c r="AU351" s="207" t="s">
        <v>83</v>
      </c>
      <c r="AV351" s="13" t="s">
        <v>83</v>
      </c>
      <c r="AW351" s="13" t="s">
        <v>35</v>
      </c>
      <c r="AX351" s="13" t="s">
        <v>81</v>
      </c>
      <c r="AY351" s="207" t="s">
        <v>111</v>
      </c>
    </row>
    <row r="352" spans="1:65" s="2" customFormat="1" ht="24.2" customHeight="1">
      <c r="A352" s="35"/>
      <c r="B352" s="36"/>
      <c r="C352" s="166" t="s">
        <v>582</v>
      </c>
      <c r="D352" s="166" t="s">
        <v>112</v>
      </c>
      <c r="E352" s="167" t="s">
        <v>583</v>
      </c>
      <c r="F352" s="168" t="s">
        <v>584</v>
      </c>
      <c r="G352" s="169" t="s">
        <v>214</v>
      </c>
      <c r="H352" s="170">
        <v>264.7</v>
      </c>
      <c r="I352" s="171"/>
      <c r="J352" s="172">
        <f>ROUND(I352*H352,2)</f>
        <v>0</v>
      </c>
      <c r="K352" s="168" t="s">
        <v>128</v>
      </c>
      <c r="L352" s="40"/>
      <c r="M352" s="173" t="s">
        <v>19</v>
      </c>
      <c r="N352" s="174" t="s">
        <v>44</v>
      </c>
      <c r="O352" s="65"/>
      <c r="P352" s="175">
        <f>O352*H352</f>
        <v>0</v>
      </c>
      <c r="Q352" s="175">
        <v>0.12949959999999999</v>
      </c>
      <c r="R352" s="175">
        <f>Q352*H352</f>
        <v>34.278544119999999</v>
      </c>
      <c r="S352" s="175">
        <v>0</v>
      </c>
      <c r="T352" s="176">
        <f>S352*H352</f>
        <v>0</v>
      </c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R352" s="177" t="s">
        <v>125</v>
      </c>
      <c r="AT352" s="177" t="s">
        <v>112</v>
      </c>
      <c r="AU352" s="177" t="s">
        <v>83</v>
      </c>
      <c r="AY352" s="18" t="s">
        <v>111</v>
      </c>
      <c r="BE352" s="178">
        <f>IF(N352="základní",J352,0)</f>
        <v>0</v>
      </c>
      <c r="BF352" s="178">
        <f>IF(N352="snížená",J352,0)</f>
        <v>0</v>
      </c>
      <c r="BG352" s="178">
        <f>IF(N352="zákl. přenesená",J352,0)</f>
        <v>0</v>
      </c>
      <c r="BH352" s="178">
        <f>IF(N352="sníž. přenesená",J352,0)</f>
        <v>0</v>
      </c>
      <c r="BI352" s="178">
        <f>IF(N352="nulová",J352,0)</f>
        <v>0</v>
      </c>
      <c r="BJ352" s="18" t="s">
        <v>81</v>
      </c>
      <c r="BK352" s="178">
        <f>ROUND(I352*H352,2)</f>
        <v>0</v>
      </c>
      <c r="BL352" s="18" t="s">
        <v>125</v>
      </c>
      <c r="BM352" s="177" t="s">
        <v>585</v>
      </c>
    </row>
    <row r="353" spans="1:65" s="2" customFormat="1" ht="11.25">
      <c r="A353" s="35"/>
      <c r="B353" s="36"/>
      <c r="C353" s="37"/>
      <c r="D353" s="179" t="s">
        <v>130</v>
      </c>
      <c r="E353" s="37"/>
      <c r="F353" s="180" t="s">
        <v>586</v>
      </c>
      <c r="G353" s="37"/>
      <c r="H353" s="37"/>
      <c r="I353" s="181"/>
      <c r="J353" s="37"/>
      <c r="K353" s="37"/>
      <c r="L353" s="40"/>
      <c r="M353" s="182"/>
      <c r="N353" s="183"/>
      <c r="O353" s="65"/>
      <c r="P353" s="65"/>
      <c r="Q353" s="65"/>
      <c r="R353" s="65"/>
      <c r="S353" s="65"/>
      <c r="T353" s="66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T353" s="18" t="s">
        <v>130</v>
      </c>
      <c r="AU353" s="18" t="s">
        <v>83</v>
      </c>
    </row>
    <row r="354" spans="1:65" s="13" customFormat="1" ht="11.25">
      <c r="B354" s="196"/>
      <c r="C354" s="197"/>
      <c r="D354" s="198" t="s">
        <v>174</v>
      </c>
      <c r="E354" s="199" t="s">
        <v>19</v>
      </c>
      <c r="F354" s="200" t="s">
        <v>587</v>
      </c>
      <c r="G354" s="197"/>
      <c r="H354" s="201">
        <v>264.7</v>
      </c>
      <c r="I354" s="202"/>
      <c r="J354" s="197"/>
      <c r="K354" s="197"/>
      <c r="L354" s="203"/>
      <c r="M354" s="204"/>
      <c r="N354" s="205"/>
      <c r="O354" s="205"/>
      <c r="P354" s="205"/>
      <c r="Q354" s="205"/>
      <c r="R354" s="205"/>
      <c r="S354" s="205"/>
      <c r="T354" s="206"/>
      <c r="AT354" s="207" t="s">
        <v>174</v>
      </c>
      <c r="AU354" s="207" t="s">
        <v>83</v>
      </c>
      <c r="AV354" s="13" t="s">
        <v>83</v>
      </c>
      <c r="AW354" s="13" t="s">
        <v>35</v>
      </c>
      <c r="AX354" s="13" t="s">
        <v>81</v>
      </c>
      <c r="AY354" s="207" t="s">
        <v>111</v>
      </c>
    </row>
    <row r="355" spans="1:65" s="2" customFormat="1" ht="16.5" customHeight="1">
      <c r="A355" s="35"/>
      <c r="B355" s="36"/>
      <c r="C355" s="219" t="s">
        <v>588</v>
      </c>
      <c r="D355" s="219" t="s">
        <v>256</v>
      </c>
      <c r="E355" s="220" t="s">
        <v>589</v>
      </c>
      <c r="F355" s="221" t="s">
        <v>590</v>
      </c>
      <c r="G355" s="222" t="s">
        <v>214</v>
      </c>
      <c r="H355" s="223">
        <v>269.99400000000003</v>
      </c>
      <c r="I355" s="224"/>
      <c r="J355" s="225">
        <f>ROUND(I355*H355,2)</f>
        <v>0</v>
      </c>
      <c r="K355" s="221" t="s">
        <v>128</v>
      </c>
      <c r="L355" s="226"/>
      <c r="M355" s="227" t="s">
        <v>19</v>
      </c>
      <c r="N355" s="228" t="s">
        <v>44</v>
      </c>
      <c r="O355" s="65"/>
      <c r="P355" s="175">
        <f>O355*H355</f>
        <v>0</v>
      </c>
      <c r="Q355" s="175">
        <v>4.4999999999999998E-2</v>
      </c>
      <c r="R355" s="175">
        <f>Q355*H355</f>
        <v>12.149730000000002</v>
      </c>
      <c r="S355" s="175">
        <v>0</v>
      </c>
      <c r="T355" s="176">
        <f>S355*H355</f>
        <v>0</v>
      </c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R355" s="177" t="s">
        <v>144</v>
      </c>
      <c r="AT355" s="177" t="s">
        <v>256</v>
      </c>
      <c r="AU355" s="177" t="s">
        <v>83</v>
      </c>
      <c r="AY355" s="18" t="s">
        <v>111</v>
      </c>
      <c r="BE355" s="178">
        <f>IF(N355="základní",J355,0)</f>
        <v>0</v>
      </c>
      <c r="BF355" s="178">
        <f>IF(N355="snížená",J355,0)</f>
        <v>0</v>
      </c>
      <c r="BG355" s="178">
        <f>IF(N355="zákl. přenesená",J355,0)</f>
        <v>0</v>
      </c>
      <c r="BH355" s="178">
        <f>IF(N355="sníž. přenesená",J355,0)</f>
        <v>0</v>
      </c>
      <c r="BI355" s="178">
        <f>IF(N355="nulová",J355,0)</f>
        <v>0</v>
      </c>
      <c r="BJ355" s="18" t="s">
        <v>81</v>
      </c>
      <c r="BK355" s="178">
        <f>ROUND(I355*H355,2)</f>
        <v>0</v>
      </c>
      <c r="BL355" s="18" t="s">
        <v>125</v>
      </c>
      <c r="BM355" s="177" t="s">
        <v>591</v>
      </c>
    </row>
    <row r="356" spans="1:65" s="2" customFormat="1" ht="11.25">
      <c r="A356" s="35"/>
      <c r="B356" s="36"/>
      <c r="C356" s="37"/>
      <c r="D356" s="179" t="s">
        <v>130</v>
      </c>
      <c r="E356" s="37"/>
      <c r="F356" s="180" t="s">
        <v>592</v>
      </c>
      <c r="G356" s="37"/>
      <c r="H356" s="37"/>
      <c r="I356" s="181"/>
      <c r="J356" s="37"/>
      <c r="K356" s="37"/>
      <c r="L356" s="40"/>
      <c r="M356" s="182"/>
      <c r="N356" s="183"/>
      <c r="O356" s="65"/>
      <c r="P356" s="65"/>
      <c r="Q356" s="65"/>
      <c r="R356" s="65"/>
      <c r="S356" s="65"/>
      <c r="T356" s="66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T356" s="18" t="s">
        <v>130</v>
      </c>
      <c r="AU356" s="18" t="s">
        <v>83</v>
      </c>
    </row>
    <row r="357" spans="1:65" s="13" customFormat="1" ht="11.25">
      <c r="B357" s="196"/>
      <c r="C357" s="197"/>
      <c r="D357" s="198" t="s">
        <v>174</v>
      </c>
      <c r="E357" s="199" t="s">
        <v>19</v>
      </c>
      <c r="F357" s="200" t="s">
        <v>593</v>
      </c>
      <c r="G357" s="197"/>
      <c r="H357" s="201">
        <v>269.99400000000003</v>
      </c>
      <c r="I357" s="202"/>
      <c r="J357" s="197"/>
      <c r="K357" s="197"/>
      <c r="L357" s="203"/>
      <c r="M357" s="204"/>
      <c r="N357" s="205"/>
      <c r="O357" s="205"/>
      <c r="P357" s="205"/>
      <c r="Q357" s="205"/>
      <c r="R357" s="205"/>
      <c r="S357" s="205"/>
      <c r="T357" s="206"/>
      <c r="AT357" s="207" t="s">
        <v>174</v>
      </c>
      <c r="AU357" s="207" t="s">
        <v>83</v>
      </c>
      <c r="AV357" s="13" t="s">
        <v>83</v>
      </c>
      <c r="AW357" s="13" t="s">
        <v>35</v>
      </c>
      <c r="AX357" s="13" t="s">
        <v>81</v>
      </c>
      <c r="AY357" s="207" t="s">
        <v>111</v>
      </c>
    </row>
    <row r="358" spans="1:65" s="2" customFormat="1" ht="16.5" customHeight="1">
      <c r="A358" s="35"/>
      <c r="B358" s="36"/>
      <c r="C358" s="166" t="s">
        <v>594</v>
      </c>
      <c r="D358" s="166" t="s">
        <v>112</v>
      </c>
      <c r="E358" s="167" t="s">
        <v>595</v>
      </c>
      <c r="F358" s="168" t="s">
        <v>596</v>
      </c>
      <c r="G358" s="169" t="s">
        <v>221</v>
      </c>
      <c r="H358" s="170">
        <v>17.530999999999999</v>
      </c>
      <c r="I358" s="171"/>
      <c r="J358" s="172">
        <f>ROUND(I358*H358,2)</f>
        <v>0</v>
      </c>
      <c r="K358" s="168" t="s">
        <v>128</v>
      </c>
      <c r="L358" s="40"/>
      <c r="M358" s="173" t="s">
        <v>19</v>
      </c>
      <c r="N358" s="174" t="s">
        <v>44</v>
      </c>
      <c r="O358" s="65"/>
      <c r="P358" s="175">
        <f>O358*H358</f>
        <v>0</v>
      </c>
      <c r="Q358" s="175">
        <v>2.2563399999999998</v>
      </c>
      <c r="R358" s="175">
        <f>Q358*H358</f>
        <v>39.555896539999992</v>
      </c>
      <c r="S358" s="175">
        <v>0</v>
      </c>
      <c r="T358" s="176">
        <f>S358*H358</f>
        <v>0</v>
      </c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R358" s="177" t="s">
        <v>125</v>
      </c>
      <c r="AT358" s="177" t="s">
        <v>112</v>
      </c>
      <c r="AU358" s="177" t="s">
        <v>83</v>
      </c>
      <c r="AY358" s="18" t="s">
        <v>111</v>
      </c>
      <c r="BE358" s="178">
        <f>IF(N358="základní",J358,0)</f>
        <v>0</v>
      </c>
      <c r="BF358" s="178">
        <f>IF(N358="snížená",J358,0)</f>
        <v>0</v>
      </c>
      <c r="BG358" s="178">
        <f>IF(N358="zákl. přenesená",J358,0)</f>
        <v>0</v>
      </c>
      <c r="BH358" s="178">
        <f>IF(N358="sníž. přenesená",J358,0)</f>
        <v>0</v>
      </c>
      <c r="BI358" s="178">
        <f>IF(N358="nulová",J358,0)</f>
        <v>0</v>
      </c>
      <c r="BJ358" s="18" t="s">
        <v>81</v>
      </c>
      <c r="BK358" s="178">
        <f>ROUND(I358*H358,2)</f>
        <v>0</v>
      </c>
      <c r="BL358" s="18" t="s">
        <v>125</v>
      </c>
      <c r="BM358" s="177" t="s">
        <v>597</v>
      </c>
    </row>
    <row r="359" spans="1:65" s="2" customFormat="1" ht="11.25">
      <c r="A359" s="35"/>
      <c r="B359" s="36"/>
      <c r="C359" s="37"/>
      <c r="D359" s="179" t="s">
        <v>130</v>
      </c>
      <c r="E359" s="37"/>
      <c r="F359" s="180" t="s">
        <v>598</v>
      </c>
      <c r="G359" s="37"/>
      <c r="H359" s="37"/>
      <c r="I359" s="181"/>
      <c r="J359" s="37"/>
      <c r="K359" s="37"/>
      <c r="L359" s="40"/>
      <c r="M359" s="182"/>
      <c r="N359" s="183"/>
      <c r="O359" s="65"/>
      <c r="P359" s="65"/>
      <c r="Q359" s="65"/>
      <c r="R359" s="65"/>
      <c r="S359" s="65"/>
      <c r="T359" s="66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T359" s="18" t="s">
        <v>130</v>
      </c>
      <c r="AU359" s="18" t="s">
        <v>83</v>
      </c>
    </row>
    <row r="360" spans="1:65" s="13" customFormat="1" ht="11.25">
      <c r="B360" s="196"/>
      <c r="C360" s="197"/>
      <c r="D360" s="198" t="s">
        <v>174</v>
      </c>
      <c r="E360" s="199" t="s">
        <v>19</v>
      </c>
      <c r="F360" s="200" t="s">
        <v>599</v>
      </c>
      <c r="G360" s="197"/>
      <c r="H360" s="201">
        <v>1.85</v>
      </c>
      <c r="I360" s="202"/>
      <c r="J360" s="197"/>
      <c r="K360" s="197"/>
      <c r="L360" s="203"/>
      <c r="M360" s="204"/>
      <c r="N360" s="205"/>
      <c r="O360" s="205"/>
      <c r="P360" s="205"/>
      <c r="Q360" s="205"/>
      <c r="R360" s="205"/>
      <c r="S360" s="205"/>
      <c r="T360" s="206"/>
      <c r="AT360" s="207" t="s">
        <v>174</v>
      </c>
      <c r="AU360" s="207" t="s">
        <v>83</v>
      </c>
      <c r="AV360" s="13" t="s">
        <v>83</v>
      </c>
      <c r="AW360" s="13" t="s">
        <v>35</v>
      </c>
      <c r="AX360" s="13" t="s">
        <v>73</v>
      </c>
      <c r="AY360" s="207" t="s">
        <v>111</v>
      </c>
    </row>
    <row r="361" spans="1:65" s="13" customFormat="1" ht="11.25">
      <c r="B361" s="196"/>
      <c r="C361" s="197"/>
      <c r="D361" s="198" t="s">
        <v>174</v>
      </c>
      <c r="E361" s="199" t="s">
        <v>19</v>
      </c>
      <c r="F361" s="200" t="s">
        <v>600</v>
      </c>
      <c r="G361" s="197"/>
      <c r="H361" s="201">
        <v>7.74</v>
      </c>
      <c r="I361" s="202"/>
      <c r="J361" s="197"/>
      <c r="K361" s="197"/>
      <c r="L361" s="203"/>
      <c r="M361" s="204"/>
      <c r="N361" s="205"/>
      <c r="O361" s="205"/>
      <c r="P361" s="205"/>
      <c r="Q361" s="205"/>
      <c r="R361" s="205"/>
      <c r="S361" s="205"/>
      <c r="T361" s="206"/>
      <c r="AT361" s="207" t="s">
        <v>174</v>
      </c>
      <c r="AU361" s="207" t="s">
        <v>83</v>
      </c>
      <c r="AV361" s="13" t="s">
        <v>83</v>
      </c>
      <c r="AW361" s="13" t="s">
        <v>35</v>
      </c>
      <c r="AX361" s="13" t="s">
        <v>73</v>
      </c>
      <c r="AY361" s="207" t="s">
        <v>111</v>
      </c>
    </row>
    <row r="362" spans="1:65" s="13" customFormat="1" ht="11.25">
      <c r="B362" s="196"/>
      <c r="C362" s="197"/>
      <c r="D362" s="198" t="s">
        <v>174</v>
      </c>
      <c r="E362" s="199" t="s">
        <v>19</v>
      </c>
      <c r="F362" s="200" t="s">
        <v>601</v>
      </c>
      <c r="G362" s="197"/>
      <c r="H362" s="201">
        <v>7.9409999999999998</v>
      </c>
      <c r="I362" s="202"/>
      <c r="J362" s="197"/>
      <c r="K362" s="197"/>
      <c r="L362" s="203"/>
      <c r="M362" s="204"/>
      <c r="N362" s="205"/>
      <c r="O362" s="205"/>
      <c r="P362" s="205"/>
      <c r="Q362" s="205"/>
      <c r="R362" s="205"/>
      <c r="S362" s="205"/>
      <c r="T362" s="206"/>
      <c r="AT362" s="207" t="s">
        <v>174</v>
      </c>
      <c r="AU362" s="207" t="s">
        <v>83</v>
      </c>
      <c r="AV362" s="13" t="s">
        <v>83</v>
      </c>
      <c r="AW362" s="13" t="s">
        <v>35</v>
      </c>
      <c r="AX362" s="13" t="s">
        <v>73</v>
      </c>
      <c r="AY362" s="207" t="s">
        <v>111</v>
      </c>
    </row>
    <row r="363" spans="1:65" s="14" customFormat="1" ht="11.25">
      <c r="B363" s="208"/>
      <c r="C363" s="209"/>
      <c r="D363" s="198" t="s">
        <v>174</v>
      </c>
      <c r="E363" s="210" t="s">
        <v>19</v>
      </c>
      <c r="F363" s="211" t="s">
        <v>177</v>
      </c>
      <c r="G363" s="209"/>
      <c r="H363" s="212">
        <v>17.530999999999999</v>
      </c>
      <c r="I363" s="213"/>
      <c r="J363" s="209"/>
      <c r="K363" s="209"/>
      <c r="L363" s="214"/>
      <c r="M363" s="215"/>
      <c r="N363" s="216"/>
      <c r="O363" s="216"/>
      <c r="P363" s="216"/>
      <c r="Q363" s="216"/>
      <c r="R363" s="216"/>
      <c r="S363" s="216"/>
      <c r="T363" s="217"/>
      <c r="AT363" s="218" t="s">
        <v>174</v>
      </c>
      <c r="AU363" s="218" t="s">
        <v>83</v>
      </c>
      <c r="AV363" s="14" t="s">
        <v>125</v>
      </c>
      <c r="AW363" s="14" t="s">
        <v>35</v>
      </c>
      <c r="AX363" s="14" t="s">
        <v>81</v>
      </c>
      <c r="AY363" s="218" t="s">
        <v>111</v>
      </c>
    </row>
    <row r="364" spans="1:65" s="2" customFormat="1" ht="21.75" customHeight="1">
      <c r="A364" s="35"/>
      <c r="B364" s="36"/>
      <c r="C364" s="166" t="s">
        <v>602</v>
      </c>
      <c r="D364" s="166" t="s">
        <v>112</v>
      </c>
      <c r="E364" s="167" t="s">
        <v>603</v>
      </c>
      <c r="F364" s="168" t="s">
        <v>604</v>
      </c>
      <c r="G364" s="169" t="s">
        <v>214</v>
      </c>
      <c r="H364" s="170">
        <v>291</v>
      </c>
      <c r="I364" s="171"/>
      <c r="J364" s="172">
        <f>ROUND(I364*H364,2)</f>
        <v>0</v>
      </c>
      <c r="K364" s="168" t="s">
        <v>128</v>
      </c>
      <c r="L364" s="40"/>
      <c r="M364" s="173" t="s">
        <v>19</v>
      </c>
      <c r="N364" s="174" t="s">
        <v>44</v>
      </c>
      <c r="O364" s="65"/>
      <c r="P364" s="175">
        <f>O364*H364</f>
        <v>0</v>
      </c>
      <c r="Q364" s="175">
        <v>8.0499999999999992E-6</v>
      </c>
      <c r="R364" s="175">
        <f>Q364*H364</f>
        <v>2.3425499999999997E-3</v>
      </c>
      <c r="S364" s="175">
        <v>0</v>
      </c>
      <c r="T364" s="176">
        <f>S364*H364</f>
        <v>0</v>
      </c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R364" s="177" t="s">
        <v>125</v>
      </c>
      <c r="AT364" s="177" t="s">
        <v>112</v>
      </c>
      <c r="AU364" s="177" t="s">
        <v>83</v>
      </c>
      <c r="AY364" s="18" t="s">
        <v>111</v>
      </c>
      <c r="BE364" s="178">
        <f>IF(N364="základní",J364,0)</f>
        <v>0</v>
      </c>
      <c r="BF364" s="178">
        <f>IF(N364="snížená",J364,0)</f>
        <v>0</v>
      </c>
      <c r="BG364" s="178">
        <f>IF(N364="zákl. přenesená",J364,0)</f>
        <v>0</v>
      </c>
      <c r="BH364" s="178">
        <f>IF(N364="sníž. přenesená",J364,0)</f>
        <v>0</v>
      </c>
      <c r="BI364" s="178">
        <f>IF(N364="nulová",J364,0)</f>
        <v>0</v>
      </c>
      <c r="BJ364" s="18" t="s">
        <v>81</v>
      </c>
      <c r="BK364" s="178">
        <f>ROUND(I364*H364,2)</f>
        <v>0</v>
      </c>
      <c r="BL364" s="18" t="s">
        <v>125</v>
      </c>
      <c r="BM364" s="177" t="s">
        <v>605</v>
      </c>
    </row>
    <row r="365" spans="1:65" s="2" customFormat="1" ht="11.25">
      <c r="A365" s="35"/>
      <c r="B365" s="36"/>
      <c r="C365" s="37"/>
      <c r="D365" s="179" t="s">
        <v>130</v>
      </c>
      <c r="E365" s="37"/>
      <c r="F365" s="180" t="s">
        <v>606</v>
      </c>
      <c r="G365" s="37"/>
      <c r="H365" s="37"/>
      <c r="I365" s="181"/>
      <c r="J365" s="37"/>
      <c r="K365" s="37"/>
      <c r="L365" s="40"/>
      <c r="M365" s="182"/>
      <c r="N365" s="183"/>
      <c r="O365" s="65"/>
      <c r="P365" s="65"/>
      <c r="Q365" s="65"/>
      <c r="R365" s="65"/>
      <c r="S365" s="65"/>
      <c r="T365" s="66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T365" s="18" t="s">
        <v>130</v>
      </c>
      <c r="AU365" s="18" t="s">
        <v>83</v>
      </c>
    </row>
    <row r="366" spans="1:65" s="13" customFormat="1" ht="11.25">
      <c r="B366" s="196"/>
      <c r="C366" s="197"/>
      <c r="D366" s="198" t="s">
        <v>174</v>
      </c>
      <c r="E366" s="199" t="s">
        <v>19</v>
      </c>
      <c r="F366" s="200" t="s">
        <v>607</v>
      </c>
      <c r="G366" s="197"/>
      <c r="H366" s="201">
        <v>291</v>
      </c>
      <c r="I366" s="202"/>
      <c r="J366" s="197"/>
      <c r="K366" s="197"/>
      <c r="L366" s="203"/>
      <c r="M366" s="204"/>
      <c r="N366" s="205"/>
      <c r="O366" s="205"/>
      <c r="P366" s="205"/>
      <c r="Q366" s="205"/>
      <c r="R366" s="205"/>
      <c r="S366" s="205"/>
      <c r="T366" s="206"/>
      <c r="AT366" s="207" t="s">
        <v>174</v>
      </c>
      <c r="AU366" s="207" t="s">
        <v>83</v>
      </c>
      <c r="AV366" s="13" t="s">
        <v>83</v>
      </c>
      <c r="AW366" s="13" t="s">
        <v>35</v>
      </c>
      <c r="AX366" s="13" t="s">
        <v>81</v>
      </c>
      <c r="AY366" s="207" t="s">
        <v>111</v>
      </c>
    </row>
    <row r="367" spans="1:65" s="2" customFormat="1" ht="24.2" customHeight="1">
      <c r="A367" s="35"/>
      <c r="B367" s="36"/>
      <c r="C367" s="166" t="s">
        <v>608</v>
      </c>
      <c r="D367" s="166" t="s">
        <v>112</v>
      </c>
      <c r="E367" s="167" t="s">
        <v>609</v>
      </c>
      <c r="F367" s="168" t="s">
        <v>610</v>
      </c>
      <c r="G367" s="169" t="s">
        <v>214</v>
      </c>
      <c r="H367" s="170">
        <v>291</v>
      </c>
      <c r="I367" s="171"/>
      <c r="J367" s="172">
        <f>ROUND(I367*H367,2)</f>
        <v>0</v>
      </c>
      <c r="K367" s="168" t="s">
        <v>128</v>
      </c>
      <c r="L367" s="40"/>
      <c r="M367" s="173" t="s">
        <v>19</v>
      </c>
      <c r="N367" s="174" t="s">
        <v>44</v>
      </c>
      <c r="O367" s="65"/>
      <c r="P367" s="175">
        <f>O367*H367</f>
        <v>0</v>
      </c>
      <c r="Q367" s="175">
        <v>3.3960000000000001E-4</v>
      </c>
      <c r="R367" s="175">
        <f>Q367*H367</f>
        <v>9.8823599999999998E-2</v>
      </c>
      <c r="S367" s="175">
        <v>0</v>
      </c>
      <c r="T367" s="176">
        <f>S367*H367</f>
        <v>0</v>
      </c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R367" s="177" t="s">
        <v>125</v>
      </c>
      <c r="AT367" s="177" t="s">
        <v>112</v>
      </c>
      <c r="AU367" s="177" t="s">
        <v>83</v>
      </c>
      <c r="AY367" s="18" t="s">
        <v>111</v>
      </c>
      <c r="BE367" s="178">
        <f>IF(N367="základní",J367,0)</f>
        <v>0</v>
      </c>
      <c r="BF367" s="178">
        <f>IF(N367="snížená",J367,0)</f>
        <v>0</v>
      </c>
      <c r="BG367" s="178">
        <f>IF(N367="zákl. přenesená",J367,0)</f>
        <v>0</v>
      </c>
      <c r="BH367" s="178">
        <f>IF(N367="sníž. přenesená",J367,0)</f>
        <v>0</v>
      </c>
      <c r="BI367" s="178">
        <f>IF(N367="nulová",J367,0)</f>
        <v>0</v>
      </c>
      <c r="BJ367" s="18" t="s">
        <v>81</v>
      </c>
      <c r="BK367" s="178">
        <f>ROUND(I367*H367,2)</f>
        <v>0</v>
      </c>
      <c r="BL367" s="18" t="s">
        <v>125</v>
      </c>
      <c r="BM367" s="177" t="s">
        <v>611</v>
      </c>
    </row>
    <row r="368" spans="1:65" s="2" customFormat="1" ht="11.25">
      <c r="A368" s="35"/>
      <c r="B368" s="36"/>
      <c r="C368" s="37"/>
      <c r="D368" s="179" t="s">
        <v>130</v>
      </c>
      <c r="E368" s="37"/>
      <c r="F368" s="180" t="s">
        <v>612</v>
      </c>
      <c r="G368" s="37"/>
      <c r="H368" s="37"/>
      <c r="I368" s="181"/>
      <c r="J368" s="37"/>
      <c r="K368" s="37"/>
      <c r="L368" s="40"/>
      <c r="M368" s="182"/>
      <c r="N368" s="183"/>
      <c r="O368" s="65"/>
      <c r="P368" s="65"/>
      <c r="Q368" s="65"/>
      <c r="R368" s="65"/>
      <c r="S368" s="65"/>
      <c r="T368" s="66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T368" s="18" t="s">
        <v>130</v>
      </c>
      <c r="AU368" s="18" t="s">
        <v>83</v>
      </c>
    </row>
    <row r="369" spans="1:65" s="2" customFormat="1" ht="16.5" customHeight="1">
      <c r="A369" s="35"/>
      <c r="B369" s="36"/>
      <c r="C369" s="166" t="s">
        <v>613</v>
      </c>
      <c r="D369" s="166" t="s">
        <v>112</v>
      </c>
      <c r="E369" s="167" t="s">
        <v>614</v>
      </c>
      <c r="F369" s="168" t="s">
        <v>615</v>
      </c>
      <c r="G369" s="169" t="s">
        <v>214</v>
      </c>
      <c r="H369" s="170">
        <v>291</v>
      </c>
      <c r="I369" s="171"/>
      <c r="J369" s="172">
        <f>ROUND(I369*H369,2)</f>
        <v>0</v>
      </c>
      <c r="K369" s="168" t="s">
        <v>128</v>
      </c>
      <c r="L369" s="40"/>
      <c r="M369" s="173" t="s">
        <v>19</v>
      </c>
      <c r="N369" s="174" t="s">
        <v>44</v>
      </c>
      <c r="O369" s="65"/>
      <c r="P369" s="175">
        <f>O369*H369</f>
        <v>0</v>
      </c>
      <c r="Q369" s="175">
        <v>1.6449999999999999E-6</v>
      </c>
      <c r="R369" s="175">
        <f>Q369*H369</f>
        <v>4.7869499999999996E-4</v>
      </c>
      <c r="S369" s="175">
        <v>0</v>
      </c>
      <c r="T369" s="176">
        <f>S369*H369</f>
        <v>0</v>
      </c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R369" s="177" t="s">
        <v>125</v>
      </c>
      <c r="AT369" s="177" t="s">
        <v>112</v>
      </c>
      <c r="AU369" s="177" t="s">
        <v>83</v>
      </c>
      <c r="AY369" s="18" t="s">
        <v>111</v>
      </c>
      <c r="BE369" s="178">
        <f>IF(N369="základní",J369,0)</f>
        <v>0</v>
      </c>
      <c r="BF369" s="178">
        <f>IF(N369="snížená",J369,0)</f>
        <v>0</v>
      </c>
      <c r="BG369" s="178">
        <f>IF(N369="zákl. přenesená",J369,0)</f>
        <v>0</v>
      </c>
      <c r="BH369" s="178">
        <f>IF(N369="sníž. přenesená",J369,0)</f>
        <v>0</v>
      </c>
      <c r="BI369" s="178">
        <f>IF(N369="nulová",J369,0)</f>
        <v>0</v>
      </c>
      <c r="BJ369" s="18" t="s">
        <v>81</v>
      </c>
      <c r="BK369" s="178">
        <f>ROUND(I369*H369,2)</f>
        <v>0</v>
      </c>
      <c r="BL369" s="18" t="s">
        <v>125</v>
      </c>
      <c r="BM369" s="177" t="s">
        <v>616</v>
      </c>
    </row>
    <row r="370" spans="1:65" s="2" customFormat="1" ht="11.25">
      <c r="A370" s="35"/>
      <c r="B370" s="36"/>
      <c r="C370" s="37"/>
      <c r="D370" s="179" t="s">
        <v>130</v>
      </c>
      <c r="E370" s="37"/>
      <c r="F370" s="180" t="s">
        <v>617</v>
      </c>
      <c r="G370" s="37"/>
      <c r="H370" s="37"/>
      <c r="I370" s="181"/>
      <c r="J370" s="37"/>
      <c r="K370" s="37"/>
      <c r="L370" s="40"/>
      <c r="M370" s="182"/>
      <c r="N370" s="183"/>
      <c r="O370" s="65"/>
      <c r="P370" s="65"/>
      <c r="Q370" s="65"/>
      <c r="R370" s="65"/>
      <c r="S370" s="65"/>
      <c r="T370" s="66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T370" s="18" t="s">
        <v>130</v>
      </c>
      <c r="AU370" s="18" t="s">
        <v>83</v>
      </c>
    </row>
    <row r="371" spans="1:65" s="13" customFormat="1" ht="11.25">
      <c r="B371" s="196"/>
      <c r="C371" s="197"/>
      <c r="D371" s="198" t="s">
        <v>174</v>
      </c>
      <c r="E371" s="199" t="s">
        <v>19</v>
      </c>
      <c r="F371" s="200" t="s">
        <v>607</v>
      </c>
      <c r="G371" s="197"/>
      <c r="H371" s="201">
        <v>291</v>
      </c>
      <c r="I371" s="202"/>
      <c r="J371" s="197"/>
      <c r="K371" s="197"/>
      <c r="L371" s="203"/>
      <c r="M371" s="204"/>
      <c r="N371" s="205"/>
      <c r="O371" s="205"/>
      <c r="P371" s="205"/>
      <c r="Q371" s="205"/>
      <c r="R371" s="205"/>
      <c r="S371" s="205"/>
      <c r="T371" s="206"/>
      <c r="AT371" s="207" t="s">
        <v>174</v>
      </c>
      <c r="AU371" s="207" t="s">
        <v>83</v>
      </c>
      <c r="AV371" s="13" t="s">
        <v>83</v>
      </c>
      <c r="AW371" s="13" t="s">
        <v>35</v>
      </c>
      <c r="AX371" s="13" t="s">
        <v>81</v>
      </c>
      <c r="AY371" s="207" t="s">
        <v>111</v>
      </c>
    </row>
    <row r="372" spans="1:65" s="2" customFormat="1" ht="16.5" customHeight="1">
      <c r="A372" s="35"/>
      <c r="B372" s="36"/>
      <c r="C372" s="166" t="s">
        <v>618</v>
      </c>
      <c r="D372" s="166" t="s">
        <v>112</v>
      </c>
      <c r="E372" s="167" t="s">
        <v>619</v>
      </c>
      <c r="F372" s="168" t="s">
        <v>620</v>
      </c>
      <c r="G372" s="169" t="s">
        <v>214</v>
      </c>
      <c r="H372" s="170">
        <v>2</v>
      </c>
      <c r="I372" s="171"/>
      <c r="J372" s="172">
        <f>ROUND(I372*H372,2)</f>
        <v>0</v>
      </c>
      <c r="K372" s="168" t="s">
        <v>128</v>
      </c>
      <c r="L372" s="40"/>
      <c r="M372" s="173" t="s">
        <v>19</v>
      </c>
      <c r="N372" s="174" t="s">
        <v>44</v>
      </c>
      <c r="O372" s="65"/>
      <c r="P372" s="175">
        <f>O372*H372</f>
        <v>0</v>
      </c>
      <c r="Q372" s="175">
        <v>1.3931999999999999E-4</v>
      </c>
      <c r="R372" s="175">
        <f>Q372*H372</f>
        <v>2.7863999999999997E-4</v>
      </c>
      <c r="S372" s="175">
        <v>0</v>
      </c>
      <c r="T372" s="176">
        <f>S372*H372</f>
        <v>0</v>
      </c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R372" s="177" t="s">
        <v>125</v>
      </c>
      <c r="AT372" s="177" t="s">
        <v>112</v>
      </c>
      <c r="AU372" s="177" t="s">
        <v>83</v>
      </c>
      <c r="AY372" s="18" t="s">
        <v>111</v>
      </c>
      <c r="BE372" s="178">
        <f>IF(N372="základní",J372,0)</f>
        <v>0</v>
      </c>
      <c r="BF372" s="178">
        <f>IF(N372="snížená",J372,0)</f>
        <v>0</v>
      </c>
      <c r="BG372" s="178">
        <f>IF(N372="zákl. přenesená",J372,0)</f>
        <v>0</v>
      </c>
      <c r="BH372" s="178">
        <f>IF(N372="sníž. přenesená",J372,0)</f>
        <v>0</v>
      </c>
      <c r="BI372" s="178">
        <f>IF(N372="nulová",J372,0)</f>
        <v>0</v>
      </c>
      <c r="BJ372" s="18" t="s">
        <v>81</v>
      </c>
      <c r="BK372" s="178">
        <f>ROUND(I372*H372,2)</f>
        <v>0</v>
      </c>
      <c r="BL372" s="18" t="s">
        <v>125</v>
      </c>
      <c r="BM372" s="177" t="s">
        <v>621</v>
      </c>
    </row>
    <row r="373" spans="1:65" s="2" customFormat="1" ht="11.25">
      <c r="A373" s="35"/>
      <c r="B373" s="36"/>
      <c r="C373" s="37"/>
      <c r="D373" s="179" t="s">
        <v>130</v>
      </c>
      <c r="E373" s="37"/>
      <c r="F373" s="180" t="s">
        <v>622</v>
      </c>
      <c r="G373" s="37"/>
      <c r="H373" s="37"/>
      <c r="I373" s="181"/>
      <c r="J373" s="37"/>
      <c r="K373" s="37"/>
      <c r="L373" s="40"/>
      <c r="M373" s="182"/>
      <c r="N373" s="183"/>
      <c r="O373" s="65"/>
      <c r="P373" s="65"/>
      <c r="Q373" s="65"/>
      <c r="R373" s="65"/>
      <c r="S373" s="65"/>
      <c r="T373" s="66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T373" s="18" t="s">
        <v>130</v>
      </c>
      <c r="AU373" s="18" t="s">
        <v>83</v>
      </c>
    </row>
    <row r="374" spans="1:65" s="13" customFormat="1" ht="11.25">
      <c r="B374" s="196"/>
      <c r="C374" s="197"/>
      <c r="D374" s="198" t="s">
        <v>174</v>
      </c>
      <c r="E374" s="199" t="s">
        <v>19</v>
      </c>
      <c r="F374" s="200" t="s">
        <v>623</v>
      </c>
      <c r="G374" s="197"/>
      <c r="H374" s="201">
        <v>2</v>
      </c>
      <c r="I374" s="202"/>
      <c r="J374" s="197"/>
      <c r="K374" s="197"/>
      <c r="L374" s="203"/>
      <c r="M374" s="204"/>
      <c r="N374" s="205"/>
      <c r="O374" s="205"/>
      <c r="P374" s="205"/>
      <c r="Q374" s="205"/>
      <c r="R374" s="205"/>
      <c r="S374" s="205"/>
      <c r="T374" s="206"/>
      <c r="AT374" s="207" t="s">
        <v>174</v>
      </c>
      <c r="AU374" s="207" t="s">
        <v>83</v>
      </c>
      <c r="AV374" s="13" t="s">
        <v>83</v>
      </c>
      <c r="AW374" s="13" t="s">
        <v>35</v>
      </c>
      <c r="AX374" s="13" t="s">
        <v>81</v>
      </c>
      <c r="AY374" s="207" t="s">
        <v>111</v>
      </c>
    </row>
    <row r="375" spans="1:65" s="2" customFormat="1" ht="16.5" customHeight="1">
      <c r="A375" s="35"/>
      <c r="B375" s="36"/>
      <c r="C375" s="166" t="s">
        <v>624</v>
      </c>
      <c r="D375" s="166" t="s">
        <v>112</v>
      </c>
      <c r="E375" s="167" t="s">
        <v>625</v>
      </c>
      <c r="F375" s="168" t="s">
        <v>626</v>
      </c>
      <c r="G375" s="169" t="s">
        <v>312</v>
      </c>
      <c r="H375" s="170">
        <v>1</v>
      </c>
      <c r="I375" s="171"/>
      <c r="J375" s="172">
        <f>ROUND(I375*H375,2)</f>
        <v>0</v>
      </c>
      <c r="K375" s="168" t="s">
        <v>19</v>
      </c>
      <c r="L375" s="40"/>
      <c r="M375" s="173" t="s">
        <v>19</v>
      </c>
      <c r="N375" s="174" t="s">
        <v>44</v>
      </c>
      <c r="O375" s="65"/>
      <c r="P375" s="175">
        <f>O375*H375</f>
        <v>0</v>
      </c>
      <c r="Q375" s="175">
        <v>0</v>
      </c>
      <c r="R375" s="175">
        <f>Q375*H375</f>
        <v>0</v>
      </c>
      <c r="S375" s="175">
        <v>0</v>
      </c>
      <c r="T375" s="176">
        <f>S375*H375</f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177" t="s">
        <v>125</v>
      </c>
      <c r="AT375" s="177" t="s">
        <v>112</v>
      </c>
      <c r="AU375" s="177" t="s">
        <v>83</v>
      </c>
      <c r="AY375" s="18" t="s">
        <v>111</v>
      </c>
      <c r="BE375" s="178">
        <f>IF(N375="základní",J375,0)</f>
        <v>0</v>
      </c>
      <c r="BF375" s="178">
        <f>IF(N375="snížená",J375,0)</f>
        <v>0</v>
      </c>
      <c r="BG375" s="178">
        <f>IF(N375="zákl. přenesená",J375,0)</f>
        <v>0</v>
      </c>
      <c r="BH375" s="178">
        <f>IF(N375="sníž. přenesená",J375,0)</f>
        <v>0</v>
      </c>
      <c r="BI375" s="178">
        <f>IF(N375="nulová",J375,0)</f>
        <v>0</v>
      </c>
      <c r="BJ375" s="18" t="s">
        <v>81</v>
      </c>
      <c r="BK375" s="178">
        <f>ROUND(I375*H375,2)</f>
        <v>0</v>
      </c>
      <c r="BL375" s="18" t="s">
        <v>125</v>
      </c>
      <c r="BM375" s="177" t="s">
        <v>627</v>
      </c>
    </row>
    <row r="376" spans="1:65" s="13" customFormat="1" ht="11.25">
      <c r="B376" s="196"/>
      <c r="C376" s="197"/>
      <c r="D376" s="198" t="s">
        <v>174</v>
      </c>
      <c r="E376" s="199" t="s">
        <v>19</v>
      </c>
      <c r="F376" s="200" t="s">
        <v>628</v>
      </c>
      <c r="G376" s="197"/>
      <c r="H376" s="201">
        <v>1</v>
      </c>
      <c r="I376" s="202"/>
      <c r="J376" s="197"/>
      <c r="K376" s="197"/>
      <c r="L376" s="203"/>
      <c r="M376" s="204"/>
      <c r="N376" s="205"/>
      <c r="O376" s="205"/>
      <c r="P376" s="205"/>
      <c r="Q376" s="205"/>
      <c r="R376" s="205"/>
      <c r="S376" s="205"/>
      <c r="T376" s="206"/>
      <c r="AT376" s="207" t="s">
        <v>174</v>
      </c>
      <c r="AU376" s="207" t="s">
        <v>83</v>
      </c>
      <c r="AV376" s="13" t="s">
        <v>83</v>
      </c>
      <c r="AW376" s="13" t="s">
        <v>35</v>
      </c>
      <c r="AX376" s="13" t="s">
        <v>81</v>
      </c>
      <c r="AY376" s="207" t="s">
        <v>111</v>
      </c>
    </row>
    <row r="377" spans="1:65" s="2" customFormat="1" ht="16.5" customHeight="1">
      <c r="A377" s="35"/>
      <c r="B377" s="36"/>
      <c r="C377" s="166" t="s">
        <v>629</v>
      </c>
      <c r="D377" s="166" t="s">
        <v>112</v>
      </c>
      <c r="E377" s="167" t="s">
        <v>630</v>
      </c>
      <c r="F377" s="168" t="s">
        <v>631</v>
      </c>
      <c r="G377" s="169" t="s">
        <v>214</v>
      </c>
      <c r="H377" s="170">
        <v>10</v>
      </c>
      <c r="I377" s="171"/>
      <c r="J377" s="172">
        <f>ROUND(I377*H377,2)</f>
        <v>0</v>
      </c>
      <c r="K377" s="168" t="s">
        <v>19</v>
      </c>
      <c r="L377" s="40"/>
      <c r="M377" s="173" t="s">
        <v>19</v>
      </c>
      <c r="N377" s="174" t="s">
        <v>44</v>
      </c>
      <c r="O377" s="65"/>
      <c r="P377" s="175">
        <f>O377*H377</f>
        <v>0</v>
      </c>
      <c r="Q377" s="175">
        <v>0</v>
      </c>
      <c r="R377" s="175">
        <f>Q377*H377</f>
        <v>0</v>
      </c>
      <c r="S377" s="175">
        <v>0</v>
      </c>
      <c r="T377" s="176">
        <f>S377*H377</f>
        <v>0</v>
      </c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R377" s="177" t="s">
        <v>125</v>
      </c>
      <c r="AT377" s="177" t="s">
        <v>112</v>
      </c>
      <c r="AU377" s="177" t="s">
        <v>83</v>
      </c>
      <c r="AY377" s="18" t="s">
        <v>111</v>
      </c>
      <c r="BE377" s="178">
        <f>IF(N377="základní",J377,0)</f>
        <v>0</v>
      </c>
      <c r="BF377" s="178">
        <f>IF(N377="snížená",J377,0)</f>
        <v>0</v>
      </c>
      <c r="BG377" s="178">
        <f>IF(N377="zákl. přenesená",J377,0)</f>
        <v>0</v>
      </c>
      <c r="BH377" s="178">
        <f>IF(N377="sníž. přenesená",J377,0)</f>
        <v>0</v>
      </c>
      <c r="BI377" s="178">
        <f>IF(N377="nulová",J377,0)</f>
        <v>0</v>
      </c>
      <c r="BJ377" s="18" t="s">
        <v>81</v>
      </c>
      <c r="BK377" s="178">
        <f>ROUND(I377*H377,2)</f>
        <v>0</v>
      </c>
      <c r="BL377" s="18" t="s">
        <v>125</v>
      </c>
      <c r="BM377" s="177" t="s">
        <v>632</v>
      </c>
    </row>
    <row r="378" spans="1:65" s="15" customFormat="1" ht="11.25">
      <c r="B378" s="229"/>
      <c r="C378" s="230"/>
      <c r="D378" s="198" t="s">
        <v>174</v>
      </c>
      <c r="E378" s="231" t="s">
        <v>19</v>
      </c>
      <c r="F378" s="232" t="s">
        <v>300</v>
      </c>
      <c r="G378" s="230"/>
      <c r="H378" s="231" t="s">
        <v>19</v>
      </c>
      <c r="I378" s="233"/>
      <c r="J378" s="230"/>
      <c r="K378" s="230"/>
      <c r="L378" s="234"/>
      <c r="M378" s="235"/>
      <c r="N378" s="236"/>
      <c r="O378" s="236"/>
      <c r="P378" s="236"/>
      <c r="Q378" s="236"/>
      <c r="R378" s="236"/>
      <c r="S378" s="236"/>
      <c r="T378" s="237"/>
      <c r="AT378" s="238" t="s">
        <v>174</v>
      </c>
      <c r="AU378" s="238" t="s">
        <v>83</v>
      </c>
      <c r="AV378" s="15" t="s">
        <v>81</v>
      </c>
      <c r="AW378" s="15" t="s">
        <v>35</v>
      </c>
      <c r="AX378" s="15" t="s">
        <v>73</v>
      </c>
      <c r="AY378" s="238" t="s">
        <v>111</v>
      </c>
    </row>
    <row r="379" spans="1:65" s="13" customFormat="1" ht="11.25">
      <c r="B379" s="196"/>
      <c r="C379" s="197"/>
      <c r="D379" s="198" t="s">
        <v>174</v>
      </c>
      <c r="E379" s="199" t="s">
        <v>19</v>
      </c>
      <c r="F379" s="200" t="s">
        <v>633</v>
      </c>
      <c r="G379" s="197"/>
      <c r="H379" s="201">
        <v>10</v>
      </c>
      <c r="I379" s="202"/>
      <c r="J379" s="197"/>
      <c r="K379" s="197"/>
      <c r="L379" s="203"/>
      <c r="M379" s="204"/>
      <c r="N379" s="205"/>
      <c r="O379" s="205"/>
      <c r="P379" s="205"/>
      <c r="Q379" s="205"/>
      <c r="R379" s="205"/>
      <c r="S379" s="205"/>
      <c r="T379" s="206"/>
      <c r="AT379" s="207" t="s">
        <v>174</v>
      </c>
      <c r="AU379" s="207" t="s">
        <v>83</v>
      </c>
      <c r="AV379" s="13" t="s">
        <v>83</v>
      </c>
      <c r="AW379" s="13" t="s">
        <v>35</v>
      </c>
      <c r="AX379" s="13" t="s">
        <v>81</v>
      </c>
      <c r="AY379" s="207" t="s">
        <v>111</v>
      </c>
    </row>
    <row r="380" spans="1:65" s="2" customFormat="1" ht="16.5" customHeight="1">
      <c r="A380" s="35"/>
      <c r="B380" s="36"/>
      <c r="C380" s="166" t="s">
        <v>634</v>
      </c>
      <c r="D380" s="166" t="s">
        <v>112</v>
      </c>
      <c r="E380" s="167" t="s">
        <v>635</v>
      </c>
      <c r="F380" s="168" t="s">
        <v>636</v>
      </c>
      <c r="G380" s="169" t="s">
        <v>476</v>
      </c>
      <c r="H380" s="170">
        <v>5</v>
      </c>
      <c r="I380" s="171"/>
      <c r="J380" s="172">
        <f>ROUND(I380*H380,2)</f>
        <v>0</v>
      </c>
      <c r="K380" s="168" t="s">
        <v>19</v>
      </c>
      <c r="L380" s="40"/>
      <c r="M380" s="173" t="s">
        <v>19</v>
      </c>
      <c r="N380" s="174" t="s">
        <v>44</v>
      </c>
      <c r="O380" s="65"/>
      <c r="P380" s="175">
        <f>O380*H380</f>
        <v>0</v>
      </c>
      <c r="Q380" s="175">
        <v>0</v>
      </c>
      <c r="R380" s="175">
        <f>Q380*H380</f>
        <v>0</v>
      </c>
      <c r="S380" s="175">
        <v>0</v>
      </c>
      <c r="T380" s="176">
        <f>S380*H380</f>
        <v>0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177" t="s">
        <v>125</v>
      </c>
      <c r="AT380" s="177" t="s">
        <v>112</v>
      </c>
      <c r="AU380" s="177" t="s">
        <v>83</v>
      </c>
      <c r="AY380" s="18" t="s">
        <v>111</v>
      </c>
      <c r="BE380" s="178">
        <f>IF(N380="základní",J380,0)</f>
        <v>0</v>
      </c>
      <c r="BF380" s="178">
        <f>IF(N380="snížená",J380,0)</f>
        <v>0</v>
      </c>
      <c r="BG380" s="178">
        <f>IF(N380="zákl. přenesená",J380,0)</f>
        <v>0</v>
      </c>
      <c r="BH380" s="178">
        <f>IF(N380="sníž. přenesená",J380,0)</f>
        <v>0</v>
      </c>
      <c r="BI380" s="178">
        <f>IF(N380="nulová",J380,0)</f>
        <v>0</v>
      </c>
      <c r="BJ380" s="18" t="s">
        <v>81</v>
      </c>
      <c r="BK380" s="178">
        <f>ROUND(I380*H380,2)</f>
        <v>0</v>
      </c>
      <c r="BL380" s="18" t="s">
        <v>125</v>
      </c>
      <c r="BM380" s="177" t="s">
        <v>637</v>
      </c>
    </row>
    <row r="381" spans="1:65" s="2" customFormat="1" ht="19.5">
      <c r="A381" s="35"/>
      <c r="B381" s="36"/>
      <c r="C381" s="37"/>
      <c r="D381" s="198" t="s">
        <v>391</v>
      </c>
      <c r="E381" s="37"/>
      <c r="F381" s="239" t="s">
        <v>638</v>
      </c>
      <c r="G381" s="37"/>
      <c r="H381" s="37"/>
      <c r="I381" s="181"/>
      <c r="J381" s="37"/>
      <c r="K381" s="37"/>
      <c r="L381" s="40"/>
      <c r="M381" s="182"/>
      <c r="N381" s="183"/>
      <c r="O381" s="65"/>
      <c r="P381" s="65"/>
      <c r="Q381" s="65"/>
      <c r="R381" s="65"/>
      <c r="S381" s="65"/>
      <c r="T381" s="66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T381" s="18" t="s">
        <v>391</v>
      </c>
      <c r="AU381" s="18" t="s">
        <v>83</v>
      </c>
    </row>
    <row r="382" spans="1:65" s="15" customFormat="1" ht="11.25">
      <c r="B382" s="229"/>
      <c r="C382" s="230"/>
      <c r="D382" s="198" t="s">
        <v>174</v>
      </c>
      <c r="E382" s="231" t="s">
        <v>19</v>
      </c>
      <c r="F382" s="232" t="s">
        <v>300</v>
      </c>
      <c r="G382" s="230"/>
      <c r="H382" s="231" t="s">
        <v>19</v>
      </c>
      <c r="I382" s="233"/>
      <c r="J382" s="230"/>
      <c r="K382" s="230"/>
      <c r="L382" s="234"/>
      <c r="M382" s="235"/>
      <c r="N382" s="236"/>
      <c r="O382" s="236"/>
      <c r="P382" s="236"/>
      <c r="Q382" s="236"/>
      <c r="R382" s="236"/>
      <c r="S382" s="236"/>
      <c r="T382" s="237"/>
      <c r="AT382" s="238" t="s">
        <v>174</v>
      </c>
      <c r="AU382" s="238" t="s">
        <v>83</v>
      </c>
      <c r="AV382" s="15" t="s">
        <v>81</v>
      </c>
      <c r="AW382" s="15" t="s">
        <v>35</v>
      </c>
      <c r="AX382" s="15" t="s">
        <v>73</v>
      </c>
      <c r="AY382" s="238" t="s">
        <v>111</v>
      </c>
    </row>
    <row r="383" spans="1:65" s="13" customFormat="1" ht="11.25">
      <c r="B383" s="196"/>
      <c r="C383" s="197"/>
      <c r="D383" s="198" t="s">
        <v>174</v>
      </c>
      <c r="E383" s="199" t="s">
        <v>19</v>
      </c>
      <c r="F383" s="200" t="s">
        <v>639</v>
      </c>
      <c r="G383" s="197"/>
      <c r="H383" s="201">
        <v>5</v>
      </c>
      <c r="I383" s="202"/>
      <c r="J383" s="197"/>
      <c r="K383" s="197"/>
      <c r="L383" s="203"/>
      <c r="M383" s="204"/>
      <c r="N383" s="205"/>
      <c r="O383" s="205"/>
      <c r="P383" s="205"/>
      <c r="Q383" s="205"/>
      <c r="R383" s="205"/>
      <c r="S383" s="205"/>
      <c r="T383" s="206"/>
      <c r="AT383" s="207" t="s">
        <v>174</v>
      </c>
      <c r="AU383" s="207" t="s">
        <v>83</v>
      </c>
      <c r="AV383" s="13" t="s">
        <v>83</v>
      </c>
      <c r="AW383" s="13" t="s">
        <v>35</v>
      </c>
      <c r="AX383" s="13" t="s">
        <v>81</v>
      </c>
      <c r="AY383" s="207" t="s">
        <v>111</v>
      </c>
    </row>
    <row r="384" spans="1:65" s="2" customFormat="1" ht="16.5" customHeight="1">
      <c r="A384" s="35"/>
      <c r="B384" s="36"/>
      <c r="C384" s="166" t="s">
        <v>640</v>
      </c>
      <c r="D384" s="166" t="s">
        <v>112</v>
      </c>
      <c r="E384" s="167" t="s">
        <v>641</v>
      </c>
      <c r="F384" s="168" t="s">
        <v>642</v>
      </c>
      <c r="G384" s="169" t="s">
        <v>312</v>
      </c>
      <c r="H384" s="170">
        <v>2</v>
      </c>
      <c r="I384" s="171"/>
      <c r="J384" s="172">
        <f>ROUND(I384*H384,2)</f>
        <v>0</v>
      </c>
      <c r="K384" s="168" t="s">
        <v>19</v>
      </c>
      <c r="L384" s="40"/>
      <c r="M384" s="173" t="s">
        <v>19</v>
      </c>
      <c r="N384" s="174" t="s">
        <v>44</v>
      </c>
      <c r="O384" s="65"/>
      <c r="P384" s="175">
        <f>O384*H384</f>
        <v>0</v>
      </c>
      <c r="Q384" s="175">
        <v>7.2870000000000004E-2</v>
      </c>
      <c r="R384" s="175">
        <f>Q384*H384</f>
        <v>0.14574000000000001</v>
      </c>
      <c r="S384" s="175">
        <v>0</v>
      </c>
      <c r="T384" s="176">
        <f>S384*H384</f>
        <v>0</v>
      </c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R384" s="177" t="s">
        <v>125</v>
      </c>
      <c r="AT384" s="177" t="s">
        <v>112</v>
      </c>
      <c r="AU384" s="177" t="s">
        <v>83</v>
      </c>
      <c r="AY384" s="18" t="s">
        <v>111</v>
      </c>
      <c r="BE384" s="178">
        <f>IF(N384="základní",J384,0)</f>
        <v>0</v>
      </c>
      <c r="BF384" s="178">
        <f>IF(N384="snížená",J384,0)</f>
        <v>0</v>
      </c>
      <c r="BG384" s="178">
        <f>IF(N384="zákl. přenesená",J384,0)</f>
        <v>0</v>
      </c>
      <c r="BH384" s="178">
        <f>IF(N384="sníž. přenesená",J384,0)</f>
        <v>0</v>
      </c>
      <c r="BI384" s="178">
        <f>IF(N384="nulová",J384,0)</f>
        <v>0</v>
      </c>
      <c r="BJ384" s="18" t="s">
        <v>81</v>
      </c>
      <c r="BK384" s="178">
        <f>ROUND(I384*H384,2)</f>
        <v>0</v>
      </c>
      <c r="BL384" s="18" t="s">
        <v>125</v>
      </c>
      <c r="BM384" s="177" t="s">
        <v>643</v>
      </c>
    </row>
    <row r="385" spans="1:65" s="13" customFormat="1" ht="11.25">
      <c r="B385" s="196"/>
      <c r="C385" s="197"/>
      <c r="D385" s="198" t="s">
        <v>174</v>
      </c>
      <c r="E385" s="199" t="s">
        <v>19</v>
      </c>
      <c r="F385" s="200" t="s">
        <v>644</v>
      </c>
      <c r="G385" s="197"/>
      <c r="H385" s="201">
        <v>2</v>
      </c>
      <c r="I385" s="202"/>
      <c r="J385" s="197"/>
      <c r="K385" s="197"/>
      <c r="L385" s="203"/>
      <c r="M385" s="204"/>
      <c r="N385" s="205"/>
      <c r="O385" s="205"/>
      <c r="P385" s="205"/>
      <c r="Q385" s="205"/>
      <c r="R385" s="205"/>
      <c r="S385" s="205"/>
      <c r="T385" s="206"/>
      <c r="AT385" s="207" t="s">
        <v>174</v>
      </c>
      <c r="AU385" s="207" t="s">
        <v>83</v>
      </c>
      <c r="AV385" s="13" t="s">
        <v>83</v>
      </c>
      <c r="AW385" s="13" t="s">
        <v>35</v>
      </c>
      <c r="AX385" s="13" t="s">
        <v>81</v>
      </c>
      <c r="AY385" s="207" t="s">
        <v>111</v>
      </c>
    </row>
    <row r="386" spans="1:65" s="2" customFormat="1" ht="16.5" customHeight="1">
      <c r="A386" s="35"/>
      <c r="B386" s="36"/>
      <c r="C386" s="166" t="s">
        <v>645</v>
      </c>
      <c r="D386" s="166" t="s">
        <v>112</v>
      </c>
      <c r="E386" s="167" t="s">
        <v>646</v>
      </c>
      <c r="F386" s="168" t="s">
        <v>647</v>
      </c>
      <c r="G386" s="169" t="s">
        <v>312</v>
      </c>
      <c r="H386" s="170">
        <v>1</v>
      </c>
      <c r="I386" s="171"/>
      <c r="J386" s="172">
        <f>ROUND(I386*H386,2)</f>
        <v>0</v>
      </c>
      <c r="K386" s="168" t="s">
        <v>19</v>
      </c>
      <c r="L386" s="40"/>
      <c r="M386" s="173" t="s">
        <v>19</v>
      </c>
      <c r="N386" s="174" t="s">
        <v>44</v>
      </c>
      <c r="O386" s="65"/>
      <c r="P386" s="175">
        <f>O386*H386</f>
        <v>0</v>
      </c>
      <c r="Q386" s="175">
        <v>1.1199999999999999E-3</v>
      </c>
      <c r="R386" s="175">
        <f>Q386*H386</f>
        <v>1.1199999999999999E-3</v>
      </c>
      <c r="S386" s="175">
        <v>0</v>
      </c>
      <c r="T386" s="176">
        <f>S386*H386</f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177" t="s">
        <v>125</v>
      </c>
      <c r="AT386" s="177" t="s">
        <v>112</v>
      </c>
      <c r="AU386" s="177" t="s">
        <v>83</v>
      </c>
      <c r="AY386" s="18" t="s">
        <v>111</v>
      </c>
      <c r="BE386" s="178">
        <f>IF(N386="základní",J386,0)</f>
        <v>0</v>
      </c>
      <c r="BF386" s="178">
        <f>IF(N386="snížená",J386,0)</f>
        <v>0</v>
      </c>
      <c r="BG386" s="178">
        <f>IF(N386="zákl. přenesená",J386,0)</f>
        <v>0</v>
      </c>
      <c r="BH386" s="178">
        <f>IF(N386="sníž. přenesená",J386,0)</f>
        <v>0</v>
      </c>
      <c r="BI386" s="178">
        <f>IF(N386="nulová",J386,0)</f>
        <v>0</v>
      </c>
      <c r="BJ386" s="18" t="s">
        <v>81</v>
      </c>
      <c r="BK386" s="178">
        <f>ROUND(I386*H386,2)</f>
        <v>0</v>
      </c>
      <c r="BL386" s="18" t="s">
        <v>125</v>
      </c>
      <c r="BM386" s="177" t="s">
        <v>648</v>
      </c>
    </row>
    <row r="387" spans="1:65" s="13" customFormat="1" ht="11.25">
      <c r="B387" s="196"/>
      <c r="C387" s="197"/>
      <c r="D387" s="198" t="s">
        <v>174</v>
      </c>
      <c r="E387" s="199" t="s">
        <v>19</v>
      </c>
      <c r="F387" s="200" t="s">
        <v>649</v>
      </c>
      <c r="G387" s="197"/>
      <c r="H387" s="201">
        <v>1</v>
      </c>
      <c r="I387" s="202"/>
      <c r="J387" s="197"/>
      <c r="K387" s="197"/>
      <c r="L387" s="203"/>
      <c r="M387" s="204"/>
      <c r="N387" s="205"/>
      <c r="O387" s="205"/>
      <c r="P387" s="205"/>
      <c r="Q387" s="205"/>
      <c r="R387" s="205"/>
      <c r="S387" s="205"/>
      <c r="T387" s="206"/>
      <c r="AT387" s="207" t="s">
        <v>174</v>
      </c>
      <c r="AU387" s="207" t="s">
        <v>83</v>
      </c>
      <c r="AV387" s="13" t="s">
        <v>83</v>
      </c>
      <c r="AW387" s="13" t="s">
        <v>35</v>
      </c>
      <c r="AX387" s="13" t="s">
        <v>81</v>
      </c>
      <c r="AY387" s="207" t="s">
        <v>111</v>
      </c>
    </row>
    <row r="388" spans="1:65" s="2" customFormat="1" ht="16.5" customHeight="1">
      <c r="A388" s="35"/>
      <c r="B388" s="36"/>
      <c r="C388" s="166" t="s">
        <v>650</v>
      </c>
      <c r="D388" s="166" t="s">
        <v>112</v>
      </c>
      <c r="E388" s="167" t="s">
        <v>651</v>
      </c>
      <c r="F388" s="168" t="s">
        <v>652</v>
      </c>
      <c r="G388" s="169" t="s">
        <v>312</v>
      </c>
      <c r="H388" s="170">
        <v>1</v>
      </c>
      <c r="I388" s="171"/>
      <c r="J388" s="172">
        <f>ROUND(I388*H388,2)</f>
        <v>0</v>
      </c>
      <c r="K388" s="168" t="s">
        <v>128</v>
      </c>
      <c r="L388" s="40"/>
      <c r="M388" s="173" t="s">
        <v>19</v>
      </c>
      <c r="N388" s="174" t="s">
        <v>44</v>
      </c>
      <c r="O388" s="65"/>
      <c r="P388" s="175">
        <f>O388*H388</f>
        <v>0</v>
      </c>
      <c r="Q388" s="175">
        <v>0</v>
      </c>
      <c r="R388" s="175">
        <f>Q388*H388</f>
        <v>0</v>
      </c>
      <c r="S388" s="175">
        <v>8.6999999999999994E-2</v>
      </c>
      <c r="T388" s="176">
        <f>S388*H388</f>
        <v>8.6999999999999994E-2</v>
      </c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R388" s="177" t="s">
        <v>125</v>
      </c>
      <c r="AT388" s="177" t="s">
        <v>112</v>
      </c>
      <c r="AU388" s="177" t="s">
        <v>83</v>
      </c>
      <c r="AY388" s="18" t="s">
        <v>111</v>
      </c>
      <c r="BE388" s="178">
        <f>IF(N388="základní",J388,0)</f>
        <v>0</v>
      </c>
      <c r="BF388" s="178">
        <f>IF(N388="snížená",J388,0)</f>
        <v>0</v>
      </c>
      <c r="BG388" s="178">
        <f>IF(N388="zákl. přenesená",J388,0)</f>
        <v>0</v>
      </c>
      <c r="BH388" s="178">
        <f>IF(N388="sníž. přenesená",J388,0)</f>
        <v>0</v>
      </c>
      <c r="BI388" s="178">
        <f>IF(N388="nulová",J388,0)</f>
        <v>0</v>
      </c>
      <c r="BJ388" s="18" t="s">
        <v>81</v>
      </c>
      <c r="BK388" s="178">
        <f>ROUND(I388*H388,2)</f>
        <v>0</v>
      </c>
      <c r="BL388" s="18" t="s">
        <v>125</v>
      </c>
      <c r="BM388" s="177" t="s">
        <v>653</v>
      </c>
    </row>
    <row r="389" spans="1:65" s="2" customFormat="1" ht="11.25">
      <c r="A389" s="35"/>
      <c r="B389" s="36"/>
      <c r="C389" s="37"/>
      <c r="D389" s="179" t="s">
        <v>130</v>
      </c>
      <c r="E389" s="37"/>
      <c r="F389" s="180" t="s">
        <v>654</v>
      </c>
      <c r="G389" s="37"/>
      <c r="H389" s="37"/>
      <c r="I389" s="181"/>
      <c r="J389" s="37"/>
      <c r="K389" s="37"/>
      <c r="L389" s="40"/>
      <c r="M389" s="182"/>
      <c r="N389" s="183"/>
      <c r="O389" s="65"/>
      <c r="P389" s="65"/>
      <c r="Q389" s="65"/>
      <c r="R389" s="65"/>
      <c r="S389" s="65"/>
      <c r="T389" s="66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T389" s="18" t="s">
        <v>130</v>
      </c>
      <c r="AU389" s="18" t="s">
        <v>83</v>
      </c>
    </row>
    <row r="390" spans="1:65" s="2" customFormat="1" ht="33" customHeight="1">
      <c r="A390" s="35"/>
      <c r="B390" s="36"/>
      <c r="C390" s="166" t="s">
        <v>655</v>
      </c>
      <c r="D390" s="166" t="s">
        <v>112</v>
      </c>
      <c r="E390" s="167" t="s">
        <v>656</v>
      </c>
      <c r="F390" s="168" t="s">
        <v>657</v>
      </c>
      <c r="G390" s="169" t="s">
        <v>312</v>
      </c>
      <c r="H390" s="170">
        <v>3</v>
      </c>
      <c r="I390" s="171"/>
      <c r="J390" s="172">
        <f>ROUND(I390*H390,2)</f>
        <v>0</v>
      </c>
      <c r="K390" s="168" t="s">
        <v>128</v>
      </c>
      <c r="L390" s="40"/>
      <c r="M390" s="173" t="s">
        <v>19</v>
      </c>
      <c r="N390" s="174" t="s">
        <v>44</v>
      </c>
      <c r="O390" s="65"/>
      <c r="P390" s="175">
        <f>O390*H390</f>
        <v>0</v>
      </c>
      <c r="Q390" s="175">
        <v>0</v>
      </c>
      <c r="R390" s="175">
        <f>Q390*H390</f>
        <v>0</v>
      </c>
      <c r="S390" s="175">
        <v>8.2000000000000003E-2</v>
      </c>
      <c r="T390" s="176">
        <f>S390*H390</f>
        <v>0.246</v>
      </c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R390" s="177" t="s">
        <v>125</v>
      </c>
      <c r="AT390" s="177" t="s">
        <v>112</v>
      </c>
      <c r="AU390" s="177" t="s">
        <v>83</v>
      </c>
      <c r="AY390" s="18" t="s">
        <v>111</v>
      </c>
      <c r="BE390" s="178">
        <f>IF(N390="základní",J390,0)</f>
        <v>0</v>
      </c>
      <c r="BF390" s="178">
        <f>IF(N390="snížená",J390,0)</f>
        <v>0</v>
      </c>
      <c r="BG390" s="178">
        <f>IF(N390="zákl. přenesená",J390,0)</f>
        <v>0</v>
      </c>
      <c r="BH390" s="178">
        <f>IF(N390="sníž. přenesená",J390,0)</f>
        <v>0</v>
      </c>
      <c r="BI390" s="178">
        <f>IF(N390="nulová",J390,0)</f>
        <v>0</v>
      </c>
      <c r="BJ390" s="18" t="s">
        <v>81</v>
      </c>
      <c r="BK390" s="178">
        <f>ROUND(I390*H390,2)</f>
        <v>0</v>
      </c>
      <c r="BL390" s="18" t="s">
        <v>125</v>
      </c>
      <c r="BM390" s="177" t="s">
        <v>658</v>
      </c>
    </row>
    <row r="391" spans="1:65" s="2" customFormat="1" ht="11.25">
      <c r="A391" s="35"/>
      <c r="B391" s="36"/>
      <c r="C391" s="37"/>
      <c r="D391" s="179" t="s">
        <v>130</v>
      </c>
      <c r="E391" s="37"/>
      <c r="F391" s="180" t="s">
        <v>659</v>
      </c>
      <c r="G391" s="37"/>
      <c r="H391" s="37"/>
      <c r="I391" s="181"/>
      <c r="J391" s="37"/>
      <c r="K391" s="37"/>
      <c r="L391" s="40"/>
      <c r="M391" s="182"/>
      <c r="N391" s="183"/>
      <c r="O391" s="65"/>
      <c r="P391" s="65"/>
      <c r="Q391" s="65"/>
      <c r="R391" s="65"/>
      <c r="S391" s="65"/>
      <c r="T391" s="66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T391" s="18" t="s">
        <v>130</v>
      </c>
      <c r="AU391" s="18" t="s">
        <v>83</v>
      </c>
    </row>
    <row r="392" spans="1:65" s="2" customFormat="1" ht="37.9" customHeight="1">
      <c r="A392" s="35"/>
      <c r="B392" s="36"/>
      <c r="C392" s="166" t="s">
        <v>660</v>
      </c>
      <c r="D392" s="166" t="s">
        <v>112</v>
      </c>
      <c r="E392" s="167" t="s">
        <v>661</v>
      </c>
      <c r="F392" s="168" t="s">
        <v>662</v>
      </c>
      <c r="G392" s="169" t="s">
        <v>171</v>
      </c>
      <c r="H392" s="170">
        <v>6.4</v>
      </c>
      <c r="I392" s="171"/>
      <c r="J392" s="172">
        <f>ROUND(I392*H392,2)</f>
        <v>0</v>
      </c>
      <c r="K392" s="168" t="s">
        <v>128</v>
      </c>
      <c r="L392" s="40"/>
      <c r="M392" s="173" t="s">
        <v>19</v>
      </c>
      <c r="N392" s="174" t="s">
        <v>44</v>
      </c>
      <c r="O392" s="65"/>
      <c r="P392" s="175">
        <f>O392*H392</f>
        <v>0</v>
      </c>
      <c r="Q392" s="175">
        <v>0</v>
      </c>
      <c r="R392" s="175">
        <f>Q392*H392</f>
        <v>0</v>
      </c>
      <c r="S392" s="175">
        <v>0</v>
      </c>
      <c r="T392" s="176">
        <f>S392*H392</f>
        <v>0</v>
      </c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R392" s="177" t="s">
        <v>125</v>
      </c>
      <c r="AT392" s="177" t="s">
        <v>112</v>
      </c>
      <c r="AU392" s="177" t="s">
        <v>83</v>
      </c>
      <c r="AY392" s="18" t="s">
        <v>111</v>
      </c>
      <c r="BE392" s="178">
        <f>IF(N392="základní",J392,0)</f>
        <v>0</v>
      </c>
      <c r="BF392" s="178">
        <f>IF(N392="snížená",J392,0)</f>
        <v>0</v>
      </c>
      <c r="BG392" s="178">
        <f>IF(N392="zákl. přenesená",J392,0)</f>
        <v>0</v>
      </c>
      <c r="BH392" s="178">
        <f>IF(N392="sníž. přenesená",J392,0)</f>
        <v>0</v>
      </c>
      <c r="BI392" s="178">
        <f>IF(N392="nulová",J392,0)</f>
        <v>0</v>
      </c>
      <c r="BJ392" s="18" t="s">
        <v>81</v>
      </c>
      <c r="BK392" s="178">
        <f>ROUND(I392*H392,2)</f>
        <v>0</v>
      </c>
      <c r="BL392" s="18" t="s">
        <v>125</v>
      </c>
      <c r="BM392" s="177" t="s">
        <v>663</v>
      </c>
    </row>
    <row r="393" spans="1:65" s="2" customFormat="1" ht="11.25">
      <c r="A393" s="35"/>
      <c r="B393" s="36"/>
      <c r="C393" s="37"/>
      <c r="D393" s="179" t="s">
        <v>130</v>
      </c>
      <c r="E393" s="37"/>
      <c r="F393" s="180" t="s">
        <v>664</v>
      </c>
      <c r="G393" s="37"/>
      <c r="H393" s="37"/>
      <c r="I393" s="181"/>
      <c r="J393" s="37"/>
      <c r="K393" s="37"/>
      <c r="L393" s="40"/>
      <c r="M393" s="182"/>
      <c r="N393" s="183"/>
      <c r="O393" s="65"/>
      <c r="P393" s="65"/>
      <c r="Q393" s="65"/>
      <c r="R393" s="65"/>
      <c r="S393" s="65"/>
      <c r="T393" s="66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T393" s="18" t="s">
        <v>130</v>
      </c>
      <c r="AU393" s="18" t="s">
        <v>83</v>
      </c>
    </row>
    <row r="394" spans="1:65" s="13" customFormat="1" ht="11.25">
      <c r="B394" s="196"/>
      <c r="C394" s="197"/>
      <c r="D394" s="198" t="s">
        <v>174</v>
      </c>
      <c r="E394" s="199" t="s">
        <v>19</v>
      </c>
      <c r="F394" s="200" t="s">
        <v>176</v>
      </c>
      <c r="G394" s="197"/>
      <c r="H394" s="201">
        <v>6.4</v>
      </c>
      <c r="I394" s="202"/>
      <c r="J394" s="197"/>
      <c r="K394" s="197"/>
      <c r="L394" s="203"/>
      <c r="M394" s="204"/>
      <c r="N394" s="205"/>
      <c r="O394" s="205"/>
      <c r="P394" s="205"/>
      <c r="Q394" s="205"/>
      <c r="R394" s="205"/>
      <c r="S394" s="205"/>
      <c r="T394" s="206"/>
      <c r="AT394" s="207" t="s">
        <v>174</v>
      </c>
      <c r="AU394" s="207" t="s">
        <v>83</v>
      </c>
      <c r="AV394" s="13" t="s">
        <v>83</v>
      </c>
      <c r="AW394" s="13" t="s">
        <v>35</v>
      </c>
      <c r="AX394" s="13" t="s">
        <v>81</v>
      </c>
      <c r="AY394" s="207" t="s">
        <v>111</v>
      </c>
    </row>
    <row r="395" spans="1:65" s="11" customFormat="1" ht="22.9" customHeight="1">
      <c r="B395" s="152"/>
      <c r="C395" s="153"/>
      <c r="D395" s="154" t="s">
        <v>72</v>
      </c>
      <c r="E395" s="194" t="s">
        <v>665</v>
      </c>
      <c r="F395" s="194" t="s">
        <v>666</v>
      </c>
      <c r="G395" s="153"/>
      <c r="H395" s="153"/>
      <c r="I395" s="156"/>
      <c r="J395" s="195">
        <f>BK395</f>
        <v>0</v>
      </c>
      <c r="K395" s="153"/>
      <c r="L395" s="158"/>
      <c r="M395" s="159"/>
      <c r="N395" s="160"/>
      <c r="O395" s="160"/>
      <c r="P395" s="161">
        <f>SUM(P396:P439)</f>
        <v>0</v>
      </c>
      <c r="Q395" s="160"/>
      <c r="R395" s="161">
        <f>SUM(R396:R439)</f>
        <v>0</v>
      </c>
      <c r="S395" s="160"/>
      <c r="T395" s="162">
        <f>SUM(T396:T439)</f>
        <v>0</v>
      </c>
      <c r="AR395" s="163" t="s">
        <v>81</v>
      </c>
      <c r="AT395" s="164" t="s">
        <v>72</v>
      </c>
      <c r="AU395" s="164" t="s">
        <v>81</v>
      </c>
      <c r="AY395" s="163" t="s">
        <v>111</v>
      </c>
      <c r="BK395" s="165">
        <f>SUM(BK396:BK439)</f>
        <v>0</v>
      </c>
    </row>
    <row r="396" spans="1:65" s="2" customFormat="1" ht="24.2" customHeight="1">
      <c r="A396" s="35"/>
      <c r="B396" s="36"/>
      <c r="C396" s="166" t="s">
        <v>667</v>
      </c>
      <c r="D396" s="166" t="s">
        <v>112</v>
      </c>
      <c r="E396" s="167" t="s">
        <v>668</v>
      </c>
      <c r="F396" s="168" t="s">
        <v>669</v>
      </c>
      <c r="G396" s="169" t="s">
        <v>247</v>
      </c>
      <c r="H396" s="170">
        <v>326.16899999999998</v>
      </c>
      <c r="I396" s="171"/>
      <c r="J396" s="172">
        <f>ROUND(I396*H396,2)</f>
        <v>0</v>
      </c>
      <c r="K396" s="168" t="s">
        <v>128</v>
      </c>
      <c r="L396" s="40"/>
      <c r="M396" s="173" t="s">
        <v>19</v>
      </c>
      <c r="N396" s="174" t="s">
        <v>44</v>
      </c>
      <c r="O396" s="65"/>
      <c r="P396" s="175">
        <f>O396*H396</f>
        <v>0</v>
      </c>
      <c r="Q396" s="175">
        <v>0</v>
      </c>
      <c r="R396" s="175">
        <f>Q396*H396</f>
        <v>0</v>
      </c>
      <c r="S396" s="175">
        <v>0</v>
      </c>
      <c r="T396" s="176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177" t="s">
        <v>125</v>
      </c>
      <c r="AT396" s="177" t="s">
        <v>112</v>
      </c>
      <c r="AU396" s="177" t="s">
        <v>83</v>
      </c>
      <c r="AY396" s="18" t="s">
        <v>111</v>
      </c>
      <c r="BE396" s="178">
        <f>IF(N396="základní",J396,0)</f>
        <v>0</v>
      </c>
      <c r="BF396" s="178">
        <f>IF(N396="snížená",J396,0)</f>
        <v>0</v>
      </c>
      <c r="BG396" s="178">
        <f>IF(N396="zákl. přenesená",J396,0)</f>
        <v>0</v>
      </c>
      <c r="BH396" s="178">
        <f>IF(N396="sníž. přenesená",J396,0)</f>
        <v>0</v>
      </c>
      <c r="BI396" s="178">
        <f>IF(N396="nulová",J396,0)</f>
        <v>0</v>
      </c>
      <c r="BJ396" s="18" t="s">
        <v>81</v>
      </c>
      <c r="BK396" s="178">
        <f>ROUND(I396*H396,2)</f>
        <v>0</v>
      </c>
      <c r="BL396" s="18" t="s">
        <v>125</v>
      </c>
      <c r="BM396" s="177" t="s">
        <v>670</v>
      </c>
    </row>
    <row r="397" spans="1:65" s="2" customFormat="1" ht="11.25">
      <c r="A397" s="35"/>
      <c r="B397" s="36"/>
      <c r="C397" s="37"/>
      <c r="D397" s="179" t="s">
        <v>130</v>
      </c>
      <c r="E397" s="37"/>
      <c r="F397" s="180" t="s">
        <v>671</v>
      </c>
      <c r="G397" s="37"/>
      <c r="H397" s="37"/>
      <c r="I397" s="181"/>
      <c r="J397" s="37"/>
      <c r="K397" s="37"/>
      <c r="L397" s="40"/>
      <c r="M397" s="182"/>
      <c r="N397" s="183"/>
      <c r="O397" s="65"/>
      <c r="P397" s="65"/>
      <c r="Q397" s="65"/>
      <c r="R397" s="65"/>
      <c r="S397" s="65"/>
      <c r="T397" s="66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T397" s="18" t="s">
        <v>130</v>
      </c>
      <c r="AU397" s="18" t="s">
        <v>83</v>
      </c>
    </row>
    <row r="398" spans="1:65" s="13" customFormat="1" ht="11.25">
      <c r="B398" s="196"/>
      <c r="C398" s="197"/>
      <c r="D398" s="198" t="s">
        <v>174</v>
      </c>
      <c r="E398" s="199" t="s">
        <v>19</v>
      </c>
      <c r="F398" s="200" t="s">
        <v>672</v>
      </c>
      <c r="G398" s="197"/>
      <c r="H398" s="201">
        <v>5.375</v>
      </c>
      <c r="I398" s="202"/>
      <c r="J398" s="197"/>
      <c r="K398" s="197"/>
      <c r="L398" s="203"/>
      <c r="M398" s="204"/>
      <c r="N398" s="205"/>
      <c r="O398" s="205"/>
      <c r="P398" s="205"/>
      <c r="Q398" s="205"/>
      <c r="R398" s="205"/>
      <c r="S398" s="205"/>
      <c r="T398" s="206"/>
      <c r="AT398" s="207" t="s">
        <v>174</v>
      </c>
      <c r="AU398" s="207" t="s">
        <v>83</v>
      </c>
      <c r="AV398" s="13" t="s">
        <v>83</v>
      </c>
      <c r="AW398" s="13" t="s">
        <v>35</v>
      </c>
      <c r="AX398" s="13" t="s">
        <v>73</v>
      </c>
      <c r="AY398" s="207" t="s">
        <v>111</v>
      </c>
    </row>
    <row r="399" spans="1:65" s="13" customFormat="1" ht="11.25">
      <c r="B399" s="196"/>
      <c r="C399" s="197"/>
      <c r="D399" s="198" t="s">
        <v>174</v>
      </c>
      <c r="E399" s="199" t="s">
        <v>19</v>
      </c>
      <c r="F399" s="200" t="s">
        <v>673</v>
      </c>
      <c r="G399" s="197"/>
      <c r="H399" s="201">
        <v>172.30199999999999</v>
      </c>
      <c r="I399" s="202"/>
      <c r="J399" s="197"/>
      <c r="K399" s="197"/>
      <c r="L399" s="203"/>
      <c r="M399" s="204"/>
      <c r="N399" s="205"/>
      <c r="O399" s="205"/>
      <c r="P399" s="205"/>
      <c r="Q399" s="205"/>
      <c r="R399" s="205"/>
      <c r="S399" s="205"/>
      <c r="T399" s="206"/>
      <c r="AT399" s="207" t="s">
        <v>174</v>
      </c>
      <c r="AU399" s="207" t="s">
        <v>83</v>
      </c>
      <c r="AV399" s="13" t="s">
        <v>83</v>
      </c>
      <c r="AW399" s="13" t="s">
        <v>35</v>
      </c>
      <c r="AX399" s="13" t="s">
        <v>73</v>
      </c>
      <c r="AY399" s="207" t="s">
        <v>111</v>
      </c>
    </row>
    <row r="400" spans="1:65" s="13" customFormat="1" ht="11.25">
      <c r="B400" s="196"/>
      <c r="C400" s="197"/>
      <c r="D400" s="198" t="s">
        <v>174</v>
      </c>
      <c r="E400" s="199" t="s">
        <v>19</v>
      </c>
      <c r="F400" s="200" t="s">
        <v>674</v>
      </c>
      <c r="G400" s="197"/>
      <c r="H400" s="201">
        <v>107.58</v>
      </c>
      <c r="I400" s="202"/>
      <c r="J400" s="197"/>
      <c r="K400" s="197"/>
      <c r="L400" s="203"/>
      <c r="M400" s="204"/>
      <c r="N400" s="205"/>
      <c r="O400" s="205"/>
      <c r="P400" s="205"/>
      <c r="Q400" s="205"/>
      <c r="R400" s="205"/>
      <c r="S400" s="205"/>
      <c r="T400" s="206"/>
      <c r="AT400" s="207" t="s">
        <v>174</v>
      </c>
      <c r="AU400" s="207" t="s">
        <v>83</v>
      </c>
      <c r="AV400" s="13" t="s">
        <v>83</v>
      </c>
      <c r="AW400" s="13" t="s">
        <v>35</v>
      </c>
      <c r="AX400" s="13" t="s">
        <v>73</v>
      </c>
      <c r="AY400" s="207" t="s">
        <v>111</v>
      </c>
    </row>
    <row r="401" spans="1:65" s="13" customFormat="1" ht="11.25">
      <c r="B401" s="196"/>
      <c r="C401" s="197"/>
      <c r="D401" s="198" t="s">
        <v>174</v>
      </c>
      <c r="E401" s="199" t="s">
        <v>19</v>
      </c>
      <c r="F401" s="200" t="s">
        <v>675</v>
      </c>
      <c r="G401" s="197"/>
      <c r="H401" s="201">
        <v>40.911999999999999</v>
      </c>
      <c r="I401" s="202"/>
      <c r="J401" s="197"/>
      <c r="K401" s="197"/>
      <c r="L401" s="203"/>
      <c r="M401" s="204"/>
      <c r="N401" s="205"/>
      <c r="O401" s="205"/>
      <c r="P401" s="205"/>
      <c r="Q401" s="205"/>
      <c r="R401" s="205"/>
      <c r="S401" s="205"/>
      <c r="T401" s="206"/>
      <c r="AT401" s="207" t="s">
        <v>174</v>
      </c>
      <c r="AU401" s="207" t="s">
        <v>83</v>
      </c>
      <c r="AV401" s="13" t="s">
        <v>83</v>
      </c>
      <c r="AW401" s="13" t="s">
        <v>35</v>
      </c>
      <c r="AX401" s="13" t="s">
        <v>73</v>
      </c>
      <c r="AY401" s="207" t="s">
        <v>111</v>
      </c>
    </row>
    <row r="402" spans="1:65" s="14" customFormat="1" ht="11.25">
      <c r="B402" s="208"/>
      <c r="C402" s="209"/>
      <c r="D402" s="198" t="s">
        <v>174</v>
      </c>
      <c r="E402" s="210" t="s">
        <v>19</v>
      </c>
      <c r="F402" s="211" t="s">
        <v>177</v>
      </c>
      <c r="G402" s="209"/>
      <c r="H402" s="212">
        <v>326.16899999999998</v>
      </c>
      <c r="I402" s="213"/>
      <c r="J402" s="209"/>
      <c r="K402" s="209"/>
      <c r="L402" s="214"/>
      <c r="M402" s="215"/>
      <c r="N402" s="216"/>
      <c r="O402" s="216"/>
      <c r="P402" s="216"/>
      <c r="Q402" s="216"/>
      <c r="R402" s="216"/>
      <c r="S402" s="216"/>
      <c r="T402" s="217"/>
      <c r="AT402" s="218" t="s">
        <v>174</v>
      </c>
      <c r="AU402" s="218" t="s">
        <v>83</v>
      </c>
      <c r="AV402" s="14" t="s">
        <v>125</v>
      </c>
      <c r="AW402" s="14" t="s">
        <v>35</v>
      </c>
      <c r="AX402" s="14" t="s">
        <v>81</v>
      </c>
      <c r="AY402" s="218" t="s">
        <v>111</v>
      </c>
    </row>
    <row r="403" spans="1:65" s="2" customFormat="1" ht="24.2" customHeight="1">
      <c r="A403" s="35"/>
      <c r="B403" s="36"/>
      <c r="C403" s="166" t="s">
        <v>676</v>
      </c>
      <c r="D403" s="166" t="s">
        <v>112</v>
      </c>
      <c r="E403" s="167" t="s">
        <v>677</v>
      </c>
      <c r="F403" s="168" t="s">
        <v>678</v>
      </c>
      <c r="G403" s="169" t="s">
        <v>247</v>
      </c>
      <c r="H403" s="170">
        <v>6197.2110000000002</v>
      </c>
      <c r="I403" s="171"/>
      <c r="J403" s="172">
        <f>ROUND(I403*H403,2)</f>
        <v>0</v>
      </c>
      <c r="K403" s="168" t="s">
        <v>128</v>
      </c>
      <c r="L403" s="40"/>
      <c r="M403" s="173" t="s">
        <v>19</v>
      </c>
      <c r="N403" s="174" t="s">
        <v>44</v>
      </c>
      <c r="O403" s="65"/>
      <c r="P403" s="175">
        <f>O403*H403</f>
        <v>0</v>
      </c>
      <c r="Q403" s="175">
        <v>0</v>
      </c>
      <c r="R403" s="175">
        <f>Q403*H403</f>
        <v>0</v>
      </c>
      <c r="S403" s="175">
        <v>0</v>
      </c>
      <c r="T403" s="176">
        <f>S403*H403</f>
        <v>0</v>
      </c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R403" s="177" t="s">
        <v>125</v>
      </c>
      <c r="AT403" s="177" t="s">
        <v>112</v>
      </c>
      <c r="AU403" s="177" t="s">
        <v>83</v>
      </c>
      <c r="AY403" s="18" t="s">
        <v>111</v>
      </c>
      <c r="BE403" s="178">
        <f>IF(N403="základní",J403,0)</f>
        <v>0</v>
      </c>
      <c r="BF403" s="178">
        <f>IF(N403="snížená",J403,0)</f>
        <v>0</v>
      </c>
      <c r="BG403" s="178">
        <f>IF(N403="zákl. přenesená",J403,0)</f>
        <v>0</v>
      </c>
      <c r="BH403" s="178">
        <f>IF(N403="sníž. přenesená",J403,0)</f>
        <v>0</v>
      </c>
      <c r="BI403" s="178">
        <f>IF(N403="nulová",J403,0)</f>
        <v>0</v>
      </c>
      <c r="BJ403" s="18" t="s">
        <v>81</v>
      </c>
      <c r="BK403" s="178">
        <f>ROUND(I403*H403,2)</f>
        <v>0</v>
      </c>
      <c r="BL403" s="18" t="s">
        <v>125</v>
      </c>
      <c r="BM403" s="177" t="s">
        <v>679</v>
      </c>
    </row>
    <row r="404" spans="1:65" s="2" customFormat="1" ht="11.25">
      <c r="A404" s="35"/>
      <c r="B404" s="36"/>
      <c r="C404" s="37"/>
      <c r="D404" s="179" t="s">
        <v>130</v>
      </c>
      <c r="E404" s="37"/>
      <c r="F404" s="180" t="s">
        <v>680</v>
      </c>
      <c r="G404" s="37"/>
      <c r="H404" s="37"/>
      <c r="I404" s="181"/>
      <c r="J404" s="37"/>
      <c r="K404" s="37"/>
      <c r="L404" s="40"/>
      <c r="M404" s="182"/>
      <c r="N404" s="183"/>
      <c r="O404" s="65"/>
      <c r="P404" s="65"/>
      <c r="Q404" s="65"/>
      <c r="R404" s="65"/>
      <c r="S404" s="65"/>
      <c r="T404" s="66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T404" s="18" t="s">
        <v>130</v>
      </c>
      <c r="AU404" s="18" t="s">
        <v>83</v>
      </c>
    </row>
    <row r="405" spans="1:65" s="13" customFormat="1" ht="11.25">
      <c r="B405" s="196"/>
      <c r="C405" s="197"/>
      <c r="D405" s="198" t="s">
        <v>174</v>
      </c>
      <c r="E405" s="199" t="s">
        <v>19</v>
      </c>
      <c r="F405" s="200" t="s">
        <v>681</v>
      </c>
      <c r="G405" s="197"/>
      <c r="H405" s="201">
        <v>6197.2110000000002</v>
      </c>
      <c r="I405" s="202"/>
      <c r="J405" s="197"/>
      <c r="K405" s="197"/>
      <c r="L405" s="203"/>
      <c r="M405" s="204"/>
      <c r="N405" s="205"/>
      <c r="O405" s="205"/>
      <c r="P405" s="205"/>
      <c r="Q405" s="205"/>
      <c r="R405" s="205"/>
      <c r="S405" s="205"/>
      <c r="T405" s="206"/>
      <c r="AT405" s="207" t="s">
        <v>174</v>
      </c>
      <c r="AU405" s="207" t="s">
        <v>83</v>
      </c>
      <c r="AV405" s="13" t="s">
        <v>83</v>
      </c>
      <c r="AW405" s="13" t="s">
        <v>35</v>
      </c>
      <c r="AX405" s="13" t="s">
        <v>81</v>
      </c>
      <c r="AY405" s="207" t="s">
        <v>111</v>
      </c>
    </row>
    <row r="406" spans="1:65" s="2" customFormat="1" ht="24.2" customHeight="1">
      <c r="A406" s="35"/>
      <c r="B406" s="36"/>
      <c r="C406" s="166" t="s">
        <v>682</v>
      </c>
      <c r="D406" s="166" t="s">
        <v>112</v>
      </c>
      <c r="E406" s="167" t="s">
        <v>683</v>
      </c>
      <c r="F406" s="168" t="s">
        <v>684</v>
      </c>
      <c r="G406" s="169" t="s">
        <v>247</v>
      </c>
      <c r="H406" s="170">
        <v>3.012</v>
      </c>
      <c r="I406" s="171"/>
      <c r="J406" s="172">
        <f>ROUND(I406*H406,2)</f>
        <v>0</v>
      </c>
      <c r="K406" s="168" t="s">
        <v>128</v>
      </c>
      <c r="L406" s="40"/>
      <c r="M406" s="173" t="s">
        <v>19</v>
      </c>
      <c r="N406" s="174" t="s">
        <v>44</v>
      </c>
      <c r="O406" s="65"/>
      <c r="P406" s="175">
        <f>O406*H406</f>
        <v>0</v>
      </c>
      <c r="Q406" s="175">
        <v>0</v>
      </c>
      <c r="R406" s="175">
        <f>Q406*H406</f>
        <v>0</v>
      </c>
      <c r="S406" s="175">
        <v>0</v>
      </c>
      <c r="T406" s="176">
        <f>S406*H406</f>
        <v>0</v>
      </c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R406" s="177" t="s">
        <v>125</v>
      </c>
      <c r="AT406" s="177" t="s">
        <v>112</v>
      </c>
      <c r="AU406" s="177" t="s">
        <v>83</v>
      </c>
      <c r="AY406" s="18" t="s">
        <v>111</v>
      </c>
      <c r="BE406" s="178">
        <f>IF(N406="základní",J406,0)</f>
        <v>0</v>
      </c>
      <c r="BF406" s="178">
        <f>IF(N406="snížená",J406,0)</f>
        <v>0</v>
      </c>
      <c r="BG406" s="178">
        <f>IF(N406="zákl. přenesená",J406,0)</f>
        <v>0</v>
      </c>
      <c r="BH406" s="178">
        <f>IF(N406="sníž. přenesená",J406,0)</f>
        <v>0</v>
      </c>
      <c r="BI406" s="178">
        <f>IF(N406="nulová",J406,0)</f>
        <v>0</v>
      </c>
      <c r="BJ406" s="18" t="s">
        <v>81</v>
      </c>
      <c r="BK406" s="178">
        <f>ROUND(I406*H406,2)</f>
        <v>0</v>
      </c>
      <c r="BL406" s="18" t="s">
        <v>125</v>
      </c>
      <c r="BM406" s="177" t="s">
        <v>685</v>
      </c>
    </row>
    <row r="407" spans="1:65" s="2" customFormat="1" ht="11.25">
      <c r="A407" s="35"/>
      <c r="B407" s="36"/>
      <c r="C407" s="37"/>
      <c r="D407" s="179" t="s">
        <v>130</v>
      </c>
      <c r="E407" s="37"/>
      <c r="F407" s="180" t="s">
        <v>686</v>
      </c>
      <c r="G407" s="37"/>
      <c r="H407" s="37"/>
      <c r="I407" s="181"/>
      <c r="J407" s="37"/>
      <c r="K407" s="37"/>
      <c r="L407" s="40"/>
      <c r="M407" s="182"/>
      <c r="N407" s="183"/>
      <c r="O407" s="65"/>
      <c r="P407" s="65"/>
      <c r="Q407" s="65"/>
      <c r="R407" s="65"/>
      <c r="S407" s="65"/>
      <c r="T407" s="66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T407" s="18" t="s">
        <v>130</v>
      </c>
      <c r="AU407" s="18" t="s">
        <v>83</v>
      </c>
    </row>
    <row r="408" spans="1:65" s="13" customFormat="1" ht="11.25">
      <c r="B408" s="196"/>
      <c r="C408" s="197"/>
      <c r="D408" s="198" t="s">
        <v>174</v>
      </c>
      <c r="E408" s="199" t="s">
        <v>19</v>
      </c>
      <c r="F408" s="200" t="s">
        <v>687</v>
      </c>
      <c r="G408" s="197"/>
      <c r="H408" s="201">
        <v>1.6120000000000001</v>
      </c>
      <c r="I408" s="202"/>
      <c r="J408" s="197"/>
      <c r="K408" s="197"/>
      <c r="L408" s="203"/>
      <c r="M408" s="204"/>
      <c r="N408" s="205"/>
      <c r="O408" s="205"/>
      <c r="P408" s="205"/>
      <c r="Q408" s="205"/>
      <c r="R408" s="205"/>
      <c r="S408" s="205"/>
      <c r="T408" s="206"/>
      <c r="AT408" s="207" t="s">
        <v>174</v>
      </c>
      <c r="AU408" s="207" t="s">
        <v>83</v>
      </c>
      <c r="AV408" s="13" t="s">
        <v>83</v>
      </c>
      <c r="AW408" s="13" t="s">
        <v>35</v>
      </c>
      <c r="AX408" s="13" t="s">
        <v>73</v>
      </c>
      <c r="AY408" s="207" t="s">
        <v>111</v>
      </c>
    </row>
    <row r="409" spans="1:65" s="13" customFormat="1" ht="11.25">
      <c r="B409" s="196"/>
      <c r="C409" s="197"/>
      <c r="D409" s="198" t="s">
        <v>174</v>
      </c>
      <c r="E409" s="199" t="s">
        <v>19</v>
      </c>
      <c r="F409" s="200" t="s">
        <v>688</v>
      </c>
      <c r="G409" s="197"/>
      <c r="H409" s="201">
        <v>1.4</v>
      </c>
      <c r="I409" s="202"/>
      <c r="J409" s="197"/>
      <c r="K409" s="197"/>
      <c r="L409" s="203"/>
      <c r="M409" s="204"/>
      <c r="N409" s="205"/>
      <c r="O409" s="205"/>
      <c r="P409" s="205"/>
      <c r="Q409" s="205"/>
      <c r="R409" s="205"/>
      <c r="S409" s="205"/>
      <c r="T409" s="206"/>
      <c r="AT409" s="207" t="s">
        <v>174</v>
      </c>
      <c r="AU409" s="207" t="s">
        <v>83</v>
      </c>
      <c r="AV409" s="13" t="s">
        <v>83</v>
      </c>
      <c r="AW409" s="13" t="s">
        <v>35</v>
      </c>
      <c r="AX409" s="13" t="s">
        <v>73</v>
      </c>
      <c r="AY409" s="207" t="s">
        <v>111</v>
      </c>
    </row>
    <row r="410" spans="1:65" s="14" customFormat="1" ht="11.25">
      <c r="B410" s="208"/>
      <c r="C410" s="209"/>
      <c r="D410" s="198" t="s">
        <v>174</v>
      </c>
      <c r="E410" s="210" t="s">
        <v>19</v>
      </c>
      <c r="F410" s="211" t="s">
        <v>177</v>
      </c>
      <c r="G410" s="209"/>
      <c r="H410" s="212">
        <v>3.012</v>
      </c>
      <c r="I410" s="213"/>
      <c r="J410" s="209"/>
      <c r="K410" s="209"/>
      <c r="L410" s="214"/>
      <c r="M410" s="215"/>
      <c r="N410" s="216"/>
      <c r="O410" s="216"/>
      <c r="P410" s="216"/>
      <c r="Q410" s="216"/>
      <c r="R410" s="216"/>
      <c r="S410" s="216"/>
      <c r="T410" s="217"/>
      <c r="AT410" s="218" t="s">
        <v>174</v>
      </c>
      <c r="AU410" s="218" t="s">
        <v>83</v>
      </c>
      <c r="AV410" s="14" t="s">
        <v>125</v>
      </c>
      <c r="AW410" s="14" t="s">
        <v>35</v>
      </c>
      <c r="AX410" s="14" t="s">
        <v>81</v>
      </c>
      <c r="AY410" s="218" t="s">
        <v>111</v>
      </c>
    </row>
    <row r="411" spans="1:65" s="2" customFormat="1" ht="24.2" customHeight="1">
      <c r="A411" s="35"/>
      <c r="B411" s="36"/>
      <c r="C411" s="166" t="s">
        <v>689</v>
      </c>
      <c r="D411" s="166" t="s">
        <v>112</v>
      </c>
      <c r="E411" s="167" t="s">
        <v>690</v>
      </c>
      <c r="F411" s="168" t="s">
        <v>678</v>
      </c>
      <c r="G411" s="169" t="s">
        <v>247</v>
      </c>
      <c r="H411" s="170">
        <v>57.228000000000002</v>
      </c>
      <c r="I411" s="171"/>
      <c r="J411" s="172">
        <f>ROUND(I411*H411,2)</f>
        <v>0</v>
      </c>
      <c r="K411" s="168" t="s">
        <v>128</v>
      </c>
      <c r="L411" s="40"/>
      <c r="M411" s="173" t="s">
        <v>19</v>
      </c>
      <c r="N411" s="174" t="s">
        <v>44</v>
      </c>
      <c r="O411" s="65"/>
      <c r="P411" s="175">
        <f>O411*H411</f>
        <v>0</v>
      </c>
      <c r="Q411" s="175">
        <v>0</v>
      </c>
      <c r="R411" s="175">
        <f>Q411*H411</f>
        <v>0</v>
      </c>
      <c r="S411" s="175">
        <v>0</v>
      </c>
      <c r="T411" s="176">
        <f>S411*H411</f>
        <v>0</v>
      </c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R411" s="177" t="s">
        <v>125</v>
      </c>
      <c r="AT411" s="177" t="s">
        <v>112</v>
      </c>
      <c r="AU411" s="177" t="s">
        <v>83</v>
      </c>
      <c r="AY411" s="18" t="s">
        <v>111</v>
      </c>
      <c r="BE411" s="178">
        <f>IF(N411="základní",J411,0)</f>
        <v>0</v>
      </c>
      <c r="BF411" s="178">
        <f>IF(N411="snížená",J411,0)</f>
        <v>0</v>
      </c>
      <c r="BG411" s="178">
        <f>IF(N411="zákl. přenesená",J411,0)</f>
        <v>0</v>
      </c>
      <c r="BH411" s="178">
        <f>IF(N411="sníž. přenesená",J411,0)</f>
        <v>0</v>
      </c>
      <c r="BI411" s="178">
        <f>IF(N411="nulová",J411,0)</f>
        <v>0</v>
      </c>
      <c r="BJ411" s="18" t="s">
        <v>81</v>
      </c>
      <c r="BK411" s="178">
        <f>ROUND(I411*H411,2)</f>
        <v>0</v>
      </c>
      <c r="BL411" s="18" t="s">
        <v>125</v>
      </c>
      <c r="BM411" s="177" t="s">
        <v>691</v>
      </c>
    </row>
    <row r="412" spans="1:65" s="2" customFormat="1" ht="11.25">
      <c r="A412" s="35"/>
      <c r="B412" s="36"/>
      <c r="C412" s="37"/>
      <c r="D412" s="179" t="s">
        <v>130</v>
      </c>
      <c r="E412" s="37"/>
      <c r="F412" s="180" t="s">
        <v>692</v>
      </c>
      <c r="G412" s="37"/>
      <c r="H412" s="37"/>
      <c r="I412" s="181"/>
      <c r="J412" s="37"/>
      <c r="K412" s="37"/>
      <c r="L412" s="40"/>
      <c r="M412" s="182"/>
      <c r="N412" s="183"/>
      <c r="O412" s="65"/>
      <c r="P412" s="65"/>
      <c r="Q412" s="65"/>
      <c r="R412" s="65"/>
      <c r="S412" s="65"/>
      <c r="T412" s="66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T412" s="18" t="s">
        <v>130</v>
      </c>
      <c r="AU412" s="18" t="s">
        <v>83</v>
      </c>
    </row>
    <row r="413" spans="1:65" s="13" customFormat="1" ht="11.25">
      <c r="B413" s="196"/>
      <c r="C413" s="197"/>
      <c r="D413" s="198" t="s">
        <v>174</v>
      </c>
      <c r="E413" s="199" t="s">
        <v>19</v>
      </c>
      <c r="F413" s="200" t="s">
        <v>693</v>
      </c>
      <c r="G413" s="197"/>
      <c r="H413" s="201">
        <v>57.228000000000002</v>
      </c>
      <c r="I413" s="202"/>
      <c r="J413" s="197"/>
      <c r="K413" s="197"/>
      <c r="L413" s="203"/>
      <c r="M413" s="204"/>
      <c r="N413" s="205"/>
      <c r="O413" s="205"/>
      <c r="P413" s="205"/>
      <c r="Q413" s="205"/>
      <c r="R413" s="205"/>
      <c r="S413" s="205"/>
      <c r="T413" s="206"/>
      <c r="AT413" s="207" t="s">
        <v>174</v>
      </c>
      <c r="AU413" s="207" t="s">
        <v>83</v>
      </c>
      <c r="AV413" s="13" t="s">
        <v>83</v>
      </c>
      <c r="AW413" s="13" t="s">
        <v>35</v>
      </c>
      <c r="AX413" s="13" t="s">
        <v>81</v>
      </c>
      <c r="AY413" s="207" t="s">
        <v>111</v>
      </c>
    </row>
    <row r="414" spans="1:65" s="2" customFormat="1" ht="24.2" customHeight="1">
      <c r="A414" s="35"/>
      <c r="B414" s="36"/>
      <c r="C414" s="166" t="s">
        <v>694</v>
      </c>
      <c r="D414" s="166" t="s">
        <v>112</v>
      </c>
      <c r="E414" s="167" t="s">
        <v>695</v>
      </c>
      <c r="F414" s="168" t="s">
        <v>696</v>
      </c>
      <c r="G414" s="169" t="s">
        <v>247</v>
      </c>
      <c r="H414" s="170">
        <v>53.3</v>
      </c>
      <c r="I414" s="171"/>
      <c r="J414" s="172">
        <f>ROUND(I414*H414,2)</f>
        <v>0</v>
      </c>
      <c r="K414" s="168" t="s">
        <v>128</v>
      </c>
      <c r="L414" s="40"/>
      <c r="M414" s="173" t="s">
        <v>19</v>
      </c>
      <c r="N414" s="174" t="s">
        <v>44</v>
      </c>
      <c r="O414" s="65"/>
      <c r="P414" s="175">
        <f>O414*H414</f>
        <v>0</v>
      </c>
      <c r="Q414" s="175">
        <v>0</v>
      </c>
      <c r="R414" s="175">
        <f>Q414*H414</f>
        <v>0</v>
      </c>
      <c r="S414" s="175">
        <v>0</v>
      </c>
      <c r="T414" s="176">
        <f>S414*H414</f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177" t="s">
        <v>125</v>
      </c>
      <c r="AT414" s="177" t="s">
        <v>112</v>
      </c>
      <c r="AU414" s="177" t="s">
        <v>83</v>
      </c>
      <c r="AY414" s="18" t="s">
        <v>111</v>
      </c>
      <c r="BE414" s="178">
        <f>IF(N414="základní",J414,0)</f>
        <v>0</v>
      </c>
      <c r="BF414" s="178">
        <f>IF(N414="snížená",J414,0)</f>
        <v>0</v>
      </c>
      <c r="BG414" s="178">
        <f>IF(N414="zákl. přenesená",J414,0)</f>
        <v>0</v>
      </c>
      <c r="BH414" s="178">
        <f>IF(N414="sníž. přenesená",J414,0)</f>
        <v>0</v>
      </c>
      <c r="BI414" s="178">
        <f>IF(N414="nulová",J414,0)</f>
        <v>0</v>
      </c>
      <c r="BJ414" s="18" t="s">
        <v>81</v>
      </c>
      <c r="BK414" s="178">
        <f>ROUND(I414*H414,2)</f>
        <v>0</v>
      </c>
      <c r="BL414" s="18" t="s">
        <v>125</v>
      </c>
      <c r="BM414" s="177" t="s">
        <v>697</v>
      </c>
    </row>
    <row r="415" spans="1:65" s="2" customFormat="1" ht="11.25">
      <c r="A415" s="35"/>
      <c r="B415" s="36"/>
      <c r="C415" s="37"/>
      <c r="D415" s="179" t="s">
        <v>130</v>
      </c>
      <c r="E415" s="37"/>
      <c r="F415" s="180" t="s">
        <v>698</v>
      </c>
      <c r="G415" s="37"/>
      <c r="H415" s="37"/>
      <c r="I415" s="181"/>
      <c r="J415" s="37"/>
      <c r="K415" s="37"/>
      <c r="L415" s="40"/>
      <c r="M415" s="182"/>
      <c r="N415" s="183"/>
      <c r="O415" s="65"/>
      <c r="P415" s="65"/>
      <c r="Q415" s="65"/>
      <c r="R415" s="65"/>
      <c r="S415" s="65"/>
      <c r="T415" s="66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T415" s="18" t="s">
        <v>130</v>
      </c>
      <c r="AU415" s="18" t="s">
        <v>83</v>
      </c>
    </row>
    <row r="416" spans="1:65" s="13" customFormat="1" ht="11.25">
      <c r="B416" s="196"/>
      <c r="C416" s="197"/>
      <c r="D416" s="198" t="s">
        <v>174</v>
      </c>
      <c r="E416" s="199" t="s">
        <v>19</v>
      </c>
      <c r="F416" s="200" t="s">
        <v>699</v>
      </c>
      <c r="G416" s="197"/>
      <c r="H416" s="201">
        <v>53.3</v>
      </c>
      <c r="I416" s="202"/>
      <c r="J416" s="197"/>
      <c r="K416" s="197"/>
      <c r="L416" s="203"/>
      <c r="M416" s="204"/>
      <c r="N416" s="205"/>
      <c r="O416" s="205"/>
      <c r="P416" s="205"/>
      <c r="Q416" s="205"/>
      <c r="R416" s="205"/>
      <c r="S416" s="205"/>
      <c r="T416" s="206"/>
      <c r="AT416" s="207" t="s">
        <v>174</v>
      </c>
      <c r="AU416" s="207" t="s">
        <v>83</v>
      </c>
      <c r="AV416" s="13" t="s">
        <v>83</v>
      </c>
      <c r="AW416" s="13" t="s">
        <v>35</v>
      </c>
      <c r="AX416" s="13" t="s">
        <v>81</v>
      </c>
      <c r="AY416" s="207" t="s">
        <v>111</v>
      </c>
    </row>
    <row r="417" spans="1:65" s="2" customFormat="1" ht="24.2" customHeight="1">
      <c r="A417" s="35"/>
      <c r="B417" s="36"/>
      <c r="C417" s="166" t="s">
        <v>700</v>
      </c>
      <c r="D417" s="166" t="s">
        <v>112</v>
      </c>
      <c r="E417" s="167" t="s">
        <v>701</v>
      </c>
      <c r="F417" s="168" t="s">
        <v>702</v>
      </c>
      <c r="G417" s="169" t="s">
        <v>247</v>
      </c>
      <c r="H417" s="170">
        <v>1012.7</v>
      </c>
      <c r="I417" s="171"/>
      <c r="J417" s="172">
        <f>ROUND(I417*H417,2)</f>
        <v>0</v>
      </c>
      <c r="K417" s="168" t="s">
        <v>128</v>
      </c>
      <c r="L417" s="40"/>
      <c r="M417" s="173" t="s">
        <v>19</v>
      </c>
      <c r="N417" s="174" t="s">
        <v>44</v>
      </c>
      <c r="O417" s="65"/>
      <c r="P417" s="175">
        <f>O417*H417</f>
        <v>0</v>
      </c>
      <c r="Q417" s="175">
        <v>0</v>
      </c>
      <c r="R417" s="175">
        <f>Q417*H417</f>
        <v>0</v>
      </c>
      <c r="S417" s="175">
        <v>0</v>
      </c>
      <c r="T417" s="176">
        <f>S417*H417</f>
        <v>0</v>
      </c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R417" s="177" t="s">
        <v>125</v>
      </c>
      <c r="AT417" s="177" t="s">
        <v>112</v>
      </c>
      <c r="AU417" s="177" t="s">
        <v>83</v>
      </c>
      <c r="AY417" s="18" t="s">
        <v>111</v>
      </c>
      <c r="BE417" s="178">
        <f>IF(N417="základní",J417,0)</f>
        <v>0</v>
      </c>
      <c r="BF417" s="178">
        <f>IF(N417="snížená",J417,0)</f>
        <v>0</v>
      </c>
      <c r="BG417" s="178">
        <f>IF(N417="zákl. přenesená",J417,0)</f>
        <v>0</v>
      </c>
      <c r="BH417" s="178">
        <f>IF(N417="sníž. přenesená",J417,0)</f>
        <v>0</v>
      </c>
      <c r="BI417" s="178">
        <f>IF(N417="nulová",J417,0)</f>
        <v>0</v>
      </c>
      <c r="BJ417" s="18" t="s">
        <v>81</v>
      </c>
      <c r="BK417" s="178">
        <f>ROUND(I417*H417,2)</f>
        <v>0</v>
      </c>
      <c r="BL417" s="18" t="s">
        <v>125</v>
      </c>
      <c r="BM417" s="177" t="s">
        <v>703</v>
      </c>
    </row>
    <row r="418" spans="1:65" s="2" customFormat="1" ht="11.25">
      <c r="A418" s="35"/>
      <c r="B418" s="36"/>
      <c r="C418" s="37"/>
      <c r="D418" s="179" t="s">
        <v>130</v>
      </c>
      <c r="E418" s="37"/>
      <c r="F418" s="180" t="s">
        <v>704</v>
      </c>
      <c r="G418" s="37"/>
      <c r="H418" s="37"/>
      <c r="I418" s="181"/>
      <c r="J418" s="37"/>
      <c r="K418" s="37"/>
      <c r="L418" s="40"/>
      <c r="M418" s="182"/>
      <c r="N418" s="183"/>
      <c r="O418" s="65"/>
      <c r="P418" s="65"/>
      <c r="Q418" s="65"/>
      <c r="R418" s="65"/>
      <c r="S418" s="65"/>
      <c r="T418" s="66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T418" s="18" t="s">
        <v>130</v>
      </c>
      <c r="AU418" s="18" t="s">
        <v>83</v>
      </c>
    </row>
    <row r="419" spans="1:65" s="13" customFormat="1" ht="11.25">
      <c r="B419" s="196"/>
      <c r="C419" s="197"/>
      <c r="D419" s="198" t="s">
        <v>174</v>
      </c>
      <c r="E419" s="199" t="s">
        <v>19</v>
      </c>
      <c r="F419" s="200" t="s">
        <v>705</v>
      </c>
      <c r="G419" s="197"/>
      <c r="H419" s="201">
        <v>1012.7</v>
      </c>
      <c r="I419" s="202"/>
      <c r="J419" s="197"/>
      <c r="K419" s="197"/>
      <c r="L419" s="203"/>
      <c r="M419" s="204"/>
      <c r="N419" s="205"/>
      <c r="O419" s="205"/>
      <c r="P419" s="205"/>
      <c r="Q419" s="205"/>
      <c r="R419" s="205"/>
      <c r="S419" s="205"/>
      <c r="T419" s="206"/>
      <c r="AT419" s="207" t="s">
        <v>174</v>
      </c>
      <c r="AU419" s="207" t="s">
        <v>83</v>
      </c>
      <c r="AV419" s="13" t="s">
        <v>83</v>
      </c>
      <c r="AW419" s="13" t="s">
        <v>35</v>
      </c>
      <c r="AX419" s="13" t="s">
        <v>81</v>
      </c>
      <c r="AY419" s="207" t="s">
        <v>111</v>
      </c>
    </row>
    <row r="420" spans="1:65" s="2" customFormat="1" ht="16.5" customHeight="1">
      <c r="A420" s="35"/>
      <c r="B420" s="36"/>
      <c r="C420" s="166" t="s">
        <v>706</v>
      </c>
      <c r="D420" s="166" t="s">
        <v>112</v>
      </c>
      <c r="E420" s="167" t="s">
        <v>707</v>
      </c>
      <c r="F420" s="168" t="s">
        <v>708</v>
      </c>
      <c r="G420" s="169" t="s">
        <v>247</v>
      </c>
      <c r="H420" s="170">
        <v>329.18099999999998</v>
      </c>
      <c r="I420" s="171"/>
      <c r="J420" s="172">
        <f>ROUND(I420*H420,2)</f>
        <v>0</v>
      </c>
      <c r="K420" s="168" t="s">
        <v>128</v>
      </c>
      <c r="L420" s="40"/>
      <c r="M420" s="173" t="s">
        <v>19</v>
      </c>
      <c r="N420" s="174" t="s">
        <v>44</v>
      </c>
      <c r="O420" s="65"/>
      <c r="P420" s="175">
        <f>O420*H420</f>
        <v>0</v>
      </c>
      <c r="Q420" s="175">
        <v>0</v>
      </c>
      <c r="R420" s="175">
        <f>Q420*H420</f>
        <v>0</v>
      </c>
      <c r="S420" s="175">
        <v>0</v>
      </c>
      <c r="T420" s="176">
        <f>S420*H420</f>
        <v>0</v>
      </c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R420" s="177" t="s">
        <v>125</v>
      </c>
      <c r="AT420" s="177" t="s">
        <v>112</v>
      </c>
      <c r="AU420" s="177" t="s">
        <v>83</v>
      </c>
      <c r="AY420" s="18" t="s">
        <v>111</v>
      </c>
      <c r="BE420" s="178">
        <f>IF(N420="základní",J420,0)</f>
        <v>0</v>
      </c>
      <c r="BF420" s="178">
        <f>IF(N420="snížená",J420,0)</f>
        <v>0</v>
      </c>
      <c r="BG420" s="178">
        <f>IF(N420="zákl. přenesená",J420,0)</f>
        <v>0</v>
      </c>
      <c r="BH420" s="178">
        <f>IF(N420="sníž. přenesená",J420,0)</f>
        <v>0</v>
      </c>
      <c r="BI420" s="178">
        <f>IF(N420="nulová",J420,0)</f>
        <v>0</v>
      </c>
      <c r="BJ420" s="18" t="s">
        <v>81</v>
      </c>
      <c r="BK420" s="178">
        <f>ROUND(I420*H420,2)</f>
        <v>0</v>
      </c>
      <c r="BL420" s="18" t="s">
        <v>125</v>
      </c>
      <c r="BM420" s="177" t="s">
        <v>709</v>
      </c>
    </row>
    <row r="421" spans="1:65" s="2" customFormat="1" ht="11.25">
      <c r="A421" s="35"/>
      <c r="B421" s="36"/>
      <c r="C421" s="37"/>
      <c r="D421" s="179" t="s">
        <v>130</v>
      </c>
      <c r="E421" s="37"/>
      <c r="F421" s="180" t="s">
        <v>710</v>
      </c>
      <c r="G421" s="37"/>
      <c r="H421" s="37"/>
      <c r="I421" s="181"/>
      <c r="J421" s="37"/>
      <c r="K421" s="37"/>
      <c r="L421" s="40"/>
      <c r="M421" s="182"/>
      <c r="N421" s="183"/>
      <c r="O421" s="65"/>
      <c r="P421" s="65"/>
      <c r="Q421" s="65"/>
      <c r="R421" s="65"/>
      <c r="S421" s="65"/>
      <c r="T421" s="66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T421" s="18" t="s">
        <v>130</v>
      </c>
      <c r="AU421" s="18" t="s">
        <v>83</v>
      </c>
    </row>
    <row r="422" spans="1:65" s="13" customFormat="1" ht="11.25">
      <c r="B422" s="196"/>
      <c r="C422" s="197"/>
      <c r="D422" s="198" t="s">
        <v>174</v>
      </c>
      <c r="E422" s="199" t="s">
        <v>19</v>
      </c>
      <c r="F422" s="200" t="s">
        <v>711</v>
      </c>
      <c r="G422" s="197"/>
      <c r="H422" s="201">
        <v>329.18099999999998</v>
      </c>
      <c r="I422" s="202"/>
      <c r="J422" s="197"/>
      <c r="K422" s="197"/>
      <c r="L422" s="203"/>
      <c r="M422" s="204"/>
      <c r="N422" s="205"/>
      <c r="O422" s="205"/>
      <c r="P422" s="205"/>
      <c r="Q422" s="205"/>
      <c r="R422" s="205"/>
      <c r="S422" s="205"/>
      <c r="T422" s="206"/>
      <c r="AT422" s="207" t="s">
        <v>174</v>
      </c>
      <c r="AU422" s="207" t="s">
        <v>83</v>
      </c>
      <c r="AV422" s="13" t="s">
        <v>83</v>
      </c>
      <c r="AW422" s="13" t="s">
        <v>35</v>
      </c>
      <c r="AX422" s="13" t="s">
        <v>81</v>
      </c>
      <c r="AY422" s="207" t="s">
        <v>111</v>
      </c>
    </row>
    <row r="423" spans="1:65" s="2" customFormat="1" ht="16.5" customHeight="1">
      <c r="A423" s="35"/>
      <c r="B423" s="36"/>
      <c r="C423" s="166" t="s">
        <v>712</v>
      </c>
      <c r="D423" s="166" t="s">
        <v>112</v>
      </c>
      <c r="E423" s="167" t="s">
        <v>713</v>
      </c>
      <c r="F423" s="168" t="s">
        <v>714</v>
      </c>
      <c r="G423" s="169" t="s">
        <v>247</v>
      </c>
      <c r="H423" s="170">
        <v>53.3</v>
      </c>
      <c r="I423" s="171"/>
      <c r="J423" s="172">
        <f>ROUND(I423*H423,2)</f>
        <v>0</v>
      </c>
      <c r="K423" s="168" t="s">
        <v>128</v>
      </c>
      <c r="L423" s="40"/>
      <c r="M423" s="173" t="s">
        <v>19</v>
      </c>
      <c r="N423" s="174" t="s">
        <v>44</v>
      </c>
      <c r="O423" s="65"/>
      <c r="P423" s="175">
        <f>O423*H423</f>
        <v>0</v>
      </c>
      <c r="Q423" s="175">
        <v>0</v>
      </c>
      <c r="R423" s="175">
        <f>Q423*H423</f>
        <v>0</v>
      </c>
      <c r="S423" s="175">
        <v>0</v>
      </c>
      <c r="T423" s="176">
        <f>S423*H423</f>
        <v>0</v>
      </c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R423" s="177" t="s">
        <v>125</v>
      </c>
      <c r="AT423" s="177" t="s">
        <v>112</v>
      </c>
      <c r="AU423" s="177" t="s">
        <v>83</v>
      </c>
      <c r="AY423" s="18" t="s">
        <v>111</v>
      </c>
      <c r="BE423" s="178">
        <f>IF(N423="základní",J423,0)</f>
        <v>0</v>
      </c>
      <c r="BF423" s="178">
        <f>IF(N423="snížená",J423,0)</f>
        <v>0</v>
      </c>
      <c r="BG423" s="178">
        <f>IF(N423="zákl. přenesená",J423,0)</f>
        <v>0</v>
      </c>
      <c r="BH423" s="178">
        <f>IF(N423="sníž. přenesená",J423,0)</f>
        <v>0</v>
      </c>
      <c r="BI423" s="178">
        <f>IF(N423="nulová",J423,0)</f>
        <v>0</v>
      </c>
      <c r="BJ423" s="18" t="s">
        <v>81</v>
      </c>
      <c r="BK423" s="178">
        <f>ROUND(I423*H423,2)</f>
        <v>0</v>
      </c>
      <c r="BL423" s="18" t="s">
        <v>125</v>
      </c>
      <c r="BM423" s="177" t="s">
        <v>715</v>
      </c>
    </row>
    <row r="424" spans="1:65" s="2" customFormat="1" ht="11.25">
      <c r="A424" s="35"/>
      <c r="B424" s="36"/>
      <c r="C424" s="37"/>
      <c r="D424" s="179" t="s">
        <v>130</v>
      </c>
      <c r="E424" s="37"/>
      <c r="F424" s="180" t="s">
        <v>716</v>
      </c>
      <c r="G424" s="37"/>
      <c r="H424" s="37"/>
      <c r="I424" s="181"/>
      <c r="J424" s="37"/>
      <c r="K424" s="37"/>
      <c r="L424" s="40"/>
      <c r="M424" s="182"/>
      <c r="N424" s="183"/>
      <c r="O424" s="65"/>
      <c r="P424" s="65"/>
      <c r="Q424" s="65"/>
      <c r="R424" s="65"/>
      <c r="S424" s="65"/>
      <c r="T424" s="66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T424" s="18" t="s">
        <v>130</v>
      </c>
      <c r="AU424" s="18" t="s">
        <v>83</v>
      </c>
    </row>
    <row r="425" spans="1:65" s="2" customFormat="1" ht="24.2" customHeight="1">
      <c r="A425" s="35"/>
      <c r="B425" s="36"/>
      <c r="C425" s="166" t="s">
        <v>717</v>
      </c>
      <c r="D425" s="166" t="s">
        <v>112</v>
      </c>
      <c r="E425" s="167" t="s">
        <v>718</v>
      </c>
      <c r="F425" s="168" t="s">
        <v>719</v>
      </c>
      <c r="G425" s="169" t="s">
        <v>247</v>
      </c>
      <c r="H425" s="170">
        <v>61.686999999999998</v>
      </c>
      <c r="I425" s="171"/>
      <c r="J425" s="172">
        <f>ROUND(I425*H425,2)</f>
        <v>0</v>
      </c>
      <c r="K425" s="168" t="s">
        <v>128</v>
      </c>
      <c r="L425" s="40"/>
      <c r="M425" s="173" t="s">
        <v>19</v>
      </c>
      <c r="N425" s="174" t="s">
        <v>44</v>
      </c>
      <c r="O425" s="65"/>
      <c r="P425" s="175">
        <f>O425*H425</f>
        <v>0</v>
      </c>
      <c r="Q425" s="175">
        <v>0</v>
      </c>
      <c r="R425" s="175">
        <f>Q425*H425</f>
        <v>0</v>
      </c>
      <c r="S425" s="175">
        <v>0</v>
      </c>
      <c r="T425" s="176">
        <f>S425*H425</f>
        <v>0</v>
      </c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R425" s="177" t="s">
        <v>125</v>
      </c>
      <c r="AT425" s="177" t="s">
        <v>112</v>
      </c>
      <c r="AU425" s="177" t="s">
        <v>83</v>
      </c>
      <c r="AY425" s="18" t="s">
        <v>111</v>
      </c>
      <c r="BE425" s="178">
        <f>IF(N425="základní",J425,0)</f>
        <v>0</v>
      </c>
      <c r="BF425" s="178">
        <f>IF(N425="snížená",J425,0)</f>
        <v>0</v>
      </c>
      <c r="BG425" s="178">
        <f>IF(N425="zákl. přenesená",J425,0)</f>
        <v>0</v>
      </c>
      <c r="BH425" s="178">
        <f>IF(N425="sníž. přenesená",J425,0)</f>
        <v>0</v>
      </c>
      <c r="BI425" s="178">
        <f>IF(N425="nulová",J425,0)</f>
        <v>0</v>
      </c>
      <c r="BJ425" s="18" t="s">
        <v>81</v>
      </c>
      <c r="BK425" s="178">
        <f>ROUND(I425*H425,2)</f>
        <v>0</v>
      </c>
      <c r="BL425" s="18" t="s">
        <v>125</v>
      </c>
      <c r="BM425" s="177" t="s">
        <v>720</v>
      </c>
    </row>
    <row r="426" spans="1:65" s="2" customFormat="1" ht="11.25">
      <c r="A426" s="35"/>
      <c r="B426" s="36"/>
      <c r="C426" s="37"/>
      <c r="D426" s="179" t="s">
        <v>130</v>
      </c>
      <c r="E426" s="37"/>
      <c r="F426" s="180" t="s">
        <v>721</v>
      </c>
      <c r="G426" s="37"/>
      <c r="H426" s="37"/>
      <c r="I426" s="181"/>
      <c r="J426" s="37"/>
      <c r="K426" s="37"/>
      <c r="L426" s="40"/>
      <c r="M426" s="182"/>
      <c r="N426" s="183"/>
      <c r="O426" s="65"/>
      <c r="P426" s="65"/>
      <c r="Q426" s="65"/>
      <c r="R426" s="65"/>
      <c r="S426" s="65"/>
      <c r="T426" s="66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T426" s="18" t="s">
        <v>130</v>
      </c>
      <c r="AU426" s="18" t="s">
        <v>83</v>
      </c>
    </row>
    <row r="427" spans="1:65" s="13" customFormat="1" ht="11.25">
      <c r="B427" s="196"/>
      <c r="C427" s="197"/>
      <c r="D427" s="198" t="s">
        <v>174</v>
      </c>
      <c r="E427" s="199" t="s">
        <v>19</v>
      </c>
      <c r="F427" s="200" t="s">
        <v>672</v>
      </c>
      <c r="G427" s="197"/>
      <c r="H427" s="201">
        <v>5.375</v>
      </c>
      <c r="I427" s="202"/>
      <c r="J427" s="197"/>
      <c r="K427" s="197"/>
      <c r="L427" s="203"/>
      <c r="M427" s="204"/>
      <c r="N427" s="205"/>
      <c r="O427" s="205"/>
      <c r="P427" s="205"/>
      <c r="Q427" s="205"/>
      <c r="R427" s="205"/>
      <c r="S427" s="205"/>
      <c r="T427" s="206"/>
      <c r="AT427" s="207" t="s">
        <v>174</v>
      </c>
      <c r="AU427" s="207" t="s">
        <v>83</v>
      </c>
      <c r="AV427" s="13" t="s">
        <v>83</v>
      </c>
      <c r="AW427" s="13" t="s">
        <v>35</v>
      </c>
      <c r="AX427" s="13" t="s">
        <v>73</v>
      </c>
      <c r="AY427" s="207" t="s">
        <v>111</v>
      </c>
    </row>
    <row r="428" spans="1:65" s="13" customFormat="1" ht="11.25">
      <c r="B428" s="196"/>
      <c r="C428" s="197"/>
      <c r="D428" s="198" t="s">
        <v>174</v>
      </c>
      <c r="E428" s="199" t="s">
        <v>19</v>
      </c>
      <c r="F428" s="200" t="s">
        <v>687</v>
      </c>
      <c r="G428" s="197"/>
      <c r="H428" s="201">
        <v>1.6120000000000001</v>
      </c>
      <c r="I428" s="202"/>
      <c r="J428" s="197"/>
      <c r="K428" s="197"/>
      <c r="L428" s="203"/>
      <c r="M428" s="204"/>
      <c r="N428" s="205"/>
      <c r="O428" s="205"/>
      <c r="P428" s="205"/>
      <c r="Q428" s="205"/>
      <c r="R428" s="205"/>
      <c r="S428" s="205"/>
      <c r="T428" s="206"/>
      <c r="AT428" s="207" t="s">
        <v>174</v>
      </c>
      <c r="AU428" s="207" t="s">
        <v>83</v>
      </c>
      <c r="AV428" s="13" t="s">
        <v>83</v>
      </c>
      <c r="AW428" s="13" t="s">
        <v>35</v>
      </c>
      <c r="AX428" s="13" t="s">
        <v>73</v>
      </c>
      <c r="AY428" s="207" t="s">
        <v>111</v>
      </c>
    </row>
    <row r="429" spans="1:65" s="13" customFormat="1" ht="11.25">
      <c r="B429" s="196"/>
      <c r="C429" s="197"/>
      <c r="D429" s="198" t="s">
        <v>174</v>
      </c>
      <c r="E429" s="199" t="s">
        <v>19</v>
      </c>
      <c r="F429" s="200" t="s">
        <v>688</v>
      </c>
      <c r="G429" s="197"/>
      <c r="H429" s="201">
        <v>1.4</v>
      </c>
      <c r="I429" s="202"/>
      <c r="J429" s="197"/>
      <c r="K429" s="197"/>
      <c r="L429" s="203"/>
      <c r="M429" s="204"/>
      <c r="N429" s="205"/>
      <c r="O429" s="205"/>
      <c r="P429" s="205"/>
      <c r="Q429" s="205"/>
      <c r="R429" s="205"/>
      <c r="S429" s="205"/>
      <c r="T429" s="206"/>
      <c r="AT429" s="207" t="s">
        <v>174</v>
      </c>
      <c r="AU429" s="207" t="s">
        <v>83</v>
      </c>
      <c r="AV429" s="13" t="s">
        <v>83</v>
      </c>
      <c r="AW429" s="13" t="s">
        <v>35</v>
      </c>
      <c r="AX429" s="13" t="s">
        <v>73</v>
      </c>
      <c r="AY429" s="207" t="s">
        <v>111</v>
      </c>
    </row>
    <row r="430" spans="1:65" s="13" customFormat="1" ht="11.25">
      <c r="B430" s="196"/>
      <c r="C430" s="197"/>
      <c r="D430" s="198" t="s">
        <v>174</v>
      </c>
      <c r="E430" s="199" t="s">
        <v>19</v>
      </c>
      <c r="F430" s="200" t="s">
        <v>699</v>
      </c>
      <c r="G430" s="197"/>
      <c r="H430" s="201">
        <v>53.3</v>
      </c>
      <c r="I430" s="202"/>
      <c r="J430" s="197"/>
      <c r="K430" s="197"/>
      <c r="L430" s="203"/>
      <c r="M430" s="204"/>
      <c r="N430" s="205"/>
      <c r="O430" s="205"/>
      <c r="P430" s="205"/>
      <c r="Q430" s="205"/>
      <c r="R430" s="205"/>
      <c r="S430" s="205"/>
      <c r="T430" s="206"/>
      <c r="AT430" s="207" t="s">
        <v>174</v>
      </c>
      <c r="AU430" s="207" t="s">
        <v>83</v>
      </c>
      <c r="AV430" s="13" t="s">
        <v>83</v>
      </c>
      <c r="AW430" s="13" t="s">
        <v>35</v>
      </c>
      <c r="AX430" s="13" t="s">
        <v>73</v>
      </c>
      <c r="AY430" s="207" t="s">
        <v>111</v>
      </c>
    </row>
    <row r="431" spans="1:65" s="14" customFormat="1" ht="11.25">
      <c r="B431" s="208"/>
      <c r="C431" s="209"/>
      <c r="D431" s="198" t="s">
        <v>174</v>
      </c>
      <c r="E431" s="210" t="s">
        <v>19</v>
      </c>
      <c r="F431" s="211" t="s">
        <v>177</v>
      </c>
      <c r="G431" s="209"/>
      <c r="H431" s="212">
        <v>61.686999999999998</v>
      </c>
      <c r="I431" s="213"/>
      <c r="J431" s="209"/>
      <c r="K431" s="209"/>
      <c r="L431" s="214"/>
      <c r="M431" s="215"/>
      <c r="N431" s="216"/>
      <c r="O431" s="216"/>
      <c r="P431" s="216"/>
      <c r="Q431" s="216"/>
      <c r="R431" s="216"/>
      <c r="S431" s="216"/>
      <c r="T431" s="217"/>
      <c r="AT431" s="218" t="s">
        <v>174</v>
      </c>
      <c r="AU431" s="218" t="s">
        <v>83</v>
      </c>
      <c r="AV431" s="14" t="s">
        <v>125</v>
      </c>
      <c r="AW431" s="14" t="s">
        <v>35</v>
      </c>
      <c r="AX431" s="14" t="s">
        <v>81</v>
      </c>
      <c r="AY431" s="218" t="s">
        <v>111</v>
      </c>
    </row>
    <row r="432" spans="1:65" s="2" customFormat="1" ht="24.2" customHeight="1">
      <c r="A432" s="35"/>
      <c r="B432" s="36"/>
      <c r="C432" s="166" t="s">
        <v>722</v>
      </c>
      <c r="D432" s="166" t="s">
        <v>112</v>
      </c>
      <c r="E432" s="167" t="s">
        <v>723</v>
      </c>
      <c r="F432" s="168" t="s">
        <v>246</v>
      </c>
      <c r="G432" s="169" t="s">
        <v>247</v>
      </c>
      <c r="H432" s="170">
        <v>172.30199999999999</v>
      </c>
      <c r="I432" s="171"/>
      <c r="J432" s="172">
        <f>ROUND(I432*H432,2)</f>
        <v>0</v>
      </c>
      <c r="K432" s="168" t="s">
        <v>128</v>
      </c>
      <c r="L432" s="40"/>
      <c r="M432" s="173" t="s">
        <v>19</v>
      </c>
      <c r="N432" s="174" t="s">
        <v>44</v>
      </c>
      <c r="O432" s="65"/>
      <c r="P432" s="175">
        <f>O432*H432</f>
        <v>0</v>
      </c>
      <c r="Q432" s="175">
        <v>0</v>
      </c>
      <c r="R432" s="175">
        <f>Q432*H432</f>
        <v>0</v>
      </c>
      <c r="S432" s="175">
        <v>0</v>
      </c>
      <c r="T432" s="176">
        <f>S432*H432</f>
        <v>0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177" t="s">
        <v>125</v>
      </c>
      <c r="AT432" s="177" t="s">
        <v>112</v>
      </c>
      <c r="AU432" s="177" t="s">
        <v>83</v>
      </c>
      <c r="AY432" s="18" t="s">
        <v>111</v>
      </c>
      <c r="BE432" s="178">
        <f>IF(N432="základní",J432,0)</f>
        <v>0</v>
      </c>
      <c r="BF432" s="178">
        <f>IF(N432="snížená",J432,0)</f>
        <v>0</v>
      </c>
      <c r="BG432" s="178">
        <f>IF(N432="zákl. přenesená",J432,0)</f>
        <v>0</v>
      </c>
      <c r="BH432" s="178">
        <f>IF(N432="sníž. přenesená",J432,0)</f>
        <v>0</v>
      </c>
      <c r="BI432" s="178">
        <f>IF(N432="nulová",J432,0)</f>
        <v>0</v>
      </c>
      <c r="BJ432" s="18" t="s">
        <v>81</v>
      </c>
      <c r="BK432" s="178">
        <f>ROUND(I432*H432,2)</f>
        <v>0</v>
      </c>
      <c r="BL432" s="18" t="s">
        <v>125</v>
      </c>
      <c r="BM432" s="177" t="s">
        <v>724</v>
      </c>
    </row>
    <row r="433" spans="1:65" s="2" customFormat="1" ht="11.25">
      <c r="A433" s="35"/>
      <c r="B433" s="36"/>
      <c r="C433" s="37"/>
      <c r="D433" s="179" t="s">
        <v>130</v>
      </c>
      <c r="E433" s="37"/>
      <c r="F433" s="180" t="s">
        <v>725</v>
      </c>
      <c r="G433" s="37"/>
      <c r="H433" s="37"/>
      <c r="I433" s="181"/>
      <c r="J433" s="37"/>
      <c r="K433" s="37"/>
      <c r="L433" s="40"/>
      <c r="M433" s="182"/>
      <c r="N433" s="183"/>
      <c r="O433" s="65"/>
      <c r="P433" s="65"/>
      <c r="Q433" s="65"/>
      <c r="R433" s="65"/>
      <c r="S433" s="65"/>
      <c r="T433" s="66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T433" s="18" t="s">
        <v>130</v>
      </c>
      <c r="AU433" s="18" t="s">
        <v>83</v>
      </c>
    </row>
    <row r="434" spans="1:65" s="13" customFormat="1" ht="11.25">
      <c r="B434" s="196"/>
      <c r="C434" s="197"/>
      <c r="D434" s="198" t="s">
        <v>174</v>
      </c>
      <c r="E434" s="199" t="s">
        <v>19</v>
      </c>
      <c r="F434" s="200" t="s">
        <v>673</v>
      </c>
      <c r="G434" s="197"/>
      <c r="H434" s="201">
        <v>172.30199999999999</v>
      </c>
      <c r="I434" s="202"/>
      <c r="J434" s="197"/>
      <c r="K434" s="197"/>
      <c r="L434" s="203"/>
      <c r="M434" s="204"/>
      <c r="N434" s="205"/>
      <c r="O434" s="205"/>
      <c r="P434" s="205"/>
      <c r="Q434" s="205"/>
      <c r="R434" s="205"/>
      <c r="S434" s="205"/>
      <c r="T434" s="206"/>
      <c r="AT434" s="207" t="s">
        <v>174</v>
      </c>
      <c r="AU434" s="207" t="s">
        <v>83</v>
      </c>
      <c r="AV434" s="13" t="s">
        <v>83</v>
      </c>
      <c r="AW434" s="13" t="s">
        <v>35</v>
      </c>
      <c r="AX434" s="13" t="s">
        <v>81</v>
      </c>
      <c r="AY434" s="207" t="s">
        <v>111</v>
      </c>
    </row>
    <row r="435" spans="1:65" s="2" customFormat="1" ht="24.2" customHeight="1">
      <c r="A435" s="35"/>
      <c r="B435" s="36"/>
      <c r="C435" s="166" t="s">
        <v>726</v>
      </c>
      <c r="D435" s="166" t="s">
        <v>112</v>
      </c>
      <c r="E435" s="167" t="s">
        <v>727</v>
      </c>
      <c r="F435" s="168" t="s">
        <v>728</v>
      </c>
      <c r="G435" s="169" t="s">
        <v>247</v>
      </c>
      <c r="H435" s="170">
        <v>148.49199999999999</v>
      </c>
      <c r="I435" s="171"/>
      <c r="J435" s="172">
        <f>ROUND(I435*H435,2)</f>
        <v>0</v>
      </c>
      <c r="K435" s="168" t="s">
        <v>128</v>
      </c>
      <c r="L435" s="40"/>
      <c r="M435" s="173" t="s">
        <v>19</v>
      </c>
      <c r="N435" s="174" t="s">
        <v>44</v>
      </c>
      <c r="O435" s="65"/>
      <c r="P435" s="175">
        <f>O435*H435</f>
        <v>0</v>
      </c>
      <c r="Q435" s="175">
        <v>0</v>
      </c>
      <c r="R435" s="175">
        <f>Q435*H435</f>
        <v>0</v>
      </c>
      <c r="S435" s="175">
        <v>0</v>
      </c>
      <c r="T435" s="176">
        <f>S435*H435</f>
        <v>0</v>
      </c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R435" s="177" t="s">
        <v>125</v>
      </c>
      <c r="AT435" s="177" t="s">
        <v>112</v>
      </c>
      <c r="AU435" s="177" t="s">
        <v>83</v>
      </c>
      <c r="AY435" s="18" t="s">
        <v>111</v>
      </c>
      <c r="BE435" s="178">
        <f>IF(N435="základní",J435,0)</f>
        <v>0</v>
      </c>
      <c r="BF435" s="178">
        <f>IF(N435="snížená",J435,0)</f>
        <v>0</v>
      </c>
      <c r="BG435" s="178">
        <f>IF(N435="zákl. přenesená",J435,0)</f>
        <v>0</v>
      </c>
      <c r="BH435" s="178">
        <f>IF(N435="sníž. přenesená",J435,0)</f>
        <v>0</v>
      </c>
      <c r="BI435" s="178">
        <f>IF(N435="nulová",J435,0)</f>
        <v>0</v>
      </c>
      <c r="BJ435" s="18" t="s">
        <v>81</v>
      </c>
      <c r="BK435" s="178">
        <f>ROUND(I435*H435,2)</f>
        <v>0</v>
      </c>
      <c r="BL435" s="18" t="s">
        <v>125</v>
      </c>
      <c r="BM435" s="177" t="s">
        <v>729</v>
      </c>
    </row>
    <row r="436" spans="1:65" s="2" customFormat="1" ht="11.25">
      <c r="A436" s="35"/>
      <c r="B436" s="36"/>
      <c r="C436" s="37"/>
      <c r="D436" s="179" t="s">
        <v>130</v>
      </c>
      <c r="E436" s="37"/>
      <c r="F436" s="180" t="s">
        <v>730</v>
      </c>
      <c r="G436" s="37"/>
      <c r="H436" s="37"/>
      <c r="I436" s="181"/>
      <c r="J436" s="37"/>
      <c r="K436" s="37"/>
      <c r="L436" s="40"/>
      <c r="M436" s="182"/>
      <c r="N436" s="183"/>
      <c r="O436" s="65"/>
      <c r="P436" s="65"/>
      <c r="Q436" s="65"/>
      <c r="R436" s="65"/>
      <c r="S436" s="65"/>
      <c r="T436" s="66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T436" s="18" t="s">
        <v>130</v>
      </c>
      <c r="AU436" s="18" t="s">
        <v>83</v>
      </c>
    </row>
    <row r="437" spans="1:65" s="13" customFormat="1" ht="11.25">
      <c r="B437" s="196"/>
      <c r="C437" s="197"/>
      <c r="D437" s="198" t="s">
        <v>174</v>
      </c>
      <c r="E437" s="199" t="s">
        <v>19</v>
      </c>
      <c r="F437" s="200" t="s">
        <v>674</v>
      </c>
      <c r="G437" s="197"/>
      <c r="H437" s="201">
        <v>107.58</v>
      </c>
      <c r="I437" s="202"/>
      <c r="J437" s="197"/>
      <c r="K437" s="197"/>
      <c r="L437" s="203"/>
      <c r="M437" s="204"/>
      <c r="N437" s="205"/>
      <c r="O437" s="205"/>
      <c r="P437" s="205"/>
      <c r="Q437" s="205"/>
      <c r="R437" s="205"/>
      <c r="S437" s="205"/>
      <c r="T437" s="206"/>
      <c r="AT437" s="207" t="s">
        <v>174</v>
      </c>
      <c r="AU437" s="207" t="s">
        <v>83</v>
      </c>
      <c r="AV437" s="13" t="s">
        <v>83</v>
      </c>
      <c r="AW437" s="13" t="s">
        <v>35</v>
      </c>
      <c r="AX437" s="13" t="s">
        <v>73</v>
      </c>
      <c r="AY437" s="207" t="s">
        <v>111</v>
      </c>
    </row>
    <row r="438" spans="1:65" s="13" customFormat="1" ht="11.25">
      <c r="B438" s="196"/>
      <c r="C438" s="197"/>
      <c r="D438" s="198" t="s">
        <v>174</v>
      </c>
      <c r="E438" s="199" t="s">
        <v>19</v>
      </c>
      <c r="F438" s="200" t="s">
        <v>675</v>
      </c>
      <c r="G438" s="197"/>
      <c r="H438" s="201">
        <v>40.911999999999999</v>
      </c>
      <c r="I438" s="202"/>
      <c r="J438" s="197"/>
      <c r="K438" s="197"/>
      <c r="L438" s="203"/>
      <c r="M438" s="204"/>
      <c r="N438" s="205"/>
      <c r="O438" s="205"/>
      <c r="P438" s="205"/>
      <c r="Q438" s="205"/>
      <c r="R438" s="205"/>
      <c r="S438" s="205"/>
      <c r="T438" s="206"/>
      <c r="AT438" s="207" t="s">
        <v>174</v>
      </c>
      <c r="AU438" s="207" t="s">
        <v>83</v>
      </c>
      <c r="AV438" s="13" t="s">
        <v>83</v>
      </c>
      <c r="AW438" s="13" t="s">
        <v>35</v>
      </c>
      <c r="AX438" s="13" t="s">
        <v>73</v>
      </c>
      <c r="AY438" s="207" t="s">
        <v>111</v>
      </c>
    </row>
    <row r="439" spans="1:65" s="14" customFormat="1" ht="11.25">
      <c r="B439" s="208"/>
      <c r="C439" s="209"/>
      <c r="D439" s="198" t="s">
        <v>174</v>
      </c>
      <c r="E439" s="210" t="s">
        <v>19</v>
      </c>
      <c r="F439" s="211" t="s">
        <v>177</v>
      </c>
      <c r="G439" s="209"/>
      <c r="H439" s="212">
        <v>148.49199999999999</v>
      </c>
      <c r="I439" s="213"/>
      <c r="J439" s="209"/>
      <c r="K439" s="209"/>
      <c r="L439" s="214"/>
      <c r="M439" s="215"/>
      <c r="N439" s="216"/>
      <c r="O439" s="216"/>
      <c r="P439" s="216"/>
      <c r="Q439" s="216"/>
      <c r="R439" s="216"/>
      <c r="S439" s="216"/>
      <c r="T439" s="217"/>
      <c r="AT439" s="218" t="s">
        <v>174</v>
      </c>
      <c r="AU439" s="218" t="s">
        <v>83</v>
      </c>
      <c r="AV439" s="14" t="s">
        <v>125</v>
      </c>
      <c r="AW439" s="14" t="s">
        <v>35</v>
      </c>
      <c r="AX439" s="14" t="s">
        <v>81</v>
      </c>
      <c r="AY439" s="218" t="s">
        <v>111</v>
      </c>
    </row>
    <row r="440" spans="1:65" s="11" customFormat="1" ht="22.9" customHeight="1">
      <c r="B440" s="152"/>
      <c r="C440" s="153"/>
      <c r="D440" s="154" t="s">
        <v>72</v>
      </c>
      <c r="E440" s="194" t="s">
        <v>731</v>
      </c>
      <c r="F440" s="194" t="s">
        <v>732</v>
      </c>
      <c r="G440" s="153"/>
      <c r="H440" s="153"/>
      <c r="I440" s="156"/>
      <c r="J440" s="195">
        <f>BK440</f>
        <v>0</v>
      </c>
      <c r="K440" s="153"/>
      <c r="L440" s="158"/>
      <c r="M440" s="159"/>
      <c r="N440" s="160"/>
      <c r="O440" s="160"/>
      <c r="P440" s="161">
        <f>SUM(P441:P442)</f>
        <v>0</v>
      </c>
      <c r="Q440" s="160"/>
      <c r="R440" s="161">
        <f>SUM(R441:R442)</f>
        <v>0</v>
      </c>
      <c r="S440" s="160"/>
      <c r="T440" s="162">
        <f>SUM(T441:T442)</f>
        <v>0</v>
      </c>
      <c r="AR440" s="163" t="s">
        <v>81</v>
      </c>
      <c r="AT440" s="164" t="s">
        <v>72</v>
      </c>
      <c r="AU440" s="164" t="s">
        <v>81</v>
      </c>
      <c r="AY440" s="163" t="s">
        <v>111</v>
      </c>
      <c r="BK440" s="165">
        <f>SUM(BK441:BK442)</f>
        <v>0</v>
      </c>
    </row>
    <row r="441" spans="1:65" s="2" customFormat="1" ht="24.2" customHeight="1">
      <c r="A441" s="35"/>
      <c r="B441" s="36"/>
      <c r="C441" s="166" t="s">
        <v>733</v>
      </c>
      <c r="D441" s="166" t="s">
        <v>112</v>
      </c>
      <c r="E441" s="167" t="s">
        <v>734</v>
      </c>
      <c r="F441" s="168" t="s">
        <v>735</v>
      </c>
      <c r="G441" s="169" t="s">
        <v>247</v>
      </c>
      <c r="H441" s="170">
        <v>497.02199999999999</v>
      </c>
      <c r="I441" s="171"/>
      <c r="J441" s="172">
        <f>ROUND(I441*H441,2)</f>
        <v>0</v>
      </c>
      <c r="K441" s="168" t="s">
        <v>128</v>
      </c>
      <c r="L441" s="40"/>
      <c r="M441" s="173" t="s">
        <v>19</v>
      </c>
      <c r="N441" s="174" t="s">
        <v>44</v>
      </c>
      <c r="O441" s="65"/>
      <c r="P441" s="175">
        <f>O441*H441</f>
        <v>0</v>
      </c>
      <c r="Q441" s="175">
        <v>0</v>
      </c>
      <c r="R441" s="175">
        <f>Q441*H441</f>
        <v>0</v>
      </c>
      <c r="S441" s="175">
        <v>0</v>
      </c>
      <c r="T441" s="176">
        <f>S441*H441</f>
        <v>0</v>
      </c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R441" s="177" t="s">
        <v>125</v>
      </c>
      <c r="AT441" s="177" t="s">
        <v>112</v>
      </c>
      <c r="AU441" s="177" t="s">
        <v>83</v>
      </c>
      <c r="AY441" s="18" t="s">
        <v>111</v>
      </c>
      <c r="BE441" s="178">
        <f>IF(N441="základní",J441,0)</f>
        <v>0</v>
      </c>
      <c r="BF441" s="178">
        <f>IF(N441="snížená",J441,0)</f>
        <v>0</v>
      </c>
      <c r="BG441" s="178">
        <f>IF(N441="zákl. přenesená",J441,0)</f>
        <v>0</v>
      </c>
      <c r="BH441" s="178">
        <f>IF(N441="sníž. přenesená",J441,0)</f>
        <v>0</v>
      </c>
      <c r="BI441" s="178">
        <f>IF(N441="nulová",J441,0)</f>
        <v>0</v>
      </c>
      <c r="BJ441" s="18" t="s">
        <v>81</v>
      </c>
      <c r="BK441" s="178">
        <f>ROUND(I441*H441,2)</f>
        <v>0</v>
      </c>
      <c r="BL441" s="18" t="s">
        <v>125</v>
      </c>
      <c r="BM441" s="177" t="s">
        <v>736</v>
      </c>
    </row>
    <row r="442" spans="1:65" s="2" customFormat="1" ht="11.25">
      <c r="A442" s="35"/>
      <c r="B442" s="36"/>
      <c r="C442" s="37"/>
      <c r="D442" s="179" t="s">
        <v>130</v>
      </c>
      <c r="E442" s="37"/>
      <c r="F442" s="180" t="s">
        <v>737</v>
      </c>
      <c r="G442" s="37"/>
      <c r="H442" s="37"/>
      <c r="I442" s="181"/>
      <c r="J442" s="37"/>
      <c r="K442" s="37"/>
      <c r="L442" s="40"/>
      <c r="M442" s="182"/>
      <c r="N442" s="183"/>
      <c r="O442" s="65"/>
      <c r="P442" s="65"/>
      <c r="Q442" s="65"/>
      <c r="R442" s="65"/>
      <c r="S442" s="65"/>
      <c r="T442" s="66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T442" s="18" t="s">
        <v>130</v>
      </c>
      <c r="AU442" s="18" t="s">
        <v>83</v>
      </c>
    </row>
    <row r="443" spans="1:65" s="11" customFormat="1" ht="25.9" customHeight="1">
      <c r="B443" s="152"/>
      <c r="C443" s="153"/>
      <c r="D443" s="154" t="s">
        <v>72</v>
      </c>
      <c r="E443" s="155" t="s">
        <v>738</v>
      </c>
      <c r="F443" s="155" t="s">
        <v>739</v>
      </c>
      <c r="G443" s="153"/>
      <c r="H443" s="153"/>
      <c r="I443" s="156"/>
      <c r="J443" s="157">
        <f>BK443</f>
        <v>0</v>
      </c>
      <c r="K443" s="153"/>
      <c r="L443" s="158"/>
      <c r="M443" s="159"/>
      <c r="N443" s="160"/>
      <c r="O443" s="160"/>
      <c r="P443" s="161">
        <f>P444</f>
        <v>0</v>
      </c>
      <c r="Q443" s="160"/>
      <c r="R443" s="161">
        <f>R444</f>
        <v>7.2240000000000013E-3</v>
      </c>
      <c r="S443" s="160"/>
      <c r="T443" s="162">
        <f>T444</f>
        <v>0</v>
      </c>
      <c r="AR443" s="163" t="s">
        <v>83</v>
      </c>
      <c r="AT443" s="164" t="s">
        <v>72</v>
      </c>
      <c r="AU443" s="164" t="s">
        <v>73</v>
      </c>
      <c r="AY443" s="163" t="s">
        <v>111</v>
      </c>
      <c r="BK443" s="165">
        <f>BK444</f>
        <v>0</v>
      </c>
    </row>
    <row r="444" spans="1:65" s="11" customFormat="1" ht="22.9" customHeight="1">
      <c r="B444" s="152"/>
      <c r="C444" s="153"/>
      <c r="D444" s="154" t="s">
        <v>72</v>
      </c>
      <c r="E444" s="194" t="s">
        <v>740</v>
      </c>
      <c r="F444" s="194" t="s">
        <v>741</v>
      </c>
      <c r="G444" s="153"/>
      <c r="H444" s="153"/>
      <c r="I444" s="156"/>
      <c r="J444" s="195">
        <f>BK444</f>
        <v>0</v>
      </c>
      <c r="K444" s="153"/>
      <c r="L444" s="158"/>
      <c r="M444" s="159"/>
      <c r="N444" s="160"/>
      <c r="O444" s="160"/>
      <c r="P444" s="161">
        <f>SUM(P445:P449)</f>
        <v>0</v>
      </c>
      <c r="Q444" s="160"/>
      <c r="R444" s="161">
        <f>SUM(R445:R449)</f>
        <v>7.2240000000000013E-3</v>
      </c>
      <c r="S444" s="160"/>
      <c r="T444" s="162">
        <f>SUM(T445:T449)</f>
        <v>0</v>
      </c>
      <c r="AR444" s="163" t="s">
        <v>83</v>
      </c>
      <c r="AT444" s="164" t="s">
        <v>72</v>
      </c>
      <c r="AU444" s="164" t="s">
        <v>81</v>
      </c>
      <c r="AY444" s="163" t="s">
        <v>111</v>
      </c>
      <c r="BK444" s="165">
        <f>SUM(BK445:BK449)</f>
        <v>0</v>
      </c>
    </row>
    <row r="445" spans="1:65" s="2" customFormat="1" ht="24.2" customHeight="1">
      <c r="A445" s="35"/>
      <c r="B445" s="36"/>
      <c r="C445" s="166" t="s">
        <v>742</v>
      </c>
      <c r="D445" s="166" t="s">
        <v>112</v>
      </c>
      <c r="E445" s="167" t="s">
        <v>743</v>
      </c>
      <c r="F445" s="168" t="s">
        <v>744</v>
      </c>
      <c r="G445" s="169" t="s">
        <v>171</v>
      </c>
      <c r="H445" s="170">
        <v>12.9</v>
      </c>
      <c r="I445" s="171"/>
      <c r="J445" s="172">
        <f>ROUND(I445*H445,2)</f>
        <v>0</v>
      </c>
      <c r="K445" s="168" t="s">
        <v>128</v>
      </c>
      <c r="L445" s="40"/>
      <c r="M445" s="173" t="s">
        <v>19</v>
      </c>
      <c r="N445" s="174" t="s">
        <v>44</v>
      </c>
      <c r="O445" s="65"/>
      <c r="P445" s="175">
        <f>O445*H445</f>
        <v>0</v>
      </c>
      <c r="Q445" s="175">
        <v>4.0000000000000002E-4</v>
      </c>
      <c r="R445" s="175">
        <f>Q445*H445</f>
        <v>5.1600000000000005E-3</v>
      </c>
      <c r="S445" s="175">
        <v>0</v>
      </c>
      <c r="T445" s="176">
        <f>S445*H445</f>
        <v>0</v>
      </c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R445" s="177" t="s">
        <v>255</v>
      </c>
      <c r="AT445" s="177" t="s">
        <v>112</v>
      </c>
      <c r="AU445" s="177" t="s">
        <v>83</v>
      </c>
      <c r="AY445" s="18" t="s">
        <v>111</v>
      </c>
      <c r="BE445" s="178">
        <f>IF(N445="základní",J445,0)</f>
        <v>0</v>
      </c>
      <c r="BF445" s="178">
        <f>IF(N445="snížená",J445,0)</f>
        <v>0</v>
      </c>
      <c r="BG445" s="178">
        <f>IF(N445="zákl. přenesená",J445,0)</f>
        <v>0</v>
      </c>
      <c r="BH445" s="178">
        <f>IF(N445="sníž. přenesená",J445,0)</f>
        <v>0</v>
      </c>
      <c r="BI445" s="178">
        <f>IF(N445="nulová",J445,0)</f>
        <v>0</v>
      </c>
      <c r="BJ445" s="18" t="s">
        <v>81</v>
      </c>
      <c r="BK445" s="178">
        <f>ROUND(I445*H445,2)</f>
        <v>0</v>
      </c>
      <c r="BL445" s="18" t="s">
        <v>255</v>
      </c>
      <c r="BM445" s="177" t="s">
        <v>745</v>
      </c>
    </row>
    <row r="446" spans="1:65" s="2" customFormat="1" ht="11.25">
      <c r="A446" s="35"/>
      <c r="B446" s="36"/>
      <c r="C446" s="37"/>
      <c r="D446" s="179" t="s">
        <v>130</v>
      </c>
      <c r="E446" s="37"/>
      <c r="F446" s="180" t="s">
        <v>746</v>
      </c>
      <c r="G446" s="37"/>
      <c r="H446" s="37"/>
      <c r="I446" s="181"/>
      <c r="J446" s="37"/>
      <c r="K446" s="37"/>
      <c r="L446" s="40"/>
      <c r="M446" s="182"/>
      <c r="N446" s="183"/>
      <c r="O446" s="65"/>
      <c r="P446" s="65"/>
      <c r="Q446" s="65"/>
      <c r="R446" s="65"/>
      <c r="S446" s="65"/>
      <c r="T446" s="66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T446" s="18" t="s">
        <v>130</v>
      </c>
      <c r="AU446" s="18" t="s">
        <v>83</v>
      </c>
    </row>
    <row r="447" spans="1:65" s="13" customFormat="1" ht="11.25">
      <c r="B447" s="196"/>
      <c r="C447" s="197"/>
      <c r="D447" s="198" t="s">
        <v>174</v>
      </c>
      <c r="E447" s="199" t="s">
        <v>19</v>
      </c>
      <c r="F447" s="200" t="s">
        <v>747</v>
      </c>
      <c r="G447" s="197"/>
      <c r="H447" s="201">
        <v>12.9</v>
      </c>
      <c r="I447" s="202"/>
      <c r="J447" s="197"/>
      <c r="K447" s="197"/>
      <c r="L447" s="203"/>
      <c r="M447" s="204"/>
      <c r="N447" s="205"/>
      <c r="O447" s="205"/>
      <c r="P447" s="205"/>
      <c r="Q447" s="205"/>
      <c r="R447" s="205"/>
      <c r="S447" s="205"/>
      <c r="T447" s="206"/>
      <c r="AT447" s="207" t="s">
        <v>174</v>
      </c>
      <c r="AU447" s="207" t="s">
        <v>83</v>
      </c>
      <c r="AV447" s="13" t="s">
        <v>83</v>
      </c>
      <c r="AW447" s="13" t="s">
        <v>35</v>
      </c>
      <c r="AX447" s="13" t="s">
        <v>81</v>
      </c>
      <c r="AY447" s="207" t="s">
        <v>111</v>
      </c>
    </row>
    <row r="448" spans="1:65" s="2" customFormat="1" ht="16.5" customHeight="1">
      <c r="A448" s="35"/>
      <c r="B448" s="36"/>
      <c r="C448" s="166" t="s">
        <v>748</v>
      </c>
      <c r="D448" s="166" t="s">
        <v>112</v>
      </c>
      <c r="E448" s="167" t="s">
        <v>749</v>
      </c>
      <c r="F448" s="168" t="s">
        <v>750</v>
      </c>
      <c r="G448" s="169" t="s">
        <v>214</v>
      </c>
      <c r="H448" s="170">
        <v>12.9</v>
      </c>
      <c r="I448" s="171"/>
      <c r="J448" s="172">
        <f>ROUND(I448*H448,2)</f>
        <v>0</v>
      </c>
      <c r="K448" s="168" t="s">
        <v>128</v>
      </c>
      <c r="L448" s="40"/>
      <c r="M448" s="173" t="s">
        <v>19</v>
      </c>
      <c r="N448" s="174" t="s">
        <v>44</v>
      </c>
      <c r="O448" s="65"/>
      <c r="P448" s="175">
        <f>O448*H448</f>
        <v>0</v>
      </c>
      <c r="Q448" s="175">
        <v>1.6000000000000001E-4</v>
      </c>
      <c r="R448" s="175">
        <f>Q448*H448</f>
        <v>2.0640000000000003E-3</v>
      </c>
      <c r="S448" s="175">
        <v>0</v>
      </c>
      <c r="T448" s="176">
        <f>S448*H448</f>
        <v>0</v>
      </c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R448" s="177" t="s">
        <v>255</v>
      </c>
      <c r="AT448" s="177" t="s">
        <v>112</v>
      </c>
      <c r="AU448" s="177" t="s">
        <v>83</v>
      </c>
      <c r="AY448" s="18" t="s">
        <v>111</v>
      </c>
      <c r="BE448" s="178">
        <f>IF(N448="základní",J448,0)</f>
        <v>0</v>
      </c>
      <c r="BF448" s="178">
        <f>IF(N448="snížená",J448,0)</f>
        <v>0</v>
      </c>
      <c r="BG448" s="178">
        <f>IF(N448="zákl. přenesená",J448,0)</f>
        <v>0</v>
      </c>
      <c r="BH448" s="178">
        <f>IF(N448="sníž. přenesená",J448,0)</f>
        <v>0</v>
      </c>
      <c r="BI448" s="178">
        <f>IF(N448="nulová",J448,0)</f>
        <v>0</v>
      </c>
      <c r="BJ448" s="18" t="s">
        <v>81</v>
      </c>
      <c r="BK448" s="178">
        <f>ROUND(I448*H448,2)</f>
        <v>0</v>
      </c>
      <c r="BL448" s="18" t="s">
        <v>255</v>
      </c>
      <c r="BM448" s="177" t="s">
        <v>751</v>
      </c>
    </row>
    <row r="449" spans="1:65" s="2" customFormat="1" ht="11.25">
      <c r="A449" s="35"/>
      <c r="B449" s="36"/>
      <c r="C449" s="37"/>
      <c r="D449" s="179" t="s">
        <v>130</v>
      </c>
      <c r="E449" s="37"/>
      <c r="F449" s="180" t="s">
        <v>752</v>
      </c>
      <c r="G449" s="37"/>
      <c r="H449" s="37"/>
      <c r="I449" s="181"/>
      <c r="J449" s="37"/>
      <c r="K449" s="37"/>
      <c r="L449" s="40"/>
      <c r="M449" s="182"/>
      <c r="N449" s="183"/>
      <c r="O449" s="65"/>
      <c r="P449" s="65"/>
      <c r="Q449" s="65"/>
      <c r="R449" s="65"/>
      <c r="S449" s="65"/>
      <c r="T449" s="66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T449" s="18" t="s">
        <v>130</v>
      </c>
      <c r="AU449" s="18" t="s">
        <v>83</v>
      </c>
    </row>
    <row r="450" spans="1:65" s="11" customFormat="1" ht="25.9" customHeight="1">
      <c r="B450" s="152"/>
      <c r="C450" s="153"/>
      <c r="D450" s="154" t="s">
        <v>72</v>
      </c>
      <c r="E450" s="155" t="s">
        <v>108</v>
      </c>
      <c r="F450" s="155" t="s">
        <v>109</v>
      </c>
      <c r="G450" s="153"/>
      <c r="H450" s="153"/>
      <c r="I450" s="156"/>
      <c r="J450" s="157">
        <f>BK450</f>
        <v>0</v>
      </c>
      <c r="K450" s="153"/>
      <c r="L450" s="158"/>
      <c r="M450" s="159"/>
      <c r="N450" s="160"/>
      <c r="O450" s="160"/>
      <c r="P450" s="161">
        <f>SUM(P451:P452)</f>
        <v>0</v>
      </c>
      <c r="Q450" s="160"/>
      <c r="R450" s="161">
        <f>SUM(R451:R452)</f>
        <v>0</v>
      </c>
      <c r="S450" s="160"/>
      <c r="T450" s="162">
        <f>SUM(T451:T452)</f>
        <v>0</v>
      </c>
      <c r="AR450" s="163" t="s">
        <v>110</v>
      </c>
      <c r="AT450" s="164" t="s">
        <v>72</v>
      </c>
      <c r="AU450" s="164" t="s">
        <v>73</v>
      </c>
      <c r="AY450" s="163" t="s">
        <v>111</v>
      </c>
      <c r="BK450" s="165">
        <f>SUM(BK451:BK452)</f>
        <v>0</v>
      </c>
    </row>
    <row r="451" spans="1:65" s="2" customFormat="1" ht="16.5" customHeight="1">
      <c r="A451" s="35"/>
      <c r="B451" s="36"/>
      <c r="C451" s="166" t="s">
        <v>753</v>
      </c>
      <c r="D451" s="166" t="s">
        <v>112</v>
      </c>
      <c r="E451" s="167" t="s">
        <v>754</v>
      </c>
      <c r="F451" s="168" t="s">
        <v>755</v>
      </c>
      <c r="G451" s="169" t="s">
        <v>312</v>
      </c>
      <c r="H451" s="170">
        <v>1</v>
      </c>
      <c r="I451" s="171"/>
      <c r="J451" s="172">
        <f>ROUND(I451*H451,2)</f>
        <v>0</v>
      </c>
      <c r="K451" s="168" t="s">
        <v>19</v>
      </c>
      <c r="L451" s="40"/>
      <c r="M451" s="173" t="s">
        <v>19</v>
      </c>
      <c r="N451" s="174" t="s">
        <v>44</v>
      </c>
      <c r="O451" s="65"/>
      <c r="P451" s="175">
        <f>O451*H451</f>
        <v>0</v>
      </c>
      <c r="Q451" s="175">
        <v>0</v>
      </c>
      <c r="R451" s="175">
        <f>Q451*H451</f>
        <v>0</v>
      </c>
      <c r="S451" s="175">
        <v>0</v>
      </c>
      <c r="T451" s="176">
        <f>S451*H451</f>
        <v>0</v>
      </c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R451" s="177" t="s">
        <v>116</v>
      </c>
      <c r="AT451" s="177" t="s">
        <v>112</v>
      </c>
      <c r="AU451" s="177" t="s">
        <v>81</v>
      </c>
      <c r="AY451" s="18" t="s">
        <v>111</v>
      </c>
      <c r="BE451" s="178">
        <f>IF(N451="základní",J451,0)</f>
        <v>0</v>
      </c>
      <c r="BF451" s="178">
        <f>IF(N451="snížená",J451,0)</f>
        <v>0</v>
      </c>
      <c r="BG451" s="178">
        <f>IF(N451="zákl. přenesená",J451,0)</f>
        <v>0</v>
      </c>
      <c r="BH451" s="178">
        <f>IF(N451="sníž. přenesená",J451,0)</f>
        <v>0</v>
      </c>
      <c r="BI451" s="178">
        <f>IF(N451="nulová",J451,0)</f>
        <v>0</v>
      </c>
      <c r="BJ451" s="18" t="s">
        <v>81</v>
      </c>
      <c r="BK451" s="178">
        <f>ROUND(I451*H451,2)</f>
        <v>0</v>
      </c>
      <c r="BL451" s="18" t="s">
        <v>116</v>
      </c>
      <c r="BM451" s="177" t="s">
        <v>756</v>
      </c>
    </row>
    <row r="452" spans="1:65" s="2" customFormat="1" ht="19.5">
      <c r="A452" s="35"/>
      <c r="B452" s="36"/>
      <c r="C452" s="37"/>
      <c r="D452" s="198" t="s">
        <v>391</v>
      </c>
      <c r="E452" s="37"/>
      <c r="F452" s="239" t="s">
        <v>757</v>
      </c>
      <c r="G452" s="37"/>
      <c r="H452" s="37"/>
      <c r="I452" s="181"/>
      <c r="J452" s="37"/>
      <c r="K452" s="37"/>
      <c r="L452" s="40"/>
      <c r="M452" s="184"/>
      <c r="N452" s="185"/>
      <c r="O452" s="186"/>
      <c r="P452" s="186"/>
      <c r="Q452" s="186"/>
      <c r="R452" s="186"/>
      <c r="S452" s="186"/>
      <c r="T452" s="187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T452" s="18" t="s">
        <v>391</v>
      </c>
      <c r="AU452" s="18" t="s">
        <v>81</v>
      </c>
    </row>
    <row r="453" spans="1:65" s="2" customFormat="1" ht="6.95" customHeight="1">
      <c r="A453" s="35"/>
      <c r="B453" s="48"/>
      <c r="C453" s="49"/>
      <c r="D453" s="49"/>
      <c r="E453" s="49"/>
      <c r="F453" s="49"/>
      <c r="G453" s="49"/>
      <c r="H453" s="49"/>
      <c r="I453" s="49"/>
      <c r="J453" s="49"/>
      <c r="K453" s="49"/>
      <c r="L453" s="40"/>
      <c r="M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</row>
  </sheetData>
  <sheetProtection algorithmName="SHA-512" hashValue="XnjXpAufMYxMaAfXtHuU2UJbmTAxk3cmYqC3xtDQIGJ+1Iv2URt8VGC3WmlkMQwlgk+wBnNFsfGvShWHrpiOHg==" saltValue="z/SOn3aOzSOadzLwcmA3xAHbbiukXX2E8uw69Hgt7+chBg6syLPsq7ky/F5dylW5IC5gNnALUVxR6+5fOlvyKw==" spinCount="100000" sheet="1" objects="1" scenarios="1" formatColumns="0" formatRows="0" autoFilter="0"/>
  <autoFilter ref="C91:K452"/>
  <mergeCells count="9">
    <mergeCell ref="E50:H50"/>
    <mergeCell ref="E82:H82"/>
    <mergeCell ref="E84:H84"/>
    <mergeCell ref="L2:V2"/>
    <mergeCell ref="E7:H7"/>
    <mergeCell ref="E9:H9"/>
    <mergeCell ref="E18:H18"/>
    <mergeCell ref="E27:H27"/>
    <mergeCell ref="E48:H48"/>
  </mergeCells>
  <hyperlinks>
    <hyperlink ref="F96" r:id="rId1"/>
    <hyperlink ref="F101" r:id="rId2"/>
    <hyperlink ref="F104" r:id="rId3"/>
    <hyperlink ref="F111" r:id="rId4"/>
    <hyperlink ref="F114" r:id="rId5"/>
    <hyperlink ref="F117" r:id="rId6"/>
    <hyperlink ref="F120" r:id="rId7"/>
    <hyperlink ref="F123" r:id="rId8"/>
    <hyperlink ref="F126" r:id="rId9"/>
    <hyperlink ref="F129" r:id="rId10"/>
    <hyperlink ref="F134" r:id="rId11"/>
    <hyperlink ref="F139" r:id="rId12"/>
    <hyperlink ref="F142" r:id="rId13"/>
    <hyperlink ref="F144" r:id="rId14"/>
    <hyperlink ref="F147" r:id="rId15"/>
    <hyperlink ref="F149" r:id="rId16"/>
    <hyperlink ref="F152" r:id="rId17"/>
    <hyperlink ref="F154" r:id="rId18"/>
    <hyperlink ref="F157" r:id="rId19"/>
    <hyperlink ref="F159" r:id="rId20"/>
    <hyperlink ref="F174" r:id="rId21"/>
    <hyperlink ref="F178" r:id="rId22"/>
    <hyperlink ref="F182" r:id="rId23"/>
    <hyperlink ref="F184" r:id="rId24"/>
    <hyperlink ref="F186" r:id="rId25"/>
    <hyperlink ref="F189" r:id="rId26"/>
    <hyperlink ref="F191" r:id="rId27"/>
    <hyperlink ref="F194" r:id="rId28"/>
    <hyperlink ref="F206" r:id="rId29"/>
    <hyperlink ref="F217" r:id="rId30"/>
    <hyperlink ref="F220" r:id="rId31"/>
    <hyperlink ref="F223" r:id="rId32"/>
    <hyperlink ref="F228" r:id="rId33"/>
    <hyperlink ref="F231" r:id="rId34"/>
    <hyperlink ref="F234" r:id="rId35"/>
    <hyperlink ref="F237" r:id="rId36"/>
    <hyperlink ref="F241" r:id="rId37"/>
    <hyperlink ref="F245" r:id="rId38"/>
    <hyperlink ref="F253" r:id="rId39"/>
    <hyperlink ref="F271" r:id="rId40"/>
    <hyperlink ref="F276" r:id="rId41"/>
    <hyperlink ref="F281" r:id="rId42"/>
    <hyperlink ref="F286" r:id="rId43"/>
    <hyperlink ref="F290" r:id="rId44"/>
    <hyperlink ref="F295" r:id="rId45"/>
    <hyperlink ref="F298" r:id="rId46"/>
    <hyperlink ref="F302" r:id="rId47"/>
    <hyperlink ref="F306" r:id="rId48"/>
    <hyperlink ref="F308" r:id="rId49"/>
    <hyperlink ref="F310" r:id="rId50"/>
    <hyperlink ref="F312" r:id="rId51"/>
    <hyperlink ref="F314" r:id="rId52"/>
    <hyperlink ref="F316" r:id="rId53"/>
    <hyperlink ref="F319" r:id="rId54"/>
    <hyperlink ref="F322" r:id="rId55"/>
    <hyperlink ref="F324" r:id="rId56"/>
    <hyperlink ref="F327" r:id="rId57"/>
    <hyperlink ref="F330" r:id="rId58"/>
    <hyperlink ref="F335" r:id="rId59"/>
    <hyperlink ref="F337" r:id="rId60"/>
    <hyperlink ref="F339" r:id="rId61"/>
    <hyperlink ref="F341" r:id="rId62"/>
    <hyperlink ref="F346" r:id="rId63"/>
    <hyperlink ref="F350" r:id="rId64"/>
    <hyperlink ref="F353" r:id="rId65"/>
    <hyperlink ref="F356" r:id="rId66"/>
    <hyperlink ref="F359" r:id="rId67"/>
    <hyperlink ref="F365" r:id="rId68"/>
    <hyperlink ref="F368" r:id="rId69"/>
    <hyperlink ref="F370" r:id="rId70"/>
    <hyperlink ref="F373" r:id="rId71"/>
    <hyperlink ref="F389" r:id="rId72"/>
    <hyperlink ref="F391" r:id="rId73"/>
    <hyperlink ref="F393" r:id="rId74"/>
    <hyperlink ref="F397" r:id="rId75"/>
    <hyperlink ref="F404" r:id="rId76"/>
    <hyperlink ref="F407" r:id="rId77"/>
    <hyperlink ref="F412" r:id="rId78"/>
    <hyperlink ref="F415" r:id="rId79"/>
    <hyperlink ref="F418" r:id="rId80"/>
    <hyperlink ref="F421" r:id="rId81"/>
    <hyperlink ref="F424" r:id="rId82"/>
    <hyperlink ref="F426" r:id="rId83"/>
    <hyperlink ref="F433" r:id="rId84"/>
    <hyperlink ref="F436" r:id="rId85"/>
    <hyperlink ref="F442" r:id="rId86"/>
    <hyperlink ref="F446" r:id="rId87"/>
    <hyperlink ref="F449" r:id="rId88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89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8"/>
  <sheetViews>
    <sheetView showGridLines="0" zoomScale="110" zoomScaleNormal="110" workbookViewId="0"/>
  </sheetViews>
  <sheetFormatPr defaultRowHeight="15"/>
  <cols>
    <col min="1" max="1" width="8.33203125" style="240" customWidth="1"/>
    <col min="2" max="2" width="1.6640625" style="240" customWidth="1"/>
    <col min="3" max="4" width="5" style="240" customWidth="1"/>
    <col min="5" max="5" width="11.6640625" style="240" customWidth="1"/>
    <col min="6" max="6" width="9.1640625" style="240" customWidth="1"/>
    <col min="7" max="7" width="5" style="240" customWidth="1"/>
    <col min="8" max="8" width="77.83203125" style="240" customWidth="1"/>
    <col min="9" max="10" width="20" style="240" customWidth="1"/>
    <col min="11" max="11" width="1.6640625" style="240" customWidth="1"/>
  </cols>
  <sheetData>
    <row r="1" spans="2:11" s="1" customFormat="1" ht="37.5" customHeight="1"/>
    <row r="2" spans="2:11" s="1" customFormat="1" ht="7.5" customHeight="1">
      <c r="B2" s="241"/>
      <c r="C2" s="242"/>
      <c r="D2" s="242"/>
      <c r="E2" s="242"/>
      <c r="F2" s="242"/>
      <c r="G2" s="242"/>
      <c r="H2" s="242"/>
      <c r="I2" s="242"/>
      <c r="J2" s="242"/>
      <c r="K2" s="243"/>
    </row>
    <row r="3" spans="2:11" s="16" customFormat="1" ht="45" customHeight="1">
      <c r="B3" s="244"/>
      <c r="C3" s="372" t="s">
        <v>758</v>
      </c>
      <c r="D3" s="372"/>
      <c r="E3" s="372"/>
      <c r="F3" s="372"/>
      <c r="G3" s="372"/>
      <c r="H3" s="372"/>
      <c r="I3" s="372"/>
      <c r="J3" s="372"/>
      <c r="K3" s="245"/>
    </row>
    <row r="4" spans="2:11" s="1" customFormat="1" ht="25.5" customHeight="1">
      <c r="B4" s="246"/>
      <c r="C4" s="377" t="s">
        <v>759</v>
      </c>
      <c r="D4" s="377"/>
      <c r="E4" s="377"/>
      <c r="F4" s="377"/>
      <c r="G4" s="377"/>
      <c r="H4" s="377"/>
      <c r="I4" s="377"/>
      <c r="J4" s="377"/>
      <c r="K4" s="247"/>
    </row>
    <row r="5" spans="2:11" s="1" customFormat="1" ht="5.25" customHeight="1">
      <c r="B5" s="246"/>
      <c r="C5" s="248"/>
      <c r="D5" s="248"/>
      <c r="E5" s="248"/>
      <c r="F5" s="248"/>
      <c r="G5" s="248"/>
      <c r="H5" s="248"/>
      <c r="I5" s="248"/>
      <c r="J5" s="248"/>
      <c r="K5" s="247"/>
    </row>
    <row r="6" spans="2:11" s="1" customFormat="1" ht="15" customHeight="1">
      <c r="B6" s="246"/>
      <c r="C6" s="376" t="s">
        <v>760</v>
      </c>
      <c r="D6" s="376"/>
      <c r="E6" s="376"/>
      <c r="F6" s="376"/>
      <c r="G6" s="376"/>
      <c r="H6" s="376"/>
      <c r="I6" s="376"/>
      <c r="J6" s="376"/>
      <c r="K6" s="247"/>
    </row>
    <row r="7" spans="2:11" s="1" customFormat="1" ht="15" customHeight="1">
      <c r="B7" s="250"/>
      <c r="C7" s="376" t="s">
        <v>761</v>
      </c>
      <c r="D7" s="376"/>
      <c r="E7" s="376"/>
      <c r="F7" s="376"/>
      <c r="G7" s="376"/>
      <c r="H7" s="376"/>
      <c r="I7" s="376"/>
      <c r="J7" s="376"/>
      <c r="K7" s="247"/>
    </row>
    <row r="8" spans="2:11" s="1" customFormat="1" ht="12.75" customHeight="1">
      <c r="B8" s="250"/>
      <c r="C8" s="249"/>
      <c r="D8" s="249"/>
      <c r="E8" s="249"/>
      <c r="F8" s="249"/>
      <c r="G8" s="249"/>
      <c r="H8" s="249"/>
      <c r="I8" s="249"/>
      <c r="J8" s="249"/>
      <c r="K8" s="247"/>
    </row>
    <row r="9" spans="2:11" s="1" customFormat="1" ht="15" customHeight="1">
      <c r="B9" s="250"/>
      <c r="C9" s="376" t="s">
        <v>762</v>
      </c>
      <c r="D9" s="376"/>
      <c r="E9" s="376"/>
      <c r="F9" s="376"/>
      <c r="G9" s="376"/>
      <c r="H9" s="376"/>
      <c r="I9" s="376"/>
      <c r="J9" s="376"/>
      <c r="K9" s="247"/>
    </row>
    <row r="10" spans="2:11" s="1" customFormat="1" ht="15" customHeight="1">
      <c r="B10" s="250"/>
      <c r="C10" s="249"/>
      <c r="D10" s="376" t="s">
        <v>763</v>
      </c>
      <c r="E10" s="376"/>
      <c r="F10" s="376"/>
      <c r="G10" s="376"/>
      <c r="H10" s="376"/>
      <c r="I10" s="376"/>
      <c r="J10" s="376"/>
      <c r="K10" s="247"/>
    </row>
    <row r="11" spans="2:11" s="1" customFormat="1" ht="15" customHeight="1">
      <c r="B11" s="250"/>
      <c r="C11" s="251"/>
      <c r="D11" s="376" t="s">
        <v>764</v>
      </c>
      <c r="E11" s="376"/>
      <c r="F11" s="376"/>
      <c r="G11" s="376"/>
      <c r="H11" s="376"/>
      <c r="I11" s="376"/>
      <c r="J11" s="376"/>
      <c r="K11" s="247"/>
    </row>
    <row r="12" spans="2:11" s="1" customFormat="1" ht="15" customHeight="1">
      <c r="B12" s="250"/>
      <c r="C12" s="251"/>
      <c r="D12" s="249"/>
      <c r="E12" s="249"/>
      <c r="F12" s="249"/>
      <c r="G12" s="249"/>
      <c r="H12" s="249"/>
      <c r="I12" s="249"/>
      <c r="J12" s="249"/>
      <c r="K12" s="247"/>
    </row>
    <row r="13" spans="2:11" s="1" customFormat="1" ht="15" customHeight="1">
      <c r="B13" s="250"/>
      <c r="C13" s="251"/>
      <c r="D13" s="252" t="s">
        <v>765</v>
      </c>
      <c r="E13" s="249"/>
      <c r="F13" s="249"/>
      <c r="G13" s="249"/>
      <c r="H13" s="249"/>
      <c r="I13" s="249"/>
      <c r="J13" s="249"/>
      <c r="K13" s="247"/>
    </row>
    <row r="14" spans="2:11" s="1" customFormat="1" ht="12.75" customHeight="1">
      <c r="B14" s="250"/>
      <c r="C14" s="251"/>
      <c r="D14" s="251"/>
      <c r="E14" s="251"/>
      <c r="F14" s="251"/>
      <c r="G14" s="251"/>
      <c r="H14" s="251"/>
      <c r="I14" s="251"/>
      <c r="J14" s="251"/>
      <c r="K14" s="247"/>
    </row>
    <row r="15" spans="2:11" s="1" customFormat="1" ht="15" customHeight="1">
      <c r="B15" s="250"/>
      <c r="C15" s="251"/>
      <c r="D15" s="376" t="s">
        <v>766</v>
      </c>
      <c r="E15" s="376"/>
      <c r="F15" s="376"/>
      <c r="G15" s="376"/>
      <c r="H15" s="376"/>
      <c r="I15" s="376"/>
      <c r="J15" s="376"/>
      <c r="K15" s="247"/>
    </row>
    <row r="16" spans="2:11" s="1" customFormat="1" ht="15" customHeight="1">
      <c r="B16" s="250"/>
      <c r="C16" s="251"/>
      <c r="D16" s="376" t="s">
        <v>767</v>
      </c>
      <c r="E16" s="376"/>
      <c r="F16" s="376"/>
      <c r="G16" s="376"/>
      <c r="H16" s="376"/>
      <c r="I16" s="376"/>
      <c r="J16" s="376"/>
      <c r="K16" s="247"/>
    </row>
    <row r="17" spans="2:11" s="1" customFormat="1" ht="15" customHeight="1">
      <c r="B17" s="250"/>
      <c r="C17" s="251"/>
      <c r="D17" s="376" t="s">
        <v>768</v>
      </c>
      <c r="E17" s="376"/>
      <c r="F17" s="376"/>
      <c r="G17" s="376"/>
      <c r="H17" s="376"/>
      <c r="I17" s="376"/>
      <c r="J17" s="376"/>
      <c r="K17" s="247"/>
    </row>
    <row r="18" spans="2:11" s="1" customFormat="1" ht="15" customHeight="1">
      <c r="B18" s="250"/>
      <c r="C18" s="251"/>
      <c r="D18" s="251"/>
      <c r="E18" s="253" t="s">
        <v>80</v>
      </c>
      <c r="F18" s="376" t="s">
        <v>769</v>
      </c>
      <c r="G18" s="376"/>
      <c r="H18" s="376"/>
      <c r="I18" s="376"/>
      <c r="J18" s="376"/>
      <c r="K18" s="247"/>
    </row>
    <row r="19" spans="2:11" s="1" customFormat="1" ht="15" customHeight="1">
      <c r="B19" s="250"/>
      <c r="C19" s="251"/>
      <c r="D19" s="251"/>
      <c r="E19" s="253" t="s">
        <v>770</v>
      </c>
      <c r="F19" s="376" t="s">
        <v>771</v>
      </c>
      <c r="G19" s="376"/>
      <c r="H19" s="376"/>
      <c r="I19" s="376"/>
      <c r="J19" s="376"/>
      <c r="K19" s="247"/>
    </row>
    <row r="20" spans="2:11" s="1" customFormat="1" ht="15" customHeight="1">
      <c r="B20" s="250"/>
      <c r="C20" s="251"/>
      <c r="D20" s="251"/>
      <c r="E20" s="253" t="s">
        <v>772</v>
      </c>
      <c r="F20" s="376" t="s">
        <v>773</v>
      </c>
      <c r="G20" s="376"/>
      <c r="H20" s="376"/>
      <c r="I20" s="376"/>
      <c r="J20" s="376"/>
      <c r="K20" s="247"/>
    </row>
    <row r="21" spans="2:11" s="1" customFormat="1" ht="15" customHeight="1">
      <c r="B21" s="250"/>
      <c r="C21" s="251"/>
      <c r="D21" s="251"/>
      <c r="E21" s="253" t="s">
        <v>774</v>
      </c>
      <c r="F21" s="376" t="s">
        <v>775</v>
      </c>
      <c r="G21" s="376"/>
      <c r="H21" s="376"/>
      <c r="I21" s="376"/>
      <c r="J21" s="376"/>
      <c r="K21" s="247"/>
    </row>
    <row r="22" spans="2:11" s="1" customFormat="1" ht="15" customHeight="1">
      <c r="B22" s="250"/>
      <c r="C22" s="251"/>
      <c r="D22" s="251"/>
      <c r="E22" s="253" t="s">
        <v>776</v>
      </c>
      <c r="F22" s="376" t="s">
        <v>777</v>
      </c>
      <c r="G22" s="376"/>
      <c r="H22" s="376"/>
      <c r="I22" s="376"/>
      <c r="J22" s="376"/>
      <c r="K22" s="247"/>
    </row>
    <row r="23" spans="2:11" s="1" customFormat="1" ht="15" customHeight="1">
      <c r="B23" s="250"/>
      <c r="C23" s="251"/>
      <c r="D23" s="251"/>
      <c r="E23" s="253" t="s">
        <v>778</v>
      </c>
      <c r="F23" s="376" t="s">
        <v>779</v>
      </c>
      <c r="G23" s="376"/>
      <c r="H23" s="376"/>
      <c r="I23" s="376"/>
      <c r="J23" s="376"/>
      <c r="K23" s="247"/>
    </row>
    <row r="24" spans="2:11" s="1" customFormat="1" ht="12.75" customHeight="1">
      <c r="B24" s="250"/>
      <c r="C24" s="251"/>
      <c r="D24" s="251"/>
      <c r="E24" s="251"/>
      <c r="F24" s="251"/>
      <c r="G24" s="251"/>
      <c r="H24" s="251"/>
      <c r="I24" s="251"/>
      <c r="J24" s="251"/>
      <c r="K24" s="247"/>
    </row>
    <row r="25" spans="2:11" s="1" customFormat="1" ht="15" customHeight="1">
      <c r="B25" s="250"/>
      <c r="C25" s="376" t="s">
        <v>780</v>
      </c>
      <c r="D25" s="376"/>
      <c r="E25" s="376"/>
      <c r="F25" s="376"/>
      <c r="G25" s="376"/>
      <c r="H25" s="376"/>
      <c r="I25" s="376"/>
      <c r="J25" s="376"/>
      <c r="K25" s="247"/>
    </row>
    <row r="26" spans="2:11" s="1" customFormat="1" ht="15" customHeight="1">
      <c r="B26" s="250"/>
      <c r="C26" s="376" t="s">
        <v>781</v>
      </c>
      <c r="D26" s="376"/>
      <c r="E26" s="376"/>
      <c r="F26" s="376"/>
      <c r="G26" s="376"/>
      <c r="H26" s="376"/>
      <c r="I26" s="376"/>
      <c r="J26" s="376"/>
      <c r="K26" s="247"/>
    </row>
    <row r="27" spans="2:11" s="1" customFormat="1" ht="15" customHeight="1">
      <c r="B27" s="250"/>
      <c r="C27" s="249"/>
      <c r="D27" s="376" t="s">
        <v>782</v>
      </c>
      <c r="E27" s="376"/>
      <c r="F27" s="376"/>
      <c r="G27" s="376"/>
      <c r="H27" s="376"/>
      <c r="I27" s="376"/>
      <c r="J27" s="376"/>
      <c r="K27" s="247"/>
    </row>
    <row r="28" spans="2:11" s="1" customFormat="1" ht="15" customHeight="1">
      <c r="B28" s="250"/>
      <c r="C28" s="251"/>
      <c r="D28" s="376" t="s">
        <v>783</v>
      </c>
      <c r="E28" s="376"/>
      <c r="F28" s="376"/>
      <c r="G28" s="376"/>
      <c r="H28" s="376"/>
      <c r="I28" s="376"/>
      <c r="J28" s="376"/>
      <c r="K28" s="247"/>
    </row>
    <row r="29" spans="2:11" s="1" customFormat="1" ht="12.75" customHeight="1">
      <c r="B29" s="250"/>
      <c r="C29" s="251"/>
      <c r="D29" s="251"/>
      <c r="E29" s="251"/>
      <c r="F29" s="251"/>
      <c r="G29" s="251"/>
      <c r="H29" s="251"/>
      <c r="I29" s="251"/>
      <c r="J29" s="251"/>
      <c r="K29" s="247"/>
    </row>
    <row r="30" spans="2:11" s="1" customFormat="1" ht="15" customHeight="1">
      <c r="B30" s="250"/>
      <c r="C30" s="251"/>
      <c r="D30" s="376" t="s">
        <v>784</v>
      </c>
      <c r="E30" s="376"/>
      <c r="F30" s="376"/>
      <c r="G30" s="376"/>
      <c r="H30" s="376"/>
      <c r="I30" s="376"/>
      <c r="J30" s="376"/>
      <c r="K30" s="247"/>
    </row>
    <row r="31" spans="2:11" s="1" customFormat="1" ht="15" customHeight="1">
      <c r="B31" s="250"/>
      <c r="C31" s="251"/>
      <c r="D31" s="376" t="s">
        <v>785</v>
      </c>
      <c r="E31" s="376"/>
      <c r="F31" s="376"/>
      <c r="G31" s="376"/>
      <c r="H31" s="376"/>
      <c r="I31" s="376"/>
      <c r="J31" s="376"/>
      <c r="K31" s="247"/>
    </row>
    <row r="32" spans="2:11" s="1" customFormat="1" ht="12.75" customHeight="1">
      <c r="B32" s="250"/>
      <c r="C32" s="251"/>
      <c r="D32" s="251"/>
      <c r="E32" s="251"/>
      <c r="F32" s="251"/>
      <c r="G32" s="251"/>
      <c r="H32" s="251"/>
      <c r="I32" s="251"/>
      <c r="J32" s="251"/>
      <c r="K32" s="247"/>
    </row>
    <row r="33" spans="2:11" s="1" customFormat="1" ht="15" customHeight="1">
      <c r="B33" s="250"/>
      <c r="C33" s="251"/>
      <c r="D33" s="376" t="s">
        <v>786</v>
      </c>
      <c r="E33" s="376"/>
      <c r="F33" s="376"/>
      <c r="G33" s="376"/>
      <c r="H33" s="376"/>
      <c r="I33" s="376"/>
      <c r="J33" s="376"/>
      <c r="K33" s="247"/>
    </row>
    <row r="34" spans="2:11" s="1" customFormat="1" ht="15" customHeight="1">
      <c r="B34" s="250"/>
      <c r="C34" s="251"/>
      <c r="D34" s="376" t="s">
        <v>787</v>
      </c>
      <c r="E34" s="376"/>
      <c r="F34" s="376"/>
      <c r="G34" s="376"/>
      <c r="H34" s="376"/>
      <c r="I34" s="376"/>
      <c r="J34" s="376"/>
      <c r="K34" s="247"/>
    </row>
    <row r="35" spans="2:11" s="1" customFormat="1" ht="15" customHeight="1">
      <c r="B35" s="250"/>
      <c r="C35" s="251"/>
      <c r="D35" s="376" t="s">
        <v>788</v>
      </c>
      <c r="E35" s="376"/>
      <c r="F35" s="376"/>
      <c r="G35" s="376"/>
      <c r="H35" s="376"/>
      <c r="I35" s="376"/>
      <c r="J35" s="376"/>
      <c r="K35" s="247"/>
    </row>
    <row r="36" spans="2:11" s="1" customFormat="1" ht="15" customHeight="1">
      <c r="B36" s="250"/>
      <c r="C36" s="251"/>
      <c r="D36" s="249"/>
      <c r="E36" s="252" t="s">
        <v>96</v>
      </c>
      <c r="F36" s="249"/>
      <c r="G36" s="376" t="s">
        <v>789</v>
      </c>
      <c r="H36" s="376"/>
      <c r="I36" s="376"/>
      <c r="J36" s="376"/>
      <c r="K36" s="247"/>
    </row>
    <row r="37" spans="2:11" s="1" customFormat="1" ht="30.75" customHeight="1">
      <c r="B37" s="250"/>
      <c r="C37" s="251"/>
      <c r="D37" s="249"/>
      <c r="E37" s="252" t="s">
        <v>790</v>
      </c>
      <c r="F37" s="249"/>
      <c r="G37" s="376" t="s">
        <v>791</v>
      </c>
      <c r="H37" s="376"/>
      <c r="I37" s="376"/>
      <c r="J37" s="376"/>
      <c r="K37" s="247"/>
    </row>
    <row r="38" spans="2:11" s="1" customFormat="1" ht="15" customHeight="1">
      <c r="B38" s="250"/>
      <c r="C38" s="251"/>
      <c r="D38" s="249"/>
      <c r="E38" s="252" t="s">
        <v>54</v>
      </c>
      <c r="F38" s="249"/>
      <c r="G38" s="376" t="s">
        <v>792</v>
      </c>
      <c r="H38" s="376"/>
      <c r="I38" s="376"/>
      <c r="J38" s="376"/>
      <c r="K38" s="247"/>
    </row>
    <row r="39" spans="2:11" s="1" customFormat="1" ht="15" customHeight="1">
      <c r="B39" s="250"/>
      <c r="C39" s="251"/>
      <c r="D39" s="249"/>
      <c r="E39" s="252" t="s">
        <v>55</v>
      </c>
      <c r="F39" s="249"/>
      <c r="G39" s="376" t="s">
        <v>793</v>
      </c>
      <c r="H39" s="376"/>
      <c r="I39" s="376"/>
      <c r="J39" s="376"/>
      <c r="K39" s="247"/>
    </row>
    <row r="40" spans="2:11" s="1" customFormat="1" ht="15" customHeight="1">
      <c r="B40" s="250"/>
      <c r="C40" s="251"/>
      <c r="D40" s="249"/>
      <c r="E40" s="252" t="s">
        <v>97</v>
      </c>
      <c r="F40" s="249"/>
      <c r="G40" s="376" t="s">
        <v>794</v>
      </c>
      <c r="H40" s="376"/>
      <c r="I40" s="376"/>
      <c r="J40" s="376"/>
      <c r="K40" s="247"/>
    </row>
    <row r="41" spans="2:11" s="1" customFormat="1" ht="15" customHeight="1">
      <c r="B41" s="250"/>
      <c r="C41" s="251"/>
      <c r="D41" s="249"/>
      <c r="E41" s="252" t="s">
        <v>98</v>
      </c>
      <c r="F41" s="249"/>
      <c r="G41" s="376" t="s">
        <v>795</v>
      </c>
      <c r="H41" s="376"/>
      <c r="I41" s="376"/>
      <c r="J41" s="376"/>
      <c r="K41" s="247"/>
    </row>
    <row r="42" spans="2:11" s="1" customFormat="1" ht="15" customHeight="1">
      <c r="B42" s="250"/>
      <c r="C42" s="251"/>
      <c r="D42" s="249"/>
      <c r="E42" s="252" t="s">
        <v>796</v>
      </c>
      <c r="F42" s="249"/>
      <c r="G42" s="376" t="s">
        <v>797</v>
      </c>
      <c r="H42" s="376"/>
      <c r="I42" s="376"/>
      <c r="J42" s="376"/>
      <c r="K42" s="247"/>
    </row>
    <row r="43" spans="2:11" s="1" customFormat="1" ht="15" customHeight="1">
      <c r="B43" s="250"/>
      <c r="C43" s="251"/>
      <c r="D43" s="249"/>
      <c r="E43" s="252"/>
      <c r="F43" s="249"/>
      <c r="G43" s="376" t="s">
        <v>798</v>
      </c>
      <c r="H43" s="376"/>
      <c r="I43" s="376"/>
      <c r="J43" s="376"/>
      <c r="K43" s="247"/>
    </row>
    <row r="44" spans="2:11" s="1" customFormat="1" ht="15" customHeight="1">
      <c r="B44" s="250"/>
      <c r="C44" s="251"/>
      <c r="D44" s="249"/>
      <c r="E44" s="252" t="s">
        <v>799</v>
      </c>
      <c r="F44" s="249"/>
      <c r="G44" s="376" t="s">
        <v>800</v>
      </c>
      <c r="H44" s="376"/>
      <c r="I44" s="376"/>
      <c r="J44" s="376"/>
      <c r="K44" s="247"/>
    </row>
    <row r="45" spans="2:11" s="1" customFormat="1" ht="15" customHeight="1">
      <c r="B45" s="250"/>
      <c r="C45" s="251"/>
      <c r="D45" s="249"/>
      <c r="E45" s="252" t="s">
        <v>100</v>
      </c>
      <c r="F45" s="249"/>
      <c r="G45" s="376" t="s">
        <v>801</v>
      </c>
      <c r="H45" s="376"/>
      <c r="I45" s="376"/>
      <c r="J45" s="376"/>
      <c r="K45" s="247"/>
    </row>
    <row r="46" spans="2:11" s="1" customFormat="1" ht="12.75" customHeight="1">
      <c r="B46" s="250"/>
      <c r="C46" s="251"/>
      <c r="D46" s="249"/>
      <c r="E46" s="249"/>
      <c r="F46" s="249"/>
      <c r="G46" s="249"/>
      <c r="H46" s="249"/>
      <c r="I46" s="249"/>
      <c r="J46" s="249"/>
      <c r="K46" s="247"/>
    </row>
    <row r="47" spans="2:11" s="1" customFormat="1" ht="15" customHeight="1">
      <c r="B47" s="250"/>
      <c r="C47" s="251"/>
      <c r="D47" s="376" t="s">
        <v>802</v>
      </c>
      <c r="E47" s="376"/>
      <c r="F47" s="376"/>
      <c r="G47" s="376"/>
      <c r="H47" s="376"/>
      <c r="I47" s="376"/>
      <c r="J47" s="376"/>
      <c r="K47" s="247"/>
    </row>
    <row r="48" spans="2:11" s="1" customFormat="1" ht="15" customHeight="1">
      <c r="B48" s="250"/>
      <c r="C48" s="251"/>
      <c r="D48" s="251"/>
      <c r="E48" s="376" t="s">
        <v>803</v>
      </c>
      <c r="F48" s="376"/>
      <c r="G48" s="376"/>
      <c r="H48" s="376"/>
      <c r="I48" s="376"/>
      <c r="J48" s="376"/>
      <c r="K48" s="247"/>
    </row>
    <row r="49" spans="2:11" s="1" customFormat="1" ht="15" customHeight="1">
      <c r="B49" s="250"/>
      <c r="C49" s="251"/>
      <c r="D49" s="251"/>
      <c r="E49" s="376" t="s">
        <v>804</v>
      </c>
      <c r="F49" s="376"/>
      <c r="G49" s="376"/>
      <c r="H49" s="376"/>
      <c r="I49" s="376"/>
      <c r="J49" s="376"/>
      <c r="K49" s="247"/>
    </row>
    <row r="50" spans="2:11" s="1" customFormat="1" ht="15" customHeight="1">
      <c r="B50" s="250"/>
      <c r="C50" s="251"/>
      <c r="D50" s="251"/>
      <c r="E50" s="376" t="s">
        <v>805</v>
      </c>
      <c r="F50" s="376"/>
      <c r="G50" s="376"/>
      <c r="H50" s="376"/>
      <c r="I50" s="376"/>
      <c r="J50" s="376"/>
      <c r="K50" s="247"/>
    </row>
    <row r="51" spans="2:11" s="1" customFormat="1" ht="15" customHeight="1">
      <c r="B51" s="250"/>
      <c r="C51" s="251"/>
      <c r="D51" s="376" t="s">
        <v>806</v>
      </c>
      <c r="E51" s="376"/>
      <c r="F51" s="376"/>
      <c r="G51" s="376"/>
      <c r="H51" s="376"/>
      <c r="I51" s="376"/>
      <c r="J51" s="376"/>
      <c r="K51" s="247"/>
    </row>
    <row r="52" spans="2:11" s="1" customFormat="1" ht="25.5" customHeight="1">
      <c r="B52" s="246"/>
      <c r="C52" s="377" t="s">
        <v>807</v>
      </c>
      <c r="D52" s="377"/>
      <c r="E52" s="377"/>
      <c r="F52" s="377"/>
      <c r="G52" s="377"/>
      <c r="H52" s="377"/>
      <c r="I52" s="377"/>
      <c r="J52" s="377"/>
      <c r="K52" s="247"/>
    </row>
    <row r="53" spans="2:11" s="1" customFormat="1" ht="5.25" customHeight="1">
      <c r="B53" s="246"/>
      <c r="C53" s="248"/>
      <c r="D53" s="248"/>
      <c r="E53" s="248"/>
      <c r="F53" s="248"/>
      <c r="G53" s="248"/>
      <c r="H53" s="248"/>
      <c r="I53" s="248"/>
      <c r="J53" s="248"/>
      <c r="K53" s="247"/>
    </row>
    <row r="54" spans="2:11" s="1" customFormat="1" ht="15" customHeight="1">
      <c r="B54" s="246"/>
      <c r="C54" s="376" t="s">
        <v>808</v>
      </c>
      <c r="D54" s="376"/>
      <c r="E54" s="376"/>
      <c r="F54" s="376"/>
      <c r="G54" s="376"/>
      <c r="H54" s="376"/>
      <c r="I54" s="376"/>
      <c r="J54" s="376"/>
      <c r="K54" s="247"/>
    </row>
    <row r="55" spans="2:11" s="1" customFormat="1" ht="15" customHeight="1">
      <c r="B55" s="246"/>
      <c r="C55" s="376" t="s">
        <v>809</v>
      </c>
      <c r="D55" s="376"/>
      <c r="E55" s="376"/>
      <c r="F55" s="376"/>
      <c r="G55" s="376"/>
      <c r="H55" s="376"/>
      <c r="I55" s="376"/>
      <c r="J55" s="376"/>
      <c r="K55" s="247"/>
    </row>
    <row r="56" spans="2:11" s="1" customFormat="1" ht="12.75" customHeight="1">
      <c r="B56" s="246"/>
      <c r="C56" s="249"/>
      <c r="D56" s="249"/>
      <c r="E56" s="249"/>
      <c r="F56" s="249"/>
      <c r="G56" s="249"/>
      <c r="H56" s="249"/>
      <c r="I56" s="249"/>
      <c r="J56" s="249"/>
      <c r="K56" s="247"/>
    </row>
    <row r="57" spans="2:11" s="1" customFormat="1" ht="15" customHeight="1">
      <c r="B57" s="246"/>
      <c r="C57" s="376" t="s">
        <v>810</v>
      </c>
      <c r="D57" s="376"/>
      <c r="E57" s="376"/>
      <c r="F57" s="376"/>
      <c r="G57" s="376"/>
      <c r="H57" s="376"/>
      <c r="I57" s="376"/>
      <c r="J57" s="376"/>
      <c r="K57" s="247"/>
    </row>
    <row r="58" spans="2:11" s="1" customFormat="1" ht="15" customHeight="1">
      <c r="B58" s="246"/>
      <c r="C58" s="251"/>
      <c r="D58" s="376" t="s">
        <v>811</v>
      </c>
      <c r="E58" s="376"/>
      <c r="F58" s="376"/>
      <c r="G58" s="376"/>
      <c r="H58" s="376"/>
      <c r="I58" s="376"/>
      <c r="J58" s="376"/>
      <c r="K58" s="247"/>
    </row>
    <row r="59" spans="2:11" s="1" customFormat="1" ht="15" customHeight="1">
      <c r="B59" s="246"/>
      <c r="C59" s="251"/>
      <c r="D59" s="376" t="s">
        <v>812</v>
      </c>
      <c r="E59" s="376"/>
      <c r="F59" s="376"/>
      <c r="G59" s="376"/>
      <c r="H59" s="376"/>
      <c r="I59" s="376"/>
      <c r="J59" s="376"/>
      <c r="K59" s="247"/>
    </row>
    <row r="60" spans="2:11" s="1" customFormat="1" ht="15" customHeight="1">
      <c r="B60" s="246"/>
      <c r="C60" s="251"/>
      <c r="D60" s="376" t="s">
        <v>813</v>
      </c>
      <c r="E60" s="376"/>
      <c r="F60" s="376"/>
      <c r="G60" s="376"/>
      <c r="H60" s="376"/>
      <c r="I60" s="376"/>
      <c r="J60" s="376"/>
      <c r="K60" s="247"/>
    </row>
    <row r="61" spans="2:11" s="1" customFormat="1" ht="15" customHeight="1">
      <c r="B61" s="246"/>
      <c r="C61" s="251"/>
      <c r="D61" s="376" t="s">
        <v>814</v>
      </c>
      <c r="E61" s="376"/>
      <c r="F61" s="376"/>
      <c r="G61" s="376"/>
      <c r="H61" s="376"/>
      <c r="I61" s="376"/>
      <c r="J61" s="376"/>
      <c r="K61" s="247"/>
    </row>
    <row r="62" spans="2:11" s="1" customFormat="1" ht="15" customHeight="1">
      <c r="B62" s="246"/>
      <c r="C62" s="251"/>
      <c r="D62" s="378" t="s">
        <v>815</v>
      </c>
      <c r="E62" s="378"/>
      <c r="F62" s="378"/>
      <c r="G62" s="378"/>
      <c r="H62" s="378"/>
      <c r="I62" s="378"/>
      <c r="J62" s="378"/>
      <c r="K62" s="247"/>
    </row>
    <row r="63" spans="2:11" s="1" customFormat="1" ht="15" customHeight="1">
      <c r="B63" s="246"/>
      <c r="C63" s="251"/>
      <c r="D63" s="376" t="s">
        <v>816</v>
      </c>
      <c r="E63" s="376"/>
      <c r="F63" s="376"/>
      <c r="G63" s="376"/>
      <c r="H63" s="376"/>
      <c r="I63" s="376"/>
      <c r="J63" s="376"/>
      <c r="K63" s="247"/>
    </row>
    <row r="64" spans="2:11" s="1" customFormat="1" ht="12.75" customHeight="1">
      <c r="B64" s="246"/>
      <c r="C64" s="251"/>
      <c r="D64" s="251"/>
      <c r="E64" s="254"/>
      <c r="F64" s="251"/>
      <c r="G64" s="251"/>
      <c r="H64" s="251"/>
      <c r="I64" s="251"/>
      <c r="J64" s="251"/>
      <c r="K64" s="247"/>
    </row>
    <row r="65" spans="2:11" s="1" customFormat="1" ht="15" customHeight="1">
      <c r="B65" s="246"/>
      <c r="C65" s="251"/>
      <c r="D65" s="376" t="s">
        <v>817</v>
      </c>
      <c r="E65" s="376"/>
      <c r="F65" s="376"/>
      <c r="G65" s="376"/>
      <c r="H65" s="376"/>
      <c r="I65" s="376"/>
      <c r="J65" s="376"/>
      <c r="K65" s="247"/>
    </row>
    <row r="66" spans="2:11" s="1" customFormat="1" ht="15" customHeight="1">
      <c r="B66" s="246"/>
      <c r="C66" s="251"/>
      <c r="D66" s="378" t="s">
        <v>818</v>
      </c>
      <c r="E66" s="378"/>
      <c r="F66" s="378"/>
      <c r="G66" s="378"/>
      <c r="H66" s="378"/>
      <c r="I66" s="378"/>
      <c r="J66" s="378"/>
      <c r="K66" s="247"/>
    </row>
    <row r="67" spans="2:11" s="1" customFormat="1" ht="15" customHeight="1">
      <c r="B67" s="246"/>
      <c r="C67" s="251"/>
      <c r="D67" s="376" t="s">
        <v>819</v>
      </c>
      <c r="E67" s="376"/>
      <c r="F67" s="376"/>
      <c r="G67" s="376"/>
      <c r="H67" s="376"/>
      <c r="I67" s="376"/>
      <c r="J67" s="376"/>
      <c r="K67" s="247"/>
    </row>
    <row r="68" spans="2:11" s="1" customFormat="1" ht="15" customHeight="1">
      <c r="B68" s="246"/>
      <c r="C68" s="251"/>
      <c r="D68" s="376" t="s">
        <v>820</v>
      </c>
      <c r="E68" s="376"/>
      <c r="F68" s="376"/>
      <c r="G68" s="376"/>
      <c r="H68" s="376"/>
      <c r="I68" s="376"/>
      <c r="J68" s="376"/>
      <c r="K68" s="247"/>
    </row>
    <row r="69" spans="2:11" s="1" customFormat="1" ht="15" customHeight="1">
      <c r="B69" s="246"/>
      <c r="C69" s="251"/>
      <c r="D69" s="376" t="s">
        <v>821</v>
      </c>
      <c r="E69" s="376"/>
      <c r="F69" s="376"/>
      <c r="G69" s="376"/>
      <c r="H69" s="376"/>
      <c r="I69" s="376"/>
      <c r="J69" s="376"/>
      <c r="K69" s="247"/>
    </row>
    <row r="70" spans="2:11" s="1" customFormat="1" ht="15" customHeight="1">
      <c r="B70" s="246"/>
      <c r="C70" s="251"/>
      <c r="D70" s="376" t="s">
        <v>822</v>
      </c>
      <c r="E70" s="376"/>
      <c r="F70" s="376"/>
      <c r="G70" s="376"/>
      <c r="H70" s="376"/>
      <c r="I70" s="376"/>
      <c r="J70" s="376"/>
      <c r="K70" s="247"/>
    </row>
    <row r="71" spans="2:11" s="1" customFormat="1" ht="12.75" customHeight="1">
      <c r="B71" s="255"/>
      <c r="C71" s="256"/>
      <c r="D71" s="256"/>
      <c r="E71" s="256"/>
      <c r="F71" s="256"/>
      <c r="G71" s="256"/>
      <c r="H71" s="256"/>
      <c r="I71" s="256"/>
      <c r="J71" s="256"/>
      <c r="K71" s="257"/>
    </row>
    <row r="72" spans="2:11" s="1" customFormat="1" ht="18.75" customHeight="1">
      <c r="B72" s="258"/>
      <c r="C72" s="258"/>
      <c r="D72" s="258"/>
      <c r="E72" s="258"/>
      <c r="F72" s="258"/>
      <c r="G72" s="258"/>
      <c r="H72" s="258"/>
      <c r="I72" s="258"/>
      <c r="J72" s="258"/>
      <c r="K72" s="259"/>
    </row>
    <row r="73" spans="2:11" s="1" customFormat="1" ht="18.75" customHeight="1">
      <c r="B73" s="259"/>
      <c r="C73" s="259"/>
      <c r="D73" s="259"/>
      <c r="E73" s="259"/>
      <c r="F73" s="259"/>
      <c r="G73" s="259"/>
      <c r="H73" s="259"/>
      <c r="I73" s="259"/>
      <c r="J73" s="259"/>
      <c r="K73" s="259"/>
    </row>
    <row r="74" spans="2:11" s="1" customFormat="1" ht="7.5" customHeight="1">
      <c r="B74" s="260"/>
      <c r="C74" s="261"/>
      <c r="D74" s="261"/>
      <c r="E74" s="261"/>
      <c r="F74" s="261"/>
      <c r="G74" s="261"/>
      <c r="H74" s="261"/>
      <c r="I74" s="261"/>
      <c r="J74" s="261"/>
      <c r="K74" s="262"/>
    </row>
    <row r="75" spans="2:11" s="1" customFormat="1" ht="45" customHeight="1">
      <c r="B75" s="263"/>
      <c r="C75" s="371" t="s">
        <v>823</v>
      </c>
      <c r="D75" s="371"/>
      <c r="E75" s="371"/>
      <c r="F75" s="371"/>
      <c r="G75" s="371"/>
      <c r="H75" s="371"/>
      <c r="I75" s="371"/>
      <c r="J75" s="371"/>
      <c r="K75" s="264"/>
    </row>
    <row r="76" spans="2:11" s="1" customFormat="1" ht="17.25" customHeight="1">
      <c r="B76" s="263"/>
      <c r="C76" s="265" t="s">
        <v>824</v>
      </c>
      <c r="D76" s="265"/>
      <c r="E76" s="265"/>
      <c r="F76" s="265" t="s">
        <v>825</v>
      </c>
      <c r="G76" s="266"/>
      <c r="H76" s="265" t="s">
        <v>55</v>
      </c>
      <c r="I76" s="265" t="s">
        <v>58</v>
      </c>
      <c r="J76" s="265" t="s">
        <v>826</v>
      </c>
      <c r="K76" s="264"/>
    </row>
    <row r="77" spans="2:11" s="1" customFormat="1" ht="17.25" customHeight="1">
      <c r="B77" s="263"/>
      <c r="C77" s="267" t="s">
        <v>827</v>
      </c>
      <c r="D77" s="267"/>
      <c r="E77" s="267"/>
      <c r="F77" s="268" t="s">
        <v>828</v>
      </c>
      <c r="G77" s="269"/>
      <c r="H77" s="267"/>
      <c r="I77" s="267"/>
      <c r="J77" s="267" t="s">
        <v>829</v>
      </c>
      <c r="K77" s="264"/>
    </row>
    <row r="78" spans="2:11" s="1" customFormat="1" ht="5.25" customHeight="1">
      <c r="B78" s="263"/>
      <c r="C78" s="270"/>
      <c r="D78" s="270"/>
      <c r="E78" s="270"/>
      <c r="F78" s="270"/>
      <c r="G78" s="271"/>
      <c r="H78" s="270"/>
      <c r="I78" s="270"/>
      <c r="J78" s="270"/>
      <c r="K78" s="264"/>
    </row>
    <row r="79" spans="2:11" s="1" customFormat="1" ht="15" customHeight="1">
      <c r="B79" s="263"/>
      <c r="C79" s="252" t="s">
        <v>54</v>
      </c>
      <c r="D79" s="272"/>
      <c r="E79" s="272"/>
      <c r="F79" s="273" t="s">
        <v>830</v>
      </c>
      <c r="G79" s="274"/>
      <c r="H79" s="252" t="s">
        <v>831</v>
      </c>
      <c r="I79" s="252" t="s">
        <v>832</v>
      </c>
      <c r="J79" s="252">
        <v>20</v>
      </c>
      <c r="K79" s="264"/>
    </row>
    <row r="80" spans="2:11" s="1" customFormat="1" ht="15" customHeight="1">
      <c r="B80" s="263"/>
      <c r="C80" s="252" t="s">
        <v>833</v>
      </c>
      <c r="D80" s="252"/>
      <c r="E80" s="252"/>
      <c r="F80" s="273" t="s">
        <v>830</v>
      </c>
      <c r="G80" s="274"/>
      <c r="H80" s="252" t="s">
        <v>834</v>
      </c>
      <c r="I80" s="252" t="s">
        <v>832</v>
      </c>
      <c r="J80" s="252">
        <v>120</v>
      </c>
      <c r="K80" s="264"/>
    </row>
    <row r="81" spans="2:11" s="1" customFormat="1" ht="15" customHeight="1">
      <c r="B81" s="275"/>
      <c r="C81" s="252" t="s">
        <v>835</v>
      </c>
      <c r="D81" s="252"/>
      <c r="E81" s="252"/>
      <c r="F81" s="273" t="s">
        <v>836</v>
      </c>
      <c r="G81" s="274"/>
      <c r="H81" s="252" t="s">
        <v>837</v>
      </c>
      <c r="I81" s="252" t="s">
        <v>832</v>
      </c>
      <c r="J81" s="252">
        <v>50</v>
      </c>
      <c r="K81" s="264"/>
    </row>
    <row r="82" spans="2:11" s="1" customFormat="1" ht="15" customHeight="1">
      <c r="B82" s="275"/>
      <c r="C82" s="252" t="s">
        <v>838</v>
      </c>
      <c r="D82" s="252"/>
      <c r="E82" s="252"/>
      <c r="F82" s="273" t="s">
        <v>830</v>
      </c>
      <c r="G82" s="274"/>
      <c r="H82" s="252" t="s">
        <v>839</v>
      </c>
      <c r="I82" s="252" t="s">
        <v>840</v>
      </c>
      <c r="J82" s="252"/>
      <c r="K82" s="264"/>
    </row>
    <row r="83" spans="2:11" s="1" customFormat="1" ht="15" customHeight="1">
      <c r="B83" s="275"/>
      <c r="C83" s="276" t="s">
        <v>841</v>
      </c>
      <c r="D83" s="276"/>
      <c r="E83" s="276"/>
      <c r="F83" s="277" t="s">
        <v>836</v>
      </c>
      <c r="G83" s="276"/>
      <c r="H83" s="276" t="s">
        <v>842</v>
      </c>
      <c r="I83" s="276" t="s">
        <v>832</v>
      </c>
      <c r="J83" s="276">
        <v>15</v>
      </c>
      <c r="K83" s="264"/>
    </row>
    <row r="84" spans="2:11" s="1" customFormat="1" ht="15" customHeight="1">
      <c r="B84" s="275"/>
      <c r="C84" s="276" t="s">
        <v>843</v>
      </c>
      <c r="D84" s="276"/>
      <c r="E84" s="276"/>
      <c r="F84" s="277" t="s">
        <v>836</v>
      </c>
      <c r="G84" s="276"/>
      <c r="H84" s="276" t="s">
        <v>844</v>
      </c>
      <c r="I84" s="276" t="s">
        <v>832</v>
      </c>
      <c r="J84" s="276">
        <v>15</v>
      </c>
      <c r="K84" s="264"/>
    </row>
    <row r="85" spans="2:11" s="1" customFormat="1" ht="15" customHeight="1">
      <c r="B85" s="275"/>
      <c r="C85" s="276" t="s">
        <v>845</v>
      </c>
      <c r="D85" s="276"/>
      <c r="E85" s="276"/>
      <c r="F85" s="277" t="s">
        <v>836</v>
      </c>
      <c r="G85" s="276"/>
      <c r="H85" s="276" t="s">
        <v>846</v>
      </c>
      <c r="I85" s="276" t="s">
        <v>832</v>
      </c>
      <c r="J85" s="276">
        <v>20</v>
      </c>
      <c r="K85" s="264"/>
    </row>
    <row r="86" spans="2:11" s="1" customFormat="1" ht="15" customHeight="1">
      <c r="B86" s="275"/>
      <c r="C86" s="276" t="s">
        <v>847</v>
      </c>
      <c r="D86" s="276"/>
      <c r="E86" s="276"/>
      <c r="F86" s="277" t="s">
        <v>836</v>
      </c>
      <c r="G86" s="276"/>
      <c r="H86" s="276" t="s">
        <v>848</v>
      </c>
      <c r="I86" s="276" t="s">
        <v>832</v>
      </c>
      <c r="J86" s="276">
        <v>20</v>
      </c>
      <c r="K86" s="264"/>
    </row>
    <row r="87" spans="2:11" s="1" customFormat="1" ht="15" customHeight="1">
      <c r="B87" s="275"/>
      <c r="C87" s="252" t="s">
        <v>849</v>
      </c>
      <c r="D87" s="252"/>
      <c r="E87" s="252"/>
      <c r="F87" s="273" t="s">
        <v>836</v>
      </c>
      <c r="G87" s="274"/>
      <c r="H87" s="252" t="s">
        <v>850</v>
      </c>
      <c r="I87" s="252" t="s">
        <v>832</v>
      </c>
      <c r="J87" s="252">
        <v>50</v>
      </c>
      <c r="K87" s="264"/>
    </row>
    <row r="88" spans="2:11" s="1" customFormat="1" ht="15" customHeight="1">
      <c r="B88" s="275"/>
      <c r="C88" s="252" t="s">
        <v>851</v>
      </c>
      <c r="D88" s="252"/>
      <c r="E88" s="252"/>
      <c r="F88" s="273" t="s">
        <v>836</v>
      </c>
      <c r="G88" s="274"/>
      <c r="H88" s="252" t="s">
        <v>852</v>
      </c>
      <c r="I88" s="252" t="s">
        <v>832</v>
      </c>
      <c r="J88" s="252">
        <v>20</v>
      </c>
      <c r="K88" s="264"/>
    </row>
    <row r="89" spans="2:11" s="1" customFormat="1" ht="15" customHeight="1">
      <c r="B89" s="275"/>
      <c r="C89" s="252" t="s">
        <v>853</v>
      </c>
      <c r="D89" s="252"/>
      <c r="E89" s="252"/>
      <c r="F89" s="273" t="s">
        <v>836</v>
      </c>
      <c r="G89" s="274"/>
      <c r="H89" s="252" t="s">
        <v>854</v>
      </c>
      <c r="I89" s="252" t="s">
        <v>832</v>
      </c>
      <c r="J89" s="252">
        <v>20</v>
      </c>
      <c r="K89" s="264"/>
    </row>
    <row r="90" spans="2:11" s="1" customFormat="1" ht="15" customHeight="1">
      <c r="B90" s="275"/>
      <c r="C90" s="252" t="s">
        <v>855</v>
      </c>
      <c r="D90" s="252"/>
      <c r="E90" s="252"/>
      <c r="F90" s="273" t="s">
        <v>836</v>
      </c>
      <c r="G90" s="274"/>
      <c r="H90" s="252" t="s">
        <v>856</v>
      </c>
      <c r="I90" s="252" t="s">
        <v>832</v>
      </c>
      <c r="J90" s="252">
        <v>50</v>
      </c>
      <c r="K90" s="264"/>
    </row>
    <row r="91" spans="2:11" s="1" customFormat="1" ht="15" customHeight="1">
      <c r="B91" s="275"/>
      <c r="C91" s="252" t="s">
        <v>857</v>
      </c>
      <c r="D91" s="252"/>
      <c r="E91" s="252"/>
      <c r="F91" s="273" t="s">
        <v>836</v>
      </c>
      <c r="G91" s="274"/>
      <c r="H91" s="252" t="s">
        <v>857</v>
      </c>
      <c r="I91" s="252" t="s">
        <v>832</v>
      </c>
      <c r="J91" s="252">
        <v>50</v>
      </c>
      <c r="K91" s="264"/>
    </row>
    <row r="92" spans="2:11" s="1" customFormat="1" ht="15" customHeight="1">
      <c r="B92" s="275"/>
      <c r="C92" s="252" t="s">
        <v>858</v>
      </c>
      <c r="D92" s="252"/>
      <c r="E92" s="252"/>
      <c r="F92" s="273" t="s">
        <v>836</v>
      </c>
      <c r="G92" s="274"/>
      <c r="H92" s="252" t="s">
        <v>859</v>
      </c>
      <c r="I92" s="252" t="s">
        <v>832</v>
      </c>
      <c r="J92" s="252">
        <v>255</v>
      </c>
      <c r="K92" s="264"/>
    </row>
    <row r="93" spans="2:11" s="1" customFormat="1" ht="15" customHeight="1">
      <c r="B93" s="275"/>
      <c r="C93" s="252" t="s">
        <v>860</v>
      </c>
      <c r="D93" s="252"/>
      <c r="E93" s="252"/>
      <c r="F93" s="273" t="s">
        <v>830</v>
      </c>
      <c r="G93" s="274"/>
      <c r="H93" s="252" t="s">
        <v>861</v>
      </c>
      <c r="I93" s="252" t="s">
        <v>862</v>
      </c>
      <c r="J93" s="252"/>
      <c r="K93" s="264"/>
    </row>
    <row r="94" spans="2:11" s="1" customFormat="1" ht="15" customHeight="1">
      <c r="B94" s="275"/>
      <c r="C94" s="252" t="s">
        <v>863</v>
      </c>
      <c r="D94" s="252"/>
      <c r="E94" s="252"/>
      <c r="F94" s="273" t="s">
        <v>830</v>
      </c>
      <c r="G94" s="274"/>
      <c r="H94" s="252" t="s">
        <v>864</v>
      </c>
      <c r="I94" s="252" t="s">
        <v>865</v>
      </c>
      <c r="J94" s="252"/>
      <c r="K94" s="264"/>
    </row>
    <row r="95" spans="2:11" s="1" customFormat="1" ht="15" customHeight="1">
      <c r="B95" s="275"/>
      <c r="C95" s="252" t="s">
        <v>866</v>
      </c>
      <c r="D95" s="252"/>
      <c r="E95" s="252"/>
      <c r="F95" s="273" t="s">
        <v>830</v>
      </c>
      <c r="G95" s="274"/>
      <c r="H95" s="252" t="s">
        <v>866</v>
      </c>
      <c r="I95" s="252" t="s">
        <v>865</v>
      </c>
      <c r="J95" s="252"/>
      <c r="K95" s="264"/>
    </row>
    <row r="96" spans="2:11" s="1" customFormat="1" ht="15" customHeight="1">
      <c r="B96" s="275"/>
      <c r="C96" s="252" t="s">
        <v>39</v>
      </c>
      <c r="D96" s="252"/>
      <c r="E96" s="252"/>
      <c r="F96" s="273" t="s">
        <v>830</v>
      </c>
      <c r="G96" s="274"/>
      <c r="H96" s="252" t="s">
        <v>867</v>
      </c>
      <c r="I96" s="252" t="s">
        <v>865</v>
      </c>
      <c r="J96" s="252"/>
      <c r="K96" s="264"/>
    </row>
    <row r="97" spans="2:11" s="1" customFormat="1" ht="15" customHeight="1">
      <c r="B97" s="275"/>
      <c r="C97" s="252" t="s">
        <v>49</v>
      </c>
      <c r="D97" s="252"/>
      <c r="E97" s="252"/>
      <c r="F97" s="273" t="s">
        <v>830</v>
      </c>
      <c r="G97" s="274"/>
      <c r="H97" s="252" t="s">
        <v>868</v>
      </c>
      <c r="I97" s="252" t="s">
        <v>865</v>
      </c>
      <c r="J97" s="252"/>
      <c r="K97" s="264"/>
    </row>
    <row r="98" spans="2:11" s="1" customFormat="1" ht="15" customHeight="1">
      <c r="B98" s="278"/>
      <c r="C98" s="279"/>
      <c r="D98" s="279"/>
      <c r="E98" s="279"/>
      <c r="F98" s="279"/>
      <c r="G98" s="279"/>
      <c r="H98" s="279"/>
      <c r="I98" s="279"/>
      <c r="J98" s="279"/>
      <c r="K98" s="280"/>
    </row>
    <row r="99" spans="2:11" s="1" customFormat="1" ht="18.75" customHeight="1">
      <c r="B99" s="281"/>
      <c r="C99" s="282"/>
      <c r="D99" s="282"/>
      <c r="E99" s="282"/>
      <c r="F99" s="282"/>
      <c r="G99" s="282"/>
      <c r="H99" s="282"/>
      <c r="I99" s="282"/>
      <c r="J99" s="282"/>
      <c r="K99" s="281"/>
    </row>
    <row r="100" spans="2:11" s="1" customFormat="1" ht="18.75" customHeight="1">
      <c r="B100" s="259"/>
      <c r="C100" s="259"/>
      <c r="D100" s="259"/>
      <c r="E100" s="259"/>
      <c r="F100" s="259"/>
      <c r="G100" s="259"/>
      <c r="H100" s="259"/>
      <c r="I100" s="259"/>
      <c r="J100" s="259"/>
      <c r="K100" s="259"/>
    </row>
    <row r="101" spans="2:11" s="1" customFormat="1" ht="7.5" customHeight="1">
      <c r="B101" s="260"/>
      <c r="C101" s="261"/>
      <c r="D101" s="261"/>
      <c r="E101" s="261"/>
      <c r="F101" s="261"/>
      <c r="G101" s="261"/>
      <c r="H101" s="261"/>
      <c r="I101" s="261"/>
      <c r="J101" s="261"/>
      <c r="K101" s="262"/>
    </row>
    <row r="102" spans="2:11" s="1" customFormat="1" ht="45" customHeight="1">
      <c r="B102" s="263"/>
      <c r="C102" s="371" t="s">
        <v>869</v>
      </c>
      <c r="D102" s="371"/>
      <c r="E102" s="371"/>
      <c r="F102" s="371"/>
      <c r="G102" s="371"/>
      <c r="H102" s="371"/>
      <c r="I102" s="371"/>
      <c r="J102" s="371"/>
      <c r="K102" s="264"/>
    </row>
    <row r="103" spans="2:11" s="1" customFormat="1" ht="17.25" customHeight="1">
      <c r="B103" s="263"/>
      <c r="C103" s="265" t="s">
        <v>824</v>
      </c>
      <c r="D103" s="265"/>
      <c r="E103" s="265"/>
      <c r="F103" s="265" t="s">
        <v>825</v>
      </c>
      <c r="G103" s="266"/>
      <c r="H103" s="265" t="s">
        <v>55</v>
      </c>
      <c r="I103" s="265" t="s">
        <v>58</v>
      </c>
      <c r="J103" s="265" t="s">
        <v>826</v>
      </c>
      <c r="K103" s="264"/>
    </row>
    <row r="104" spans="2:11" s="1" customFormat="1" ht="17.25" customHeight="1">
      <c r="B104" s="263"/>
      <c r="C104" s="267" t="s">
        <v>827</v>
      </c>
      <c r="D104" s="267"/>
      <c r="E104" s="267"/>
      <c r="F104" s="268" t="s">
        <v>828</v>
      </c>
      <c r="G104" s="269"/>
      <c r="H104" s="267"/>
      <c r="I104" s="267"/>
      <c r="J104" s="267" t="s">
        <v>829</v>
      </c>
      <c r="K104" s="264"/>
    </row>
    <row r="105" spans="2:11" s="1" customFormat="1" ht="5.25" customHeight="1">
      <c r="B105" s="263"/>
      <c r="C105" s="265"/>
      <c r="D105" s="265"/>
      <c r="E105" s="265"/>
      <c r="F105" s="265"/>
      <c r="G105" s="283"/>
      <c r="H105" s="265"/>
      <c r="I105" s="265"/>
      <c r="J105" s="265"/>
      <c r="K105" s="264"/>
    </row>
    <row r="106" spans="2:11" s="1" customFormat="1" ht="15" customHeight="1">
      <c r="B106" s="263"/>
      <c r="C106" s="252" t="s">
        <v>54</v>
      </c>
      <c r="D106" s="272"/>
      <c r="E106" s="272"/>
      <c r="F106" s="273" t="s">
        <v>830</v>
      </c>
      <c r="G106" s="252"/>
      <c r="H106" s="252" t="s">
        <v>870</v>
      </c>
      <c r="I106" s="252" t="s">
        <v>832</v>
      </c>
      <c r="J106" s="252">
        <v>20</v>
      </c>
      <c r="K106" s="264"/>
    </row>
    <row r="107" spans="2:11" s="1" customFormat="1" ht="15" customHeight="1">
      <c r="B107" s="263"/>
      <c r="C107" s="252" t="s">
        <v>833</v>
      </c>
      <c r="D107" s="252"/>
      <c r="E107" s="252"/>
      <c r="F107" s="273" t="s">
        <v>830</v>
      </c>
      <c r="G107" s="252"/>
      <c r="H107" s="252" t="s">
        <v>870</v>
      </c>
      <c r="I107" s="252" t="s">
        <v>832</v>
      </c>
      <c r="J107" s="252">
        <v>120</v>
      </c>
      <c r="K107" s="264"/>
    </row>
    <row r="108" spans="2:11" s="1" customFormat="1" ht="15" customHeight="1">
      <c r="B108" s="275"/>
      <c r="C108" s="252" t="s">
        <v>835</v>
      </c>
      <c r="D108" s="252"/>
      <c r="E108" s="252"/>
      <c r="F108" s="273" t="s">
        <v>836</v>
      </c>
      <c r="G108" s="252"/>
      <c r="H108" s="252" t="s">
        <v>870</v>
      </c>
      <c r="I108" s="252" t="s">
        <v>832</v>
      </c>
      <c r="J108" s="252">
        <v>50</v>
      </c>
      <c r="K108" s="264"/>
    </row>
    <row r="109" spans="2:11" s="1" customFormat="1" ht="15" customHeight="1">
      <c r="B109" s="275"/>
      <c r="C109" s="252" t="s">
        <v>838</v>
      </c>
      <c r="D109" s="252"/>
      <c r="E109" s="252"/>
      <c r="F109" s="273" t="s">
        <v>830</v>
      </c>
      <c r="G109" s="252"/>
      <c r="H109" s="252" t="s">
        <v>870</v>
      </c>
      <c r="I109" s="252" t="s">
        <v>840</v>
      </c>
      <c r="J109" s="252"/>
      <c r="K109" s="264"/>
    </row>
    <row r="110" spans="2:11" s="1" customFormat="1" ht="15" customHeight="1">
      <c r="B110" s="275"/>
      <c r="C110" s="252" t="s">
        <v>849</v>
      </c>
      <c r="D110" s="252"/>
      <c r="E110" s="252"/>
      <c r="F110" s="273" t="s">
        <v>836</v>
      </c>
      <c r="G110" s="252"/>
      <c r="H110" s="252" t="s">
        <v>870</v>
      </c>
      <c r="I110" s="252" t="s">
        <v>832</v>
      </c>
      <c r="J110" s="252">
        <v>50</v>
      </c>
      <c r="K110" s="264"/>
    </row>
    <row r="111" spans="2:11" s="1" customFormat="1" ht="15" customHeight="1">
      <c r="B111" s="275"/>
      <c r="C111" s="252" t="s">
        <v>857</v>
      </c>
      <c r="D111" s="252"/>
      <c r="E111" s="252"/>
      <c r="F111" s="273" t="s">
        <v>836</v>
      </c>
      <c r="G111" s="252"/>
      <c r="H111" s="252" t="s">
        <v>870</v>
      </c>
      <c r="I111" s="252" t="s">
        <v>832</v>
      </c>
      <c r="J111" s="252">
        <v>50</v>
      </c>
      <c r="K111" s="264"/>
    </row>
    <row r="112" spans="2:11" s="1" customFormat="1" ht="15" customHeight="1">
      <c r="B112" s="275"/>
      <c r="C112" s="252" t="s">
        <v>855</v>
      </c>
      <c r="D112" s="252"/>
      <c r="E112" s="252"/>
      <c r="F112" s="273" t="s">
        <v>836</v>
      </c>
      <c r="G112" s="252"/>
      <c r="H112" s="252" t="s">
        <v>870</v>
      </c>
      <c r="I112" s="252" t="s">
        <v>832</v>
      </c>
      <c r="J112" s="252">
        <v>50</v>
      </c>
      <c r="K112" s="264"/>
    </row>
    <row r="113" spans="2:11" s="1" customFormat="1" ht="15" customHeight="1">
      <c r="B113" s="275"/>
      <c r="C113" s="252" t="s">
        <v>54</v>
      </c>
      <c r="D113" s="252"/>
      <c r="E113" s="252"/>
      <c r="F113" s="273" t="s">
        <v>830</v>
      </c>
      <c r="G113" s="252"/>
      <c r="H113" s="252" t="s">
        <v>871</v>
      </c>
      <c r="I113" s="252" t="s">
        <v>832</v>
      </c>
      <c r="J113" s="252">
        <v>20</v>
      </c>
      <c r="K113" s="264"/>
    </row>
    <row r="114" spans="2:11" s="1" customFormat="1" ht="15" customHeight="1">
      <c r="B114" s="275"/>
      <c r="C114" s="252" t="s">
        <v>872</v>
      </c>
      <c r="D114" s="252"/>
      <c r="E114" s="252"/>
      <c r="F114" s="273" t="s">
        <v>830</v>
      </c>
      <c r="G114" s="252"/>
      <c r="H114" s="252" t="s">
        <v>873</v>
      </c>
      <c r="I114" s="252" t="s">
        <v>832</v>
      </c>
      <c r="J114" s="252">
        <v>120</v>
      </c>
      <c r="K114" s="264"/>
    </row>
    <row r="115" spans="2:11" s="1" customFormat="1" ht="15" customHeight="1">
      <c r="B115" s="275"/>
      <c r="C115" s="252" t="s">
        <v>39</v>
      </c>
      <c r="D115" s="252"/>
      <c r="E115" s="252"/>
      <c r="F115" s="273" t="s">
        <v>830</v>
      </c>
      <c r="G115" s="252"/>
      <c r="H115" s="252" t="s">
        <v>874</v>
      </c>
      <c r="I115" s="252" t="s">
        <v>865</v>
      </c>
      <c r="J115" s="252"/>
      <c r="K115" s="264"/>
    </row>
    <row r="116" spans="2:11" s="1" customFormat="1" ht="15" customHeight="1">
      <c r="B116" s="275"/>
      <c r="C116" s="252" t="s">
        <v>49</v>
      </c>
      <c r="D116" s="252"/>
      <c r="E116" s="252"/>
      <c r="F116" s="273" t="s">
        <v>830</v>
      </c>
      <c r="G116" s="252"/>
      <c r="H116" s="252" t="s">
        <v>875</v>
      </c>
      <c r="I116" s="252" t="s">
        <v>865</v>
      </c>
      <c r="J116" s="252"/>
      <c r="K116" s="264"/>
    </row>
    <row r="117" spans="2:11" s="1" customFormat="1" ht="15" customHeight="1">
      <c r="B117" s="275"/>
      <c r="C117" s="252" t="s">
        <v>58</v>
      </c>
      <c r="D117" s="252"/>
      <c r="E117" s="252"/>
      <c r="F117" s="273" t="s">
        <v>830</v>
      </c>
      <c r="G117" s="252"/>
      <c r="H117" s="252" t="s">
        <v>876</v>
      </c>
      <c r="I117" s="252" t="s">
        <v>877</v>
      </c>
      <c r="J117" s="252"/>
      <c r="K117" s="264"/>
    </row>
    <row r="118" spans="2:11" s="1" customFormat="1" ht="15" customHeight="1">
      <c r="B118" s="278"/>
      <c r="C118" s="284"/>
      <c r="D118" s="284"/>
      <c r="E118" s="284"/>
      <c r="F118" s="284"/>
      <c r="G118" s="284"/>
      <c r="H118" s="284"/>
      <c r="I118" s="284"/>
      <c r="J118" s="284"/>
      <c r="K118" s="280"/>
    </row>
    <row r="119" spans="2:11" s="1" customFormat="1" ht="18.75" customHeight="1">
      <c r="B119" s="285"/>
      <c r="C119" s="286"/>
      <c r="D119" s="286"/>
      <c r="E119" s="286"/>
      <c r="F119" s="287"/>
      <c r="G119" s="286"/>
      <c r="H119" s="286"/>
      <c r="I119" s="286"/>
      <c r="J119" s="286"/>
      <c r="K119" s="285"/>
    </row>
    <row r="120" spans="2:11" s="1" customFormat="1" ht="18.75" customHeight="1"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</row>
    <row r="121" spans="2:11" s="1" customFormat="1" ht="7.5" customHeight="1">
      <c r="B121" s="288"/>
      <c r="C121" s="289"/>
      <c r="D121" s="289"/>
      <c r="E121" s="289"/>
      <c r="F121" s="289"/>
      <c r="G121" s="289"/>
      <c r="H121" s="289"/>
      <c r="I121" s="289"/>
      <c r="J121" s="289"/>
      <c r="K121" s="290"/>
    </row>
    <row r="122" spans="2:11" s="1" customFormat="1" ht="45" customHeight="1">
      <c r="B122" s="291"/>
      <c r="C122" s="372" t="s">
        <v>878</v>
      </c>
      <c r="D122" s="372"/>
      <c r="E122" s="372"/>
      <c r="F122" s="372"/>
      <c r="G122" s="372"/>
      <c r="H122" s="372"/>
      <c r="I122" s="372"/>
      <c r="J122" s="372"/>
      <c r="K122" s="292"/>
    </row>
    <row r="123" spans="2:11" s="1" customFormat="1" ht="17.25" customHeight="1">
      <c r="B123" s="293"/>
      <c r="C123" s="265" t="s">
        <v>824</v>
      </c>
      <c r="D123" s="265"/>
      <c r="E123" s="265"/>
      <c r="F123" s="265" t="s">
        <v>825</v>
      </c>
      <c r="G123" s="266"/>
      <c r="H123" s="265" t="s">
        <v>55</v>
      </c>
      <c r="I123" s="265" t="s">
        <v>58</v>
      </c>
      <c r="J123" s="265" t="s">
        <v>826</v>
      </c>
      <c r="K123" s="294"/>
    </row>
    <row r="124" spans="2:11" s="1" customFormat="1" ht="17.25" customHeight="1">
      <c r="B124" s="293"/>
      <c r="C124" s="267" t="s">
        <v>827</v>
      </c>
      <c r="D124" s="267"/>
      <c r="E124" s="267"/>
      <c r="F124" s="268" t="s">
        <v>828</v>
      </c>
      <c r="G124" s="269"/>
      <c r="H124" s="267"/>
      <c r="I124" s="267"/>
      <c r="J124" s="267" t="s">
        <v>829</v>
      </c>
      <c r="K124" s="294"/>
    </row>
    <row r="125" spans="2:11" s="1" customFormat="1" ht="5.25" customHeight="1">
      <c r="B125" s="295"/>
      <c r="C125" s="270"/>
      <c r="D125" s="270"/>
      <c r="E125" s="270"/>
      <c r="F125" s="270"/>
      <c r="G125" s="296"/>
      <c r="H125" s="270"/>
      <c r="I125" s="270"/>
      <c r="J125" s="270"/>
      <c r="K125" s="297"/>
    </row>
    <row r="126" spans="2:11" s="1" customFormat="1" ht="15" customHeight="1">
      <c r="B126" s="295"/>
      <c r="C126" s="252" t="s">
        <v>833</v>
      </c>
      <c r="D126" s="272"/>
      <c r="E126" s="272"/>
      <c r="F126" s="273" t="s">
        <v>830</v>
      </c>
      <c r="G126" s="252"/>
      <c r="H126" s="252" t="s">
        <v>870</v>
      </c>
      <c r="I126" s="252" t="s">
        <v>832</v>
      </c>
      <c r="J126" s="252">
        <v>120</v>
      </c>
      <c r="K126" s="298"/>
    </row>
    <row r="127" spans="2:11" s="1" customFormat="1" ht="15" customHeight="1">
      <c r="B127" s="295"/>
      <c r="C127" s="252" t="s">
        <v>879</v>
      </c>
      <c r="D127" s="252"/>
      <c r="E127" s="252"/>
      <c r="F127" s="273" t="s">
        <v>830</v>
      </c>
      <c r="G127" s="252"/>
      <c r="H127" s="252" t="s">
        <v>880</v>
      </c>
      <c r="I127" s="252" t="s">
        <v>832</v>
      </c>
      <c r="J127" s="252" t="s">
        <v>881</v>
      </c>
      <c r="K127" s="298"/>
    </row>
    <row r="128" spans="2:11" s="1" customFormat="1" ht="15" customHeight="1">
      <c r="B128" s="295"/>
      <c r="C128" s="252" t="s">
        <v>778</v>
      </c>
      <c r="D128" s="252"/>
      <c r="E128" s="252"/>
      <c r="F128" s="273" t="s">
        <v>830</v>
      </c>
      <c r="G128" s="252"/>
      <c r="H128" s="252" t="s">
        <v>882</v>
      </c>
      <c r="I128" s="252" t="s">
        <v>832</v>
      </c>
      <c r="J128" s="252" t="s">
        <v>881</v>
      </c>
      <c r="K128" s="298"/>
    </row>
    <row r="129" spans="2:11" s="1" customFormat="1" ht="15" customHeight="1">
      <c r="B129" s="295"/>
      <c r="C129" s="252" t="s">
        <v>841</v>
      </c>
      <c r="D129" s="252"/>
      <c r="E129" s="252"/>
      <c r="F129" s="273" t="s">
        <v>836</v>
      </c>
      <c r="G129" s="252"/>
      <c r="H129" s="252" t="s">
        <v>842</v>
      </c>
      <c r="I129" s="252" t="s">
        <v>832</v>
      </c>
      <c r="J129" s="252">
        <v>15</v>
      </c>
      <c r="K129" s="298"/>
    </row>
    <row r="130" spans="2:11" s="1" customFormat="1" ht="15" customHeight="1">
      <c r="B130" s="295"/>
      <c r="C130" s="276" t="s">
        <v>843</v>
      </c>
      <c r="D130" s="276"/>
      <c r="E130" s="276"/>
      <c r="F130" s="277" t="s">
        <v>836</v>
      </c>
      <c r="G130" s="276"/>
      <c r="H130" s="276" t="s">
        <v>844</v>
      </c>
      <c r="I130" s="276" t="s">
        <v>832</v>
      </c>
      <c r="J130" s="276">
        <v>15</v>
      </c>
      <c r="K130" s="298"/>
    </row>
    <row r="131" spans="2:11" s="1" customFormat="1" ht="15" customHeight="1">
      <c r="B131" s="295"/>
      <c r="C131" s="276" t="s">
        <v>845</v>
      </c>
      <c r="D131" s="276"/>
      <c r="E131" s="276"/>
      <c r="F131" s="277" t="s">
        <v>836</v>
      </c>
      <c r="G131" s="276"/>
      <c r="H131" s="276" t="s">
        <v>846</v>
      </c>
      <c r="I131" s="276" t="s">
        <v>832</v>
      </c>
      <c r="J131" s="276">
        <v>20</v>
      </c>
      <c r="K131" s="298"/>
    </row>
    <row r="132" spans="2:11" s="1" customFormat="1" ht="15" customHeight="1">
      <c r="B132" s="295"/>
      <c r="C132" s="276" t="s">
        <v>847</v>
      </c>
      <c r="D132" s="276"/>
      <c r="E132" s="276"/>
      <c r="F132" s="277" t="s">
        <v>836</v>
      </c>
      <c r="G132" s="276"/>
      <c r="H132" s="276" t="s">
        <v>848</v>
      </c>
      <c r="I132" s="276" t="s">
        <v>832</v>
      </c>
      <c r="J132" s="276">
        <v>20</v>
      </c>
      <c r="K132" s="298"/>
    </row>
    <row r="133" spans="2:11" s="1" customFormat="1" ht="15" customHeight="1">
      <c r="B133" s="295"/>
      <c r="C133" s="252" t="s">
        <v>835</v>
      </c>
      <c r="D133" s="252"/>
      <c r="E133" s="252"/>
      <c r="F133" s="273" t="s">
        <v>836</v>
      </c>
      <c r="G133" s="252"/>
      <c r="H133" s="252" t="s">
        <v>870</v>
      </c>
      <c r="I133" s="252" t="s">
        <v>832</v>
      </c>
      <c r="J133" s="252">
        <v>50</v>
      </c>
      <c r="K133" s="298"/>
    </row>
    <row r="134" spans="2:11" s="1" customFormat="1" ht="15" customHeight="1">
      <c r="B134" s="295"/>
      <c r="C134" s="252" t="s">
        <v>849</v>
      </c>
      <c r="D134" s="252"/>
      <c r="E134" s="252"/>
      <c r="F134" s="273" t="s">
        <v>836</v>
      </c>
      <c r="G134" s="252"/>
      <c r="H134" s="252" t="s">
        <v>870</v>
      </c>
      <c r="I134" s="252" t="s">
        <v>832</v>
      </c>
      <c r="J134" s="252">
        <v>50</v>
      </c>
      <c r="K134" s="298"/>
    </row>
    <row r="135" spans="2:11" s="1" customFormat="1" ht="15" customHeight="1">
      <c r="B135" s="295"/>
      <c r="C135" s="252" t="s">
        <v>855</v>
      </c>
      <c r="D135" s="252"/>
      <c r="E135" s="252"/>
      <c r="F135" s="273" t="s">
        <v>836</v>
      </c>
      <c r="G135" s="252"/>
      <c r="H135" s="252" t="s">
        <v>870</v>
      </c>
      <c r="I135" s="252" t="s">
        <v>832</v>
      </c>
      <c r="J135" s="252">
        <v>50</v>
      </c>
      <c r="K135" s="298"/>
    </row>
    <row r="136" spans="2:11" s="1" customFormat="1" ht="15" customHeight="1">
      <c r="B136" s="295"/>
      <c r="C136" s="252" t="s">
        <v>857</v>
      </c>
      <c r="D136" s="252"/>
      <c r="E136" s="252"/>
      <c r="F136" s="273" t="s">
        <v>836</v>
      </c>
      <c r="G136" s="252"/>
      <c r="H136" s="252" t="s">
        <v>870</v>
      </c>
      <c r="I136" s="252" t="s">
        <v>832</v>
      </c>
      <c r="J136" s="252">
        <v>50</v>
      </c>
      <c r="K136" s="298"/>
    </row>
    <row r="137" spans="2:11" s="1" customFormat="1" ht="15" customHeight="1">
      <c r="B137" s="295"/>
      <c r="C137" s="252" t="s">
        <v>858</v>
      </c>
      <c r="D137" s="252"/>
      <c r="E137" s="252"/>
      <c r="F137" s="273" t="s">
        <v>836</v>
      </c>
      <c r="G137" s="252"/>
      <c r="H137" s="252" t="s">
        <v>883</v>
      </c>
      <c r="I137" s="252" t="s">
        <v>832</v>
      </c>
      <c r="J137" s="252">
        <v>255</v>
      </c>
      <c r="K137" s="298"/>
    </row>
    <row r="138" spans="2:11" s="1" customFormat="1" ht="15" customHeight="1">
      <c r="B138" s="295"/>
      <c r="C138" s="252" t="s">
        <v>860</v>
      </c>
      <c r="D138" s="252"/>
      <c r="E138" s="252"/>
      <c r="F138" s="273" t="s">
        <v>830</v>
      </c>
      <c r="G138" s="252"/>
      <c r="H138" s="252" t="s">
        <v>884</v>
      </c>
      <c r="I138" s="252" t="s">
        <v>862</v>
      </c>
      <c r="J138" s="252"/>
      <c r="K138" s="298"/>
    </row>
    <row r="139" spans="2:11" s="1" customFormat="1" ht="15" customHeight="1">
      <c r="B139" s="295"/>
      <c r="C139" s="252" t="s">
        <v>863</v>
      </c>
      <c r="D139" s="252"/>
      <c r="E139" s="252"/>
      <c r="F139" s="273" t="s">
        <v>830</v>
      </c>
      <c r="G139" s="252"/>
      <c r="H139" s="252" t="s">
        <v>885</v>
      </c>
      <c r="I139" s="252" t="s">
        <v>865</v>
      </c>
      <c r="J139" s="252"/>
      <c r="K139" s="298"/>
    </row>
    <row r="140" spans="2:11" s="1" customFormat="1" ht="15" customHeight="1">
      <c r="B140" s="295"/>
      <c r="C140" s="252" t="s">
        <v>866</v>
      </c>
      <c r="D140" s="252"/>
      <c r="E140" s="252"/>
      <c r="F140" s="273" t="s">
        <v>830</v>
      </c>
      <c r="G140" s="252"/>
      <c r="H140" s="252" t="s">
        <v>866</v>
      </c>
      <c r="I140" s="252" t="s">
        <v>865</v>
      </c>
      <c r="J140" s="252"/>
      <c r="K140" s="298"/>
    </row>
    <row r="141" spans="2:11" s="1" customFormat="1" ht="15" customHeight="1">
      <c r="B141" s="295"/>
      <c r="C141" s="252" t="s">
        <v>39</v>
      </c>
      <c r="D141" s="252"/>
      <c r="E141" s="252"/>
      <c r="F141" s="273" t="s">
        <v>830</v>
      </c>
      <c r="G141" s="252"/>
      <c r="H141" s="252" t="s">
        <v>886</v>
      </c>
      <c r="I141" s="252" t="s">
        <v>865</v>
      </c>
      <c r="J141" s="252"/>
      <c r="K141" s="298"/>
    </row>
    <row r="142" spans="2:11" s="1" customFormat="1" ht="15" customHeight="1">
      <c r="B142" s="295"/>
      <c r="C142" s="252" t="s">
        <v>887</v>
      </c>
      <c r="D142" s="252"/>
      <c r="E142" s="252"/>
      <c r="F142" s="273" t="s">
        <v>830</v>
      </c>
      <c r="G142" s="252"/>
      <c r="H142" s="252" t="s">
        <v>888</v>
      </c>
      <c r="I142" s="252" t="s">
        <v>865</v>
      </c>
      <c r="J142" s="252"/>
      <c r="K142" s="298"/>
    </row>
    <row r="143" spans="2:11" s="1" customFormat="1" ht="15" customHeight="1">
      <c r="B143" s="299"/>
      <c r="C143" s="300"/>
      <c r="D143" s="300"/>
      <c r="E143" s="300"/>
      <c r="F143" s="300"/>
      <c r="G143" s="300"/>
      <c r="H143" s="300"/>
      <c r="I143" s="300"/>
      <c r="J143" s="300"/>
      <c r="K143" s="301"/>
    </row>
    <row r="144" spans="2:11" s="1" customFormat="1" ht="18.75" customHeight="1">
      <c r="B144" s="286"/>
      <c r="C144" s="286"/>
      <c r="D144" s="286"/>
      <c r="E144" s="286"/>
      <c r="F144" s="287"/>
      <c r="G144" s="286"/>
      <c r="H144" s="286"/>
      <c r="I144" s="286"/>
      <c r="J144" s="286"/>
      <c r="K144" s="286"/>
    </row>
    <row r="145" spans="2:11" s="1" customFormat="1" ht="18.75" customHeight="1">
      <c r="B145" s="259"/>
      <c r="C145" s="259"/>
      <c r="D145" s="259"/>
      <c r="E145" s="259"/>
      <c r="F145" s="259"/>
      <c r="G145" s="259"/>
      <c r="H145" s="259"/>
      <c r="I145" s="259"/>
      <c r="J145" s="259"/>
      <c r="K145" s="259"/>
    </row>
    <row r="146" spans="2:11" s="1" customFormat="1" ht="7.5" customHeight="1">
      <c r="B146" s="260"/>
      <c r="C146" s="261"/>
      <c r="D146" s="261"/>
      <c r="E146" s="261"/>
      <c r="F146" s="261"/>
      <c r="G146" s="261"/>
      <c r="H146" s="261"/>
      <c r="I146" s="261"/>
      <c r="J146" s="261"/>
      <c r="K146" s="262"/>
    </row>
    <row r="147" spans="2:11" s="1" customFormat="1" ht="45" customHeight="1">
      <c r="B147" s="263"/>
      <c r="C147" s="371" t="s">
        <v>889</v>
      </c>
      <c r="D147" s="371"/>
      <c r="E147" s="371"/>
      <c r="F147" s="371"/>
      <c r="G147" s="371"/>
      <c r="H147" s="371"/>
      <c r="I147" s="371"/>
      <c r="J147" s="371"/>
      <c r="K147" s="264"/>
    </row>
    <row r="148" spans="2:11" s="1" customFormat="1" ht="17.25" customHeight="1">
      <c r="B148" s="263"/>
      <c r="C148" s="265" t="s">
        <v>824</v>
      </c>
      <c r="D148" s="265"/>
      <c r="E148" s="265"/>
      <c r="F148" s="265" t="s">
        <v>825</v>
      </c>
      <c r="G148" s="266"/>
      <c r="H148" s="265" t="s">
        <v>55</v>
      </c>
      <c r="I148" s="265" t="s">
        <v>58</v>
      </c>
      <c r="J148" s="265" t="s">
        <v>826</v>
      </c>
      <c r="K148" s="264"/>
    </row>
    <row r="149" spans="2:11" s="1" customFormat="1" ht="17.25" customHeight="1">
      <c r="B149" s="263"/>
      <c r="C149" s="267" t="s">
        <v>827</v>
      </c>
      <c r="D149" s="267"/>
      <c r="E149" s="267"/>
      <c r="F149" s="268" t="s">
        <v>828</v>
      </c>
      <c r="G149" s="269"/>
      <c r="H149" s="267"/>
      <c r="I149" s="267"/>
      <c r="J149" s="267" t="s">
        <v>829</v>
      </c>
      <c r="K149" s="264"/>
    </row>
    <row r="150" spans="2:11" s="1" customFormat="1" ht="5.25" customHeight="1">
      <c r="B150" s="275"/>
      <c r="C150" s="270"/>
      <c r="D150" s="270"/>
      <c r="E150" s="270"/>
      <c r="F150" s="270"/>
      <c r="G150" s="271"/>
      <c r="H150" s="270"/>
      <c r="I150" s="270"/>
      <c r="J150" s="270"/>
      <c r="K150" s="298"/>
    </row>
    <row r="151" spans="2:11" s="1" customFormat="1" ht="15" customHeight="1">
      <c r="B151" s="275"/>
      <c r="C151" s="302" t="s">
        <v>833</v>
      </c>
      <c r="D151" s="252"/>
      <c r="E151" s="252"/>
      <c r="F151" s="303" t="s">
        <v>830</v>
      </c>
      <c r="G151" s="252"/>
      <c r="H151" s="302" t="s">
        <v>870</v>
      </c>
      <c r="I151" s="302" t="s">
        <v>832</v>
      </c>
      <c r="J151" s="302">
        <v>120</v>
      </c>
      <c r="K151" s="298"/>
    </row>
    <row r="152" spans="2:11" s="1" customFormat="1" ht="15" customHeight="1">
      <c r="B152" s="275"/>
      <c r="C152" s="302" t="s">
        <v>879</v>
      </c>
      <c r="D152" s="252"/>
      <c r="E152" s="252"/>
      <c r="F152" s="303" t="s">
        <v>830</v>
      </c>
      <c r="G152" s="252"/>
      <c r="H152" s="302" t="s">
        <v>890</v>
      </c>
      <c r="I152" s="302" t="s">
        <v>832</v>
      </c>
      <c r="J152" s="302" t="s">
        <v>881</v>
      </c>
      <c r="K152" s="298"/>
    </row>
    <row r="153" spans="2:11" s="1" customFormat="1" ht="15" customHeight="1">
      <c r="B153" s="275"/>
      <c r="C153" s="302" t="s">
        <v>778</v>
      </c>
      <c r="D153" s="252"/>
      <c r="E153" s="252"/>
      <c r="F153" s="303" t="s">
        <v>830</v>
      </c>
      <c r="G153" s="252"/>
      <c r="H153" s="302" t="s">
        <v>891</v>
      </c>
      <c r="I153" s="302" t="s">
        <v>832</v>
      </c>
      <c r="J153" s="302" t="s">
        <v>881</v>
      </c>
      <c r="K153" s="298"/>
    </row>
    <row r="154" spans="2:11" s="1" customFormat="1" ht="15" customHeight="1">
      <c r="B154" s="275"/>
      <c r="C154" s="302" t="s">
        <v>835</v>
      </c>
      <c r="D154" s="252"/>
      <c r="E154" s="252"/>
      <c r="F154" s="303" t="s">
        <v>836</v>
      </c>
      <c r="G154" s="252"/>
      <c r="H154" s="302" t="s">
        <v>870</v>
      </c>
      <c r="I154" s="302" t="s">
        <v>832</v>
      </c>
      <c r="J154" s="302">
        <v>50</v>
      </c>
      <c r="K154" s="298"/>
    </row>
    <row r="155" spans="2:11" s="1" customFormat="1" ht="15" customHeight="1">
      <c r="B155" s="275"/>
      <c r="C155" s="302" t="s">
        <v>838</v>
      </c>
      <c r="D155" s="252"/>
      <c r="E155" s="252"/>
      <c r="F155" s="303" t="s">
        <v>830</v>
      </c>
      <c r="G155" s="252"/>
      <c r="H155" s="302" t="s">
        <v>870</v>
      </c>
      <c r="I155" s="302" t="s">
        <v>840</v>
      </c>
      <c r="J155" s="302"/>
      <c r="K155" s="298"/>
    </row>
    <row r="156" spans="2:11" s="1" customFormat="1" ht="15" customHeight="1">
      <c r="B156" s="275"/>
      <c r="C156" s="302" t="s">
        <v>849</v>
      </c>
      <c r="D156" s="252"/>
      <c r="E156" s="252"/>
      <c r="F156" s="303" t="s">
        <v>836</v>
      </c>
      <c r="G156" s="252"/>
      <c r="H156" s="302" t="s">
        <v>870</v>
      </c>
      <c r="I156" s="302" t="s">
        <v>832</v>
      </c>
      <c r="J156" s="302">
        <v>50</v>
      </c>
      <c r="K156" s="298"/>
    </row>
    <row r="157" spans="2:11" s="1" customFormat="1" ht="15" customHeight="1">
      <c r="B157" s="275"/>
      <c r="C157" s="302" t="s">
        <v>857</v>
      </c>
      <c r="D157" s="252"/>
      <c r="E157" s="252"/>
      <c r="F157" s="303" t="s">
        <v>836</v>
      </c>
      <c r="G157" s="252"/>
      <c r="H157" s="302" t="s">
        <v>870</v>
      </c>
      <c r="I157" s="302" t="s">
        <v>832</v>
      </c>
      <c r="J157" s="302">
        <v>50</v>
      </c>
      <c r="K157" s="298"/>
    </row>
    <row r="158" spans="2:11" s="1" customFormat="1" ht="15" customHeight="1">
      <c r="B158" s="275"/>
      <c r="C158" s="302" t="s">
        <v>855</v>
      </c>
      <c r="D158" s="252"/>
      <c r="E158" s="252"/>
      <c r="F158" s="303" t="s">
        <v>836</v>
      </c>
      <c r="G158" s="252"/>
      <c r="H158" s="302" t="s">
        <v>870</v>
      </c>
      <c r="I158" s="302" t="s">
        <v>832</v>
      </c>
      <c r="J158" s="302">
        <v>50</v>
      </c>
      <c r="K158" s="298"/>
    </row>
    <row r="159" spans="2:11" s="1" customFormat="1" ht="15" customHeight="1">
      <c r="B159" s="275"/>
      <c r="C159" s="302" t="s">
        <v>91</v>
      </c>
      <c r="D159" s="252"/>
      <c r="E159" s="252"/>
      <c r="F159" s="303" t="s">
        <v>830</v>
      </c>
      <c r="G159" s="252"/>
      <c r="H159" s="302" t="s">
        <v>892</v>
      </c>
      <c r="I159" s="302" t="s">
        <v>832</v>
      </c>
      <c r="J159" s="302" t="s">
        <v>893</v>
      </c>
      <c r="K159" s="298"/>
    </row>
    <row r="160" spans="2:11" s="1" customFormat="1" ht="15" customHeight="1">
      <c r="B160" s="275"/>
      <c r="C160" s="302" t="s">
        <v>894</v>
      </c>
      <c r="D160" s="252"/>
      <c r="E160" s="252"/>
      <c r="F160" s="303" t="s">
        <v>830</v>
      </c>
      <c r="G160" s="252"/>
      <c r="H160" s="302" t="s">
        <v>895</v>
      </c>
      <c r="I160" s="302" t="s">
        <v>865</v>
      </c>
      <c r="J160" s="302"/>
      <c r="K160" s="298"/>
    </row>
    <row r="161" spans="2:11" s="1" customFormat="1" ht="15" customHeight="1">
      <c r="B161" s="304"/>
      <c r="C161" s="284"/>
      <c r="D161" s="284"/>
      <c r="E161" s="284"/>
      <c r="F161" s="284"/>
      <c r="G161" s="284"/>
      <c r="H161" s="284"/>
      <c r="I161" s="284"/>
      <c r="J161" s="284"/>
      <c r="K161" s="305"/>
    </row>
    <row r="162" spans="2:11" s="1" customFormat="1" ht="18.75" customHeight="1">
      <c r="B162" s="286"/>
      <c r="C162" s="296"/>
      <c r="D162" s="296"/>
      <c r="E162" s="296"/>
      <c r="F162" s="306"/>
      <c r="G162" s="296"/>
      <c r="H162" s="296"/>
      <c r="I162" s="296"/>
      <c r="J162" s="296"/>
      <c r="K162" s="286"/>
    </row>
    <row r="163" spans="2:11" s="1" customFormat="1" ht="18.75" customHeight="1">
      <c r="B163" s="259"/>
      <c r="C163" s="259"/>
      <c r="D163" s="259"/>
      <c r="E163" s="259"/>
      <c r="F163" s="259"/>
      <c r="G163" s="259"/>
      <c r="H163" s="259"/>
      <c r="I163" s="259"/>
      <c r="J163" s="259"/>
      <c r="K163" s="259"/>
    </row>
    <row r="164" spans="2:11" s="1" customFormat="1" ht="7.5" customHeight="1">
      <c r="B164" s="241"/>
      <c r="C164" s="242"/>
      <c r="D164" s="242"/>
      <c r="E164" s="242"/>
      <c r="F164" s="242"/>
      <c r="G164" s="242"/>
      <c r="H164" s="242"/>
      <c r="I164" s="242"/>
      <c r="J164" s="242"/>
      <c r="K164" s="243"/>
    </row>
    <row r="165" spans="2:11" s="1" customFormat="1" ht="45" customHeight="1">
      <c r="B165" s="244"/>
      <c r="C165" s="372" t="s">
        <v>896</v>
      </c>
      <c r="D165" s="372"/>
      <c r="E165" s="372"/>
      <c r="F165" s="372"/>
      <c r="G165" s="372"/>
      <c r="H165" s="372"/>
      <c r="I165" s="372"/>
      <c r="J165" s="372"/>
      <c r="K165" s="245"/>
    </row>
    <row r="166" spans="2:11" s="1" customFormat="1" ht="17.25" customHeight="1">
      <c r="B166" s="244"/>
      <c r="C166" s="265" t="s">
        <v>824</v>
      </c>
      <c r="D166" s="265"/>
      <c r="E166" s="265"/>
      <c r="F166" s="265" t="s">
        <v>825</v>
      </c>
      <c r="G166" s="307"/>
      <c r="H166" s="308" t="s">
        <v>55</v>
      </c>
      <c r="I166" s="308" t="s">
        <v>58</v>
      </c>
      <c r="J166" s="265" t="s">
        <v>826</v>
      </c>
      <c r="K166" s="245"/>
    </row>
    <row r="167" spans="2:11" s="1" customFormat="1" ht="17.25" customHeight="1">
      <c r="B167" s="246"/>
      <c r="C167" s="267" t="s">
        <v>827</v>
      </c>
      <c r="D167" s="267"/>
      <c r="E167" s="267"/>
      <c r="F167" s="268" t="s">
        <v>828</v>
      </c>
      <c r="G167" s="309"/>
      <c r="H167" s="310"/>
      <c r="I167" s="310"/>
      <c r="J167" s="267" t="s">
        <v>829</v>
      </c>
      <c r="K167" s="247"/>
    </row>
    <row r="168" spans="2:11" s="1" customFormat="1" ht="5.25" customHeight="1">
      <c r="B168" s="275"/>
      <c r="C168" s="270"/>
      <c r="D168" s="270"/>
      <c r="E168" s="270"/>
      <c r="F168" s="270"/>
      <c r="G168" s="271"/>
      <c r="H168" s="270"/>
      <c r="I168" s="270"/>
      <c r="J168" s="270"/>
      <c r="K168" s="298"/>
    </row>
    <row r="169" spans="2:11" s="1" customFormat="1" ht="15" customHeight="1">
      <c r="B169" s="275"/>
      <c r="C169" s="252" t="s">
        <v>833</v>
      </c>
      <c r="D169" s="252"/>
      <c r="E169" s="252"/>
      <c r="F169" s="273" t="s">
        <v>830</v>
      </c>
      <c r="G169" s="252"/>
      <c r="H169" s="252" t="s">
        <v>870</v>
      </c>
      <c r="I169" s="252" t="s">
        <v>832</v>
      </c>
      <c r="J169" s="252">
        <v>120</v>
      </c>
      <c r="K169" s="298"/>
    </row>
    <row r="170" spans="2:11" s="1" customFormat="1" ht="15" customHeight="1">
      <c r="B170" s="275"/>
      <c r="C170" s="252" t="s">
        <v>879</v>
      </c>
      <c r="D170" s="252"/>
      <c r="E170" s="252"/>
      <c r="F170" s="273" t="s">
        <v>830</v>
      </c>
      <c r="G170" s="252"/>
      <c r="H170" s="252" t="s">
        <v>880</v>
      </c>
      <c r="I170" s="252" t="s">
        <v>832</v>
      </c>
      <c r="J170" s="252" t="s">
        <v>881</v>
      </c>
      <c r="K170" s="298"/>
    </row>
    <row r="171" spans="2:11" s="1" customFormat="1" ht="15" customHeight="1">
      <c r="B171" s="275"/>
      <c r="C171" s="252" t="s">
        <v>778</v>
      </c>
      <c r="D171" s="252"/>
      <c r="E171" s="252"/>
      <c r="F171" s="273" t="s">
        <v>830</v>
      </c>
      <c r="G171" s="252"/>
      <c r="H171" s="252" t="s">
        <v>897</v>
      </c>
      <c r="I171" s="252" t="s">
        <v>832</v>
      </c>
      <c r="J171" s="252" t="s">
        <v>881</v>
      </c>
      <c r="K171" s="298"/>
    </row>
    <row r="172" spans="2:11" s="1" customFormat="1" ht="15" customHeight="1">
      <c r="B172" s="275"/>
      <c r="C172" s="252" t="s">
        <v>835</v>
      </c>
      <c r="D172" s="252"/>
      <c r="E172" s="252"/>
      <c r="F172" s="273" t="s">
        <v>836</v>
      </c>
      <c r="G172" s="252"/>
      <c r="H172" s="252" t="s">
        <v>897</v>
      </c>
      <c r="I172" s="252" t="s">
        <v>832</v>
      </c>
      <c r="J172" s="252">
        <v>50</v>
      </c>
      <c r="K172" s="298"/>
    </row>
    <row r="173" spans="2:11" s="1" customFormat="1" ht="15" customHeight="1">
      <c r="B173" s="275"/>
      <c r="C173" s="252" t="s">
        <v>838</v>
      </c>
      <c r="D173" s="252"/>
      <c r="E173" s="252"/>
      <c r="F173" s="273" t="s">
        <v>830</v>
      </c>
      <c r="G173" s="252"/>
      <c r="H173" s="252" t="s">
        <v>897</v>
      </c>
      <c r="I173" s="252" t="s">
        <v>840</v>
      </c>
      <c r="J173" s="252"/>
      <c r="K173" s="298"/>
    </row>
    <row r="174" spans="2:11" s="1" customFormat="1" ht="15" customHeight="1">
      <c r="B174" s="275"/>
      <c r="C174" s="252" t="s">
        <v>849</v>
      </c>
      <c r="D174" s="252"/>
      <c r="E174" s="252"/>
      <c r="F174" s="273" t="s">
        <v>836</v>
      </c>
      <c r="G174" s="252"/>
      <c r="H174" s="252" t="s">
        <v>897</v>
      </c>
      <c r="I174" s="252" t="s">
        <v>832</v>
      </c>
      <c r="J174" s="252">
        <v>50</v>
      </c>
      <c r="K174" s="298"/>
    </row>
    <row r="175" spans="2:11" s="1" customFormat="1" ht="15" customHeight="1">
      <c r="B175" s="275"/>
      <c r="C175" s="252" t="s">
        <v>857</v>
      </c>
      <c r="D175" s="252"/>
      <c r="E175" s="252"/>
      <c r="F175" s="273" t="s">
        <v>836</v>
      </c>
      <c r="G175" s="252"/>
      <c r="H175" s="252" t="s">
        <v>897</v>
      </c>
      <c r="I175" s="252" t="s">
        <v>832</v>
      </c>
      <c r="J175" s="252">
        <v>50</v>
      </c>
      <c r="K175" s="298"/>
    </row>
    <row r="176" spans="2:11" s="1" customFormat="1" ht="15" customHeight="1">
      <c r="B176" s="275"/>
      <c r="C176" s="252" t="s">
        <v>855</v>
      </c>
      <c r="D176" s="252"/>
      <c r="E176" s="252"/>
      <c r="F176" s="273" t="s">
        <v>836</v>
      </c>
      <c r="G176" s="252"/>
      <c r="H176" s="252" t="s">
        <v>897</v>
      </c>
      <c r="I176" s="252" t="s">
        <v>832</v>
      </c>
      <c r="J176" s="252">
        <v>50</v>
      </c>
      <c r="K176" s="298"/>
    </row>
    <row r="177" spans="2:11" s="1" customFormat="1" ht="15" customHeight="1">
      <c r="B177" s="275"/>
      <c r="C177" s="252" t="s">
        <v>96</v>
      </c>
      <c r="D177" s="252"/>
      <c r="E177" s="252"/>
      <c r="F177" s="273" t="s">
        <v>830</v>
      </c>
      <c r="G177" s="252"/>
      <c r="H177" s="252" t="s">
        <v>898</v>
      </c>
      <c r="I177" s="252" t="s">
        <v>899</v>
      </c>
      <c r="J177" s="252"/>
      <c r="K177" s="298"/>
    </row>
    <row r="178" spans="2:11" s="1" customFormat="1" ht="15" customHeight="1">
      <c r="B178" s="275"/>
      <c r="C178" s="252" t="s">
        <v>58</v>
      </c>
      <c r="D178" s="252"/>
      <c r="E178" s="252"/>
      <c r="F178" s="273" t="s">
        <v>830</v>
      </c>
      <c r="G178" s="252"/>
      <c r="H178" s="252" t="s">
        <v>900</v>
      </c>
      <c r="I178" s="252" t="s">
        <v>901</v>
      </c>
      <c r="J178" s="252">
        <v>1</v>
      </c>
      <c r="K178" s="298"/>
    </row>
    <row r="179" spans="2:11" s="1" customFormat="1" ht="15" customHeight="1">
      <c r="B179" s="275"/>
      <c r="C179" s="252" t="s">
        <v>54</v>
      </c>
      <c r="D179" s="252"/>
      <c r="E179" s="252"/>
      <c r="F179" s="273" t="s">
        <v>830</v>
      </c>
      <c r="G179" s="252"/>
      <c r="H179" s="252" t="s">
        <v>902</v>
      </c>
      <c r="I179" s="252" t="s">
        <v>832</v>
      </c>
      <c r="J179" s="252">
        <v>20</v>
      </c>
      <c r="K179" s="298"/>
    </row>
    <row r="180" spans="2:11" s="1" customFormat="1" ht="15" customHeight="1">
      <c r="B180" s="275"/>
      <c r="C180" s="252" t="s">
        <v>55</v>
      </c>
      <c r="D180" s="252"/>
      <c r="E180" s="252"/>
      <c r="F180" s="273" t="s">
        <v>830</v>
      </c>
      <c r="G180" s="252"/>
      <c r="H180" s="252" t="s">
        <v>903</v>
      </c>
      <c r="I180" s="252" t="s">
        <v>832</v>
      </c>
      <c r="J180" s="252">
        <v>255</v>
      </c>
      <c r="K180" s="298"/>
    </row>
    <row r="181" spans="2:11" s="1" customFormat="1" ht="15" customHeight="1">
      <c r="B181" s="275"/>
      <c r="C181" s="252" t="s">
        <v>97</v>
      </c>
      <c r="D181" s="252"/>
      <c r="E181" s="252"/>
      <c r="F181" s="273" t="s">
        <v>830</v>
      </c>
      <c r="G181" s="252"/>
      <c r="H181" s="252" t="s">
        <v>794</v>
      </c>
      <c r="I181" s="252" t="s">
        <v>832</v>
      </c>
      <c r="J181" s="252">
        <v>10</v>
      </c>
      <c r="K181" s="298"/>
    </row>
    <row r="182" spans="2:11" s="1" customFormat="1" ht="15" customHeight="1">
      <c r="B182" s="275"/>
      <c r="C182" s="252" t="s">
        <v>98</v>
      </c>
      <c r="D182" s="252"/>
      <c r="E182" s="252"/>
      <c r="F182" s="273" t="s">
        <v>830</v>
      </c>
      <c r="G182" s="252"/>
      <c r="H182" s="252" t="s">
        <v>904</v>
      </c>
      <c r="I182" s="252" t="s">
        <v>865</v>
      </c>
      <c r="J182" s="252"/>
      <c r="K182" s="298"/>
    </row>
    <row r="183" spans="2:11" s="1" customFormat="1" ht="15" customHeight="1">
      <c r="B183" s="275"/>
      <c r="C183" s="252" t="s">
        <v>905</v>
      </c>
      <c r="D183" s="252"/>
      <c r="E183" s="252"/>
      <c r="F183" s="273" t="s">
        <v>830</v>
      </c>
      <c r="G183" s="252"/>
      <c r="H183" s="252" t="s">
        <v>906</v>
      </c>
      <c r="I183" s="252" t="s">
        <v>865</v>
      </c>
      <c r="J183" s="252"/>
      <c r="K183" s="298"/>
    </row>
    <row r="184" spans="2:11" s="1" customFormat="1" ht="15" customHeight="1">
      <c r="B184" s="275"/>
      <c r="C184" s="252" t="s">
        <v>894</v>
      </c>
      <c r="D184" s="252"/>
      <c r="E184" s="252"/>
      <c r="F184" s="273" t="s">
        <v>830</v>
      </c>
      <c r="G184" s="252"/>
      <c r="H184" s="252" t="s">
        <v>907</v>
      </c>
      <c r="I184" s="252" t="s">
        <v>865</v>
      </c>
      <c r="J184" s="252"/>
      <c r="K184" s="298"/>
    </row>
    <row r="185" spans="2:11" s="1" customFormat="1" ht="15" customHeight="1">
      <c r="B185" s="275"/>
      <c r="C185" s="252" t="s">
        <v>100</v>
      </c>
      <c r="D185" s="252"/>
      <c r="E185" s="252"/>
      <c r="F185" s="273" t="s">
        <v>836</v>
      </c>
      <c r="G185" s="252"/>
      <c r="H185" s="252" t="s">
        <v>908</v>
      </c>
      <c r="I185" s="252" t="s">
        <v>832</v>
      </c>
      <c r="J185" s="252">
        <v>50</v>
      </c>
      <c r="K185" s="298"/>
    </row>
    <row r="186" spans="2:11" s="1" customFormat="1" ht="15" customHeight="1">
      <c r="B186" s="275"/>
      <c r="C186" s="252" t="s">
        <v>909</v>
      </c>
      <c r="D186" s="252"/>
      <c r="E186" s="252"/>
      <c r="F186" s="273" t="s">
        <v>836</v>
      </c>
      <c r="G186" s="252"/>
      <c r="H186" s="252" t="s">
        <v>910</v>
      </c>
      <c r="I186" s="252" t="s">
        <v>911</v>
      </c>
      <c r="J186" s="252"/>
      <c r="K186" s="298"/>
    </row>
    <row r="187" spans="2:11" s="1" customFormat="1" ht="15" customHeight="1">
      <c r="B187" s="275"/>
      <c r="C187" s="252" t="s">
        <v>912</v>
      </c>
      <c r="D187" s="252"/>
      <c r="E187" s="252"/>
      <c r="F187" s="273" t="s">
        <v>836</v>
      </c>
      <c r="G187" s="252"/>
      <c r="H187" s="252" t="s">
        <v>913</v>
      </c>
      <c r="I187" s="252" t="s">
        <v>911</v>
      </c>
      <c r="J187" s="252"/>
      <c r="K187" s="298"/>
    </row>
    <row r="188" spans="2:11" s="1" customFormat="1" ht="15" customHeight="1">
      <c r="B188" s="275"/>
      <c r="C188" s="252" t="s">
        <v>914</v>
      </c>
      <c r="D188" s="252"/>
      <c r="E188" s="252"/>
      <c r="F188" s="273" t="s">
        <v>836</v>
      </c>
      <c r="G188" s="252"/>
      <c r="H188" s="252" t="s">
        <v>915</v>
      </c>
      <c r="I188" s="252" t="s">
        <v>911</v>
      </c>
      <c r="J188" s="252"/>
      <c r="K188" s="298"/>
    </row>
    <row r="189" spans="2:11" s="1" customFormat="1" ht="15" customHeight="1">
      <c r="B189" s="275"/>
      <c r="C189" s="311" t="s">
        <v>916</v>
      </c>
      <c r="D189" s="252"/>
      <c r="E189" s="252"/>
      <c r="F189" s="273" t="s">
        <v>836</v>
      </c>
      <c r="G189" s="252"/>
      <c r="H189" s="252" t="s">
        <v>917</v>
      </c>
      <c r="I189" s="252" t="s">
        <v>918</v>
      </c>
      <c r="J189" s="312" t="s">
        <v>919</v>
      </c>
      <c r="K189" s="298"/>
    </row>
    <row r="190" spans="2:11" s="1" customFormat="1" ht="15" customHeight="1">
      <c r="B190" s="275"/>
      <c r="C190" s="311" t="s">
        <v>43</v>
      </c>
      <c r="D190" s="252"/>
      <c r="E190" s="252"/>
      <c r="F190" s="273" t="s">
        <v>830</v>
      </c>
      <c r="G190" s="252"/>
      <c r="H190" s="249" t="s">
        <v>920</v>
      </c>
      <c r="I190" s="252" t="s">
        <v>921</v>
      </c>
      <c r="J190" s="252"/>
      <c r="K190" s="298"/>
    </row>
    <row r="191" spans="2:11" s="1" customFormat="1" ht="15" customHeight="1">
      <c r="B191" s="275"/>
      <c r="C191" s="311" t="s">
        <v>922</v>
      </c>
      <c r="D191" s="252"/>
      <c r="E191" s="252"/>
      <c r="F191" s="273" t="s">
        <v>830</v>
      </c>
      <c r="G191" s="252"/>
      <c r="H191" s="252" t="s">
        <v>923</v>
      </c>
      <c r="I191" s="252" t="s">
        <v>865</v>
      </c>
      <c r="J191" s="252"/>
      <c r="K191" s="298"/>
    </row>
    <row r="192" spans="2:11" s="1" customFormat="1" ht="15" customHeight="1">
      <c r="B192" s="275"/>
      <c r="C192" s="311" t="s">
        <v>924</v>
      </c>
      <c r="D192" s="252"/>
      <c r="E192" s="252"/>
      <c r="F192" s="273" t="s">
        <v>830</v>
      </c>
      <c r="G192" s="252"/>
      <c r="H192" s="252" t="s">
        <v>925</v>
      </c>
      <c r="I192" s="252" t="s">
        <v>865</v>
      </c>
      <c r="J192" s="252"/>
      <c r="K192" s="298"/>
    </row>
    <row r="193" spans="2:11" s="1" customFormat="1" ht="15" customHeight="1">
      <c r="B193" s="275"/>
      <c r="C193" s="311" t="s">
        <v>926</v>
      </c>
      <c r="D193" s="252"/>
      <c r="E193" s="252"/>
      <c r="F193" s="273" t="s">
        <v>836</v>
      </c>
      <c r="G193" s="252"/>
      <c r="H193" s="252" t="s">
        <v>927</v>
      </c>
      <c r="I193" s="252" t="s">
        <v>865</v>
      </c>
      <c r="J193" s="252"/>
      <c r="K193" s="298"/>
    </row>
    <row r="194" spans="2:11" s="1" customFormat="1" ht="15" customHeight="1">
      <c r="B194" s="304"/>
      <c r="C194" s="313"/>
      <c r="D194" s="284"/>
      <c r="E194" s="284"/>
      <c r="F194" s="284"/>
      <c r="G194" s="284"/>
      <c r="H194" s="284"/>
      <c r="I194" s="284"/>
      <c r="J194" s="284"/>
      <c r="K194" s="305"/>
    </row>
    <row r="195" spans="2:11" s="1" customFormat="1" ht="18.75" customHeight="1">
      <c r="B195" s="286"/>
      <c r="C195" s="296"/>
      <c r="D195" s="296"/>
      <c r="E195" s="296"/>
      <c r="F195" s="306"/>
      <c r="G195" s="296"/>
      <c r="H195" s="296"/>
      <c r="I195" s="296"/>
      <c r="J195" s="296"/>
      <c r="K195" s="286"/>
    </row>
    <row r="196" spans="2:11" s="1" customFormat="1" ht="18.75" customHeight="1">
      <c r="B196" s="286"/>
      <c r="C196" s="296"/>
      <c r="D196" s="296"/>
      <c r="E196" s="296"/>
      <c r="F196" s="306"/>
      <c r="G196" s="296"/>
      <c r="H196" s="296"/>
      <c r="I196" s="296"/>
      <c r="J196" s="296"/>
      <c r="K196" s="286"/>
    </row>
    <row r="197" spans="2:11" s="1" customFormat="1" ht="18.75" customHeight="1">
      <c r="B197" s="259"/>
      <c r="C197" s="259"/>
      <c r="D197" s="259"/>
      <c r="E197" s="259"/>
      <c r="F197" s="259"/>
      <c r="G197" s="259"/>
      <c r="H197" s="259"/>
      <c r="I197" s="259"/>
      <c r="J197" s="259"/>
      <c r="K197" s="259"/>
    </row>
    <row r="198" spans="2:11" s="1" customFormat="1" ht="13.5">
      <c r="B198" s="241"/>
      <c r="C198" s="242"/>
      <c r="D198" s="242"/>
      <c r="E198" s="242"/>
      <c r="F198" s="242"/>
      <c r="G198" s="242"/>
      <c r="H198" s="242"/>
      <c r="I198" s="242"/>
      <c r="J198" s="242"/>
      <c r="K198" s="243"/>
    </row>
    <row r="199" spans="2:11" s="1" customFormat="1" ht="21">
      <c r="B199" s="244"/>
      <c r="C199" s="372" t="s">
        <v>928</v>
      </c>
      <c r="D199" s="372"/>
      <c r="E199" s="372"/>
      <c r="F199" s="372"/>
      <c r="G199" s="372"/>
      <c r="H199" s="372"/>
      <c r="I199" s="372"/>
      <c r="J199" s="372"/>
      <c r="K199" s="245"/>
    </row>
    <row r="200" spans="2:11" s="1" customFormat="1" ht="25.5" customHeight="1">
      <c r="B200" s="244"/>
      <c r="C200" s="314" t="s">
        <v>929</v>
      </c>
      <c r="D200" s="314"/>
      <c r="E200" s="314"/>
      <c r="F200" s="314" t="s">
        <v>930</v>
      </c>
      <c r="G200" s="315"/>
      <c r="H200" s="373" t="s">
        <v>931</v>
      </c>
      <c r="I200" s="373"/>
      <c r="J200" s="373"/>
      <c r="K200" s="245"/>
    </row>
    <row r="201" spans="2:11" s="1" customFormat="1" ht="5.25" customHeight="1">
      <c r="B201" s="275"/>
      <c r="C201" s="270"/>
      <c r="D201" s="270"/>
      <c r="E201" s="270"/>
      <c r="F201" s="270"/>
      <c r="G201" s="296"/>
      <c r="H201" s="270"/>
      <c r="I201" s="270"/>
      <c r="J201" s="270"/>
      <c r="K201" s="298"/>
    </row>
    <row r="202" spans="2:11" s="1" customFormat="1" ht="15" customHeight="1">
      <c r="B202" s="275"/>
      <c r="C202" s="252" t="s">
        <v>921</v>
      </c>
      <c r="D202" s="252"/>
      <c r="E202" s="252"/>
      <c r="F202" s="273" t="s">
        <v>44</v>
      </c>
      <c r="G202" s="252"/>
      <c r="H202" s="374" t="s">
        <v>932</v>
      </c>
      <c r="I202" s="374"/>
      <c r="J202" s="374"/>
      <c r="K202" s="298"/>
    </row>
    <row r="203" spans="2:11" s="1" customFormat="1" ht="15" customHeight="1">
      <c r="B203" s="275"/>
      <c r="C203" s="252"/>
      <c r="D203" s="252"/>
      <c r="E203" s="252"/>
      <c r="F203" s="273" t="s">
        <v>45</v>
      </c>
      <c r="G203" s="252"/>
      <c r="H203" s="374" t="s">
        <v>933</v>
      </c>
      <c r="I203" s="374"/>
      <c r="J203" s="374"/>
      <c r="K203" s="298"/>
    </row>
    <row r="204" spans="2:11" s="1" customFormat="1" ht="15" customHeight="1">
      <c r="B204" s="275"/>
      <c r="C204" s="252"/>
      <c r="D204" s="252"/>
      <c r="E204" s="252"/>
      <c r="F204" s="273" t="s">
        <v>48</v>
      </c>
      <c r="G204" s="252"/>
      <c r="H204" s="374" t="s">
        <v>934</v>
      </c>
      <c r="I204" s="374"/>
      <c r="J204" s="374"/>
      <c r="K204" s="298"/>
    </row>
    <row r="205" spans="2:11" s="1" customFormat="1" ht="15" customHeight="1">
      <c r="B205" s="275"/>
      <c r="C205" s="252"/>
      <c r="D205" s="252"/>
      <c r="E205" s="252"/>
      <c r="F205" s="273" t="s">
        <v>46</v>
      </c>
      <c r="G205" s="252"/>
      <c r="H205" s="374" t="s">
        <v>935</v>
      </c>
      <c r="I205" s="374"/>
      <c r="J205" s="374"/>
      <c r="K205" s="298"/>
    </row>
    <row r="206" spans="2:11" s="1" customFormat="1" ht="15" customHeight="1">
      <c r="B206" s="275"/>
      <c r="C206" s="252"/>
      <c r="D206" s="252"/>
      <c r="E206" s="252"/>
      <c r="F206" s="273" t="s">
        <v>47</v>
      </c>
      <c r="G206" s="252"/>
      <c r="H206" s="374" t="s">
        <v>936</v>
      </c>
      <c r="I206" s="374"/>
      <c r="J206" s="374"/>
      <c r="K206" s="298"/>
    </row>
    <row r="207" spans="2:11" s="1" customFormat="1" ht="15" customHeight="1">
      <c r="B207" s="275"/>
      <c r="C207" s="252"/>
      <c r="D207" s="252"/>
      <c r="E207" s="252"/>
      <c r="F207" s="273"/>
      <c r="G207" s="252"/>
      <c r="H207" s="252"/>
      <c r="I207" s="252"/>
      <c r="J207" s="252"/>
      <c r="K207" s="298"/>
    </row>
    <row r="208" spans="2:11" s="1" customFormat="1" ht="15" customHeight="1">
      <c r="B208" s="275"/>
      <c r="C208" s="252" t="s">
        <v>877</v>
      </c>
      <c r="D208" s="252"/>
      <c r="E208" s="252"/>
      <c r="F208" s="273" t="s">
        <v>80</v>
      </c>
      <c r="G208" s="252"/>
      <c r="H208" s="374" t="s">
        <v>937</v>
      </c>
      <c r="I208" s="374"/>
      <c r="J208" s="374"/>
      <c r="K208" s="298"/>
    </row>
    <row r="209" spans="2:11" s="1" customFormat="1" ht="15" customHeight="1">
      <c r="B209" s="275"/>
      <c r="C209" s="252"/>
      <c r="D209" s="252"/>
      <c r="E209" s="252"/>
      <c r="F209" s="273" t="s">
        <v>772</v>
      </c>
      <c r="G209" s="252"/>
      <c r="H209" s="374" t="s">
        <v>773</v>
      </c>
      <c r="I209" s="374"/>
      <c r="J209" s="374"/>
      <c r="K209" s="298"/>
    </row>
    <row r="210" spans="2:11" s="1" customFormat="1" ht="15" customHeight="1">
      <c r="B210" s="275"/>
      <c r="C210" s="252"/>
      <c r="D210" s="252"/>
      <c r="E210" s="252"/>
      <c r="F210" s="273" t="s">
        <v>770</v>
      </c>
      <c r="G210" s="252"/>
      <c r="H210" s="374" t="s">
        <v>938</v>
      </c>
      <c r="I210" s="374"/>
      <c r="J210" s="374"/>
      <c r="K210" s="298"/>
    </row>
    <row r="211" spans="2:11" s="1" customFormat="1" ht="15" customHeight="1">
      <c r="B211" s="316"/>
      <c r="C211" s="252"/>
      <c r="D211" s="252"/>
      <c r="E211" s="252"/>
      <c r="F211" s="273" t="s">
        <v>774</v>
      </c>
      <c r="G211" s="311"/>
      <c r="H211" s="375" t="s">
        <v>775</v>
      </c>
      <c r="I211" s="375"/>
      <c r="J211" s="375"/>
      <c r="K211" s="317"/>
    </row>
    <row r="212" spans="2:11" s="1" customFormat="1" ht="15" customHeight="1">
      <c r="B212" s="316"/>
      <c r="C212" s="252"/>
      <c r="D212" s="252"/>
      <c r="E212" s="252"/>
      <c r="F212" s="273" t="s">
        <v>776</v>
      </c>
      <c r="G212" s="311"/>
      <c r="H212" s="375" t="s">
        <v>939</v>
      </c>
      <c r="I212" s="375"/>
      <c r="J212" s="375"/>
      <c r="K212" s="317"/>
    </row>
    <row r="213" spans="2:11" s="1" customFormat="1" ht="15" customHeight="1">
      <c r="B213" s="316"/>
      <c r="C213" s="252"/>
      <c r="D213" s="252"/>
      <c r="E213" s="252"/>
      <c r="F213" s="273"/>
      <c r="G213" s="311"/>
      <c r="H213" s="302"/>
      <c r="I213" s="302"/>
      <c r="J213" s="302"/>
      <c r="K213" s="317"/>
    </row>
    <row r="214" spans="2:11" s="1" customFormat="1" ht="15" customHeight="1">
      <c r="B214" s="316"/>
      <c r="C214" s="252" t="s">
        <v>901</v>
      </c>
      <c r="D214" s="252"/>
      <c r="E214" s="252"/>
      <c r="F214" s="273">
        <v>1</v>
      </c>
      <c r="G214" s="311"/>
      <c r="H214" s="375" t="s">
        <v>940</v>
      </c>
      <c r="I214" s="375"/>
      <c r="J214" s="375"/>
      <c r="K214" s="317"/>
    </row>
    <row r="215" spans="2:11" s="1" customFormat="1" ht="15" customHeight="1">
      <c r="B215" s="316"/>
      <c r="C215" s="252"/>
      <c r="D215" s="252"/>
      <c r="E215" s="252"/>
      <c r="F215" s="273">
        <v>2</v>
      </c>
      <c r="G215" s="311"/>
      <c r="H215" s="375" t="s">
        <v>941</v>
      </c>
      <c r="I215" s="375"/>
      <c r="J215" s="375"/>
      <c r="K215" s="317"/>
    </row>
    <row r="216" spans="2:11" s="1" customFormat="1" ht="15" customHeight="1">
      <c r="B216" s="316"/>
      <c r="C216" s="252"/>
      <c r="D216" s="252"/>
      <c r="E216" s="252"/>
      <c r="F216" s="273">
        <v>3</v>
      </c>
      <c r="G216" s="311"/>
      <c r="H216" s="375" t="s">
        <v>942</v>
      </c>
      <c r="I216" s="375"/>
      <c r="J216" s="375"/>
      <c r="K216" s="317"/>
    </row>
    <row r="217" spans="2:11" s="1" customFormat="1" ht="15" customHeight="1">
      <c r="B217" s="316"/>
      <c r="C217" s="252"/>
      <c r="D217" s="252"/>
      <c r="E217" s="252"/>
      <c r="F217" s="273">
        <v>4</v>
      </c>
      <c r="G217" s="311"/>
      <c r="H217" s="375" t="s">
        <v>943</v>
      </c>
      <c r="I217" s="375"/>
      <c r="J217" s="375"/>
      <c r="K217" s="317"/>
    </row>
    <row r="218" spans="2:11" s="1" customFormat="1" ht="12.75" customHeight="1">
      <c r="B218" s="318"/>
      <c r="C218" s="319"/>
      <c r="D218" s="319"/>
      <c r="E218" s="319"/>
      <c r="F218" s="319"/>
      <c r="G218" s="319"/>
      <c r="H218" s="319"/>
      <c r="I218" s="319"/>
      <c r="J218" s="319"/>
      <c r="K218" s="320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SO 001 - Všeobecné položky </vt:lpstr>
      <vt:lpstr>SO 101 - Chodníky </vt:lpstr>
      <vt:lpstr>Pokyny pro vyplnění</vt:lpstr>
      <vt:lpstr>'Rekapitulace stavby'!Názvy_tisku</vt:lpstr>
      <vt:lpstr>'SO 001 - Všeobecné položky '!Názvy_tisku</vt:lpstr>
      <vt:lpstr>'SO 101 - Chodníky '!Názvy_tisku</vt:lpstr>
      <vt:lpstr>'Pokyny pro vyplnění'!Oblast_tisku</vt:lpstr>
      <vt:lpstr>'Rekapitulace stavby'!Oblast_tisku</vt:lpstr>
      <vt:lpstr>'SO 001 - Všeobecné položky '!Oblast_tisku</vt:lpstr>
      <vt:lpstr>'SO 101 - Chodníky 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Zítka Jakub</dc:creator>
  <cp:lastModifiedBy>marek</cp:lastModifiedBy>
  <dcterms:created xsi:type="dcterms:W3CDTF">2021-11-02T09:37:00Z</dcterms:created>
  <dcterms:modified xsi:type="dcterms:W3CDTF">2021-11-03T11:54:51Z</dcterms:modified>
</cp:coreProperties>
</file>