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mc:AlternateContent xmlns:mc="http://schemas.openxmlformats.org/markup-compatibility/2006">
    <mc:Choice Requires="x15">
      <x15ac:absPath xmlns:x15ac="http://schemas.microsoft.com/office/spreadsheetml/2010/11/ac" url="C:\KrosData\Export\"/>
    </mc:Choice>
  </mc:AlternateContent>
  <bookViews>
    <workbookView xWindow="0" yWindow="0" windowWidth="0" windowHeight="0"/>
  </bookViews>
  <sheets>
    <sheet name="Rekapitulace stavby" sheetId="1" r:id="rId1"/>
    <sheet name="SO 100 - Komunikace" sheetId="2" r:id="rId2"/>
    <sheet name="VRN - Vedlejší rozpočtové..." sheetId="3" r:id="rId3"/>
    <sheet name="Seznam figur" sheetId="4" r:id="rId4"/>
  </sheets>
  <definedNames>
    <definedName name="_xlnm.Print_Area" localSheetId="0">'Rekapitulace stavby'!$D$4:$AO$76,'Rekapitulace stavby'!$C$82:$AQ$97</definedName>
    <definedName name="_xlnm.Print_Titles" localSheetId="0">'Rekapitulace stavby'!$92:$92</definedName>
    <definedName name="_xlnm._FilterDatabase" localSheetId="1" hidden="1">'SO 100 - Komunikace'!$C$121:$K$387</definedName>
    <definedName name="_xlnm.Print_Area" localSheetId="1">'SO 100 - Komunikace'!$C$4:$J$76,'SO 100 - Komunikace'!$C$82:$J$103,'SO 100 - Komunikace'!$C$109:$K$387</definedName>
    <definedName name="_xlnm.Print_Titles" localSheetId="1">'SO 100 - Komunikace'!$121:$121</definedName>
    <definedName name="_xlnm._FilterDatabase" localSheetId="2" hidden="1">'VRN - Vedlejší rozpočtové...'!$C$121:$K$140</definedName>
    <definedName name="_xlnm.Print_Area" localSheetId="2">'VRN - Vedlejší rozpočtové...'!$C$4:$J$76,'VRN - Vedlejší rozpočtové...'!$C$82:$J$103,'VRN - Vedlejší rozpočtové...'!$C$109:$K$140</definedName>
    <definedName name="_xlnm.Print_Titles" localSheetId="2">'VRN - Vedlejší rozpočtové...'!$121:$121</definedName>
    <definedName name="_xlnm.Print_Area" localSheetId="3">'Seznam figur'!$C$4:$G$100</definedName>
    <definedName name="_xlnm.Print_Titles" localSheetId="3">'Seznam figur'!$9:$9</definedName>
  </definedNames>
  <calcPr/>
</workbook>
</file>

<file path=xl/calcChain.xml><?xml version="1.0" encoding="utf-8"?>
<calcChain xmlns="http://schemas.openxmlformats.org/spreadsheetml/2006/main">
  <c i="4" l="1" r="D7"/>
  <c i="3" r="J37"/>
  <c r="J36"/>
  <c i="1" r="AY96"/>
  <c i="3" r="J35"/>
  <c i="1" r="AX96"/>
  <c i="3" r="BI139"/>
  <c r="BH139"/>
  <c r="BG139"/>
  <c r="BF139"/>
  <c r="T139"/>
  <c r="T138"/>
  <c r="R139"/>
  <c r="R138"/>
  <c r="P139"/>
  <c r="P138"/>
  <c r="BI136"/>
  <c r="BH136"/>
  <c r="BG136"/>
  <c r="BF136"/>
  <c r="T136"/>
  <c r="T135"/>
  <c r="R136"/>
  <c r="R135"/>
  <c r="P136"/>
  <c r="P135"/>
  <c r="BI133"/>
  <c r="BH133"/>
  <c r="BG133"/>
  <c r="BF133"/>
  <c r="T133"/>
  <c r="T132"/>
  <c r="R133"/>
  <c r="R132"/>
  <c r="P133"/>
  <c r="P132"/>
  <c r="BI130"/>
  <c r="BH130"/>
  <c r="BG130"/>
  <c r="BF130"/>
  <c r="T130"/>
  <c r="T129"/>
  <c r="R130"/>
  <c r="R129"/>
  <c r="P130"/>
  <c r="P129"/>
  <c r="BI127"/>
  <c r="BH127"/>
  <c r="BG127"/>
  <c r="BF127"/>
  <c r="T127"/>
  <c r="R127"/>
  <c r="P127"/>
  <c r="BI125"/>
  <c r="BH125"/>
  <c r="BG125"/>
  <c r="BF125"/>
  <c r="T125"/>
  <c r="R125"/>
  <c r="P125"/>
  <c r="J119"/>
  <c r="J118"/>
  <c r="F118"/>
  <c r="F116"/>
  <c r="E114"/>
  <c r="J92"/>
  <c r="J91"/>
  <c r="F91"/>
  <c r="F89"/>
  <c r="E87"/>
  <c r="J18"/>
  <c r="E18"/>
  <c r="F119"/>
  <c r="J17"/>
  <c r="J12"/>
  <c r="J116"/>
  <c r="E7"/>
  <c r="E85"/>
  <c i="2" r="R344"/>
  <c r="J37"/>
  <c r="J36"/>
  <c i="1" r="AY95"/>
  <c i="2" r="J35"/>
  <c i="1" r="AX95"/>
  <c i="2" r="BI385"/>
  <c r="BH385"/>
  <c r="BG385"/>
  <c r="BF385"/>
  <c r="T385"/>
  <c r="R385"/>
  <c r="P385"/>
  <c r="BI382"/>
  <c r="BH382"/>
  <c r="BG382"/>
  <c r="BF382"/>
  <c r="T382"/>
  <c r="R382"/>
  <c r="P382"/>
  <c r="BI376"/>
  <c r="BH376"/>
  <c r="BG376"/>
  <c r="BF376"/>
  <c r="T376"/>
  <c r="R376"/>
  <c r="P376"/>
  <c r="BI371"/>
  <c r="BH371"/>
  <c r="BG371"/>
  <c r="BF371"/>
  <c r="T371"/>
  <c r="R371"/>
  <c r="P371"/>
  <c r="BI366"/>
  <c r="BH366"/>
  <c r="BG366"/>
  <c r="BF366"/>
  <c r="T366"/>
  <c r="R366"/>
  <c r="P366"/>
  <c r="BI358"/>
  <c r="BH358"/>
  <c r="BG358"/>
  <c r="BF358"/>
  <c r="T358"/>
  <c r="R358"/>
  <c r="P358"/>
  <c r="BI351"/>
  <c r="BH351"/>
  <c r="BG351"/>
  <c r="BF351"/>
  <c r="T351"/>
  <c r="R351"/>
  <c r="P351"/>
  <c r="BI345"/>
  <c r="BH345"/>
  <c r="BG345"/>
  <c r="BF345"/>
  <c r="T345"/>
  <c r="R345"/>
  <c r="P345"/>
  <c r="BI338"/>
  <c r="BH338"/>
  <c r="BG338"/>
  <c r="BF338"/>
  <c r="T338"/>
  <c r="R338"/>
  <c r="P338"/>
  <c r="BI332"/>
  <c r="BH332"/>
  <c r="BG332"/>
  <c r="BF332"/>
  <c r="T332"/>
  <c r="R332"/>
  <c r="P332"/>
  <c r="BI327"/>
  <c r="BH327"/>
  <c r="BG327"/>
  <c r="BF327"/>
  <c r="T327"/>
  <c r="R327"/>
  <c r="P327"/>
  <c r="BI321"/>
  <c r="BH321"/>
  <c r="BG321"/>
  <c r="BF321"/>
  <c r="T321"/>
  <c r="R321"/>
  <c r="P321"/>
  <c r="BI314"/>
  <c r="BH314"/>
  <c r="BG314"/>
  <c r="BF314"/>
  <c r="T314"/>
  <c r="R314"/>
  <c r="P314"/>
  <c r="BI308"/>
  <c r="BH308"/>
  <c r="BG308"/>
  <c r="BF308"/>
  <c r="T308"/>
  <c r="R308"/>
  <c r="P308"/>
  <c r="BI304"/>
  <c r="BH304"/>
  <c r="BG304"/>
  <c r="BF304"/>
  <c r="T304"/>
  <c r="R304"/>
  <c r="P304"/>
  <c r="BI298"/>
  <c r="BH298"/>
  <c r="BG298"/>
  <c r="BF298"/>
  <c r="T298"/>
  <c r="R298"/>
  <c r="P298"/>
  <c r="BI292"/>
  <c r="BH292"/>
  <c r="BG292"/>
  <c r="BF292"/>
  <c r="T292"/>
  <c r="R292"/>
  <c r="P292"/>
  <c r="BI288"/>
  <c r="BH288"/>
  <c r="BG288"/>
  <c r="BF288"/>
  <c r="T288"/>
  <c r="R288"/>
  <c r="P288"/>
  <c r="BI284"/>
  <c r="BH284"/>
  <c r="BG284"/>
  <c r="BF284"/>
  <c r="T284"/>
  <c r="R284"/>
  <c r="P284"/>
  <c r="BI280"/>
  <c r="BH280"/>
  <c r="BG280"/>
  <c r="BF280"/>
  <c r="T280"/>
  <c r="R280"/>
  <c r="P280"/>
  <c r="BI271"/>
  <c r="BH271"/>
  <c r="BG271"/>
  <c r="BF271"/>
  <c r="T271"/>
  <c r="R271"/>
  <c r="P271"/>
  <c r="BI265"/>
  <c r="BH265"/>
  <c r="BG265"/>
  <c r="BF265"/>
  <c r="T265"/>
  <c r="R265"/>
  <c r="P265"/>
  <c r="BI259"/>
  <c r="BH259"/>
  <c r="BG259"/>
  <c r="BF259"/>
  <c r="T259"/>
  <c r="R259"/>
  <c r="P259"/>
  <c r="BI251"/>
  <c r="BH251"/>
  <c r="BG251"/>
  <c r="BF251"/>
  <c r="T251"/>
  <c r="R251"/>
  <c r="P251"/>
  <c r="BI246"/>
  <c r="BH246"/>
  <c r="BG246"/>
  <c r="BF246"/>
  <c r="T246"/>
  <c r="R246"/>
  <c r="P246"/>
  <c r="BI240"/>
  <c r="BH240"/>
  <c r="BG240"/>
  <c r="BF240"/>
  <c r="T240"/>
  <c r="R240"/>
  <c r="P240"/>
  <c r="BI234"/>
  <c r="BH234"/>
  <c r="BG234"/>
  <c r="BF234"/>
  <c r="T234"/>
  <c r="R234"/>
  <c r="P234"/>
  <c r="BI229"/>
  <c r="BH229"/>
  <c r="BG229"/>
  <c r="BF229"/>
  <c r="T229"/>
  <c r="R229"/>
  <c r="P229"/>
  <c r="BI222"/>
  <c r="BH222"/>
  <c r="BG222"/>
  <c r="BF222"/>
  <c r="T222"/>
  <c r="R222"/>
  <c r="P222"/>
  <c r="BI218"/>
  <c r="BH218"/>
  <c r="BG218"/>
  <c r="BF218"/>
  <c r="T218"/>
  <c r="R218"/>
  <c r="P218"/>
  <c r="BI214"/>
  <c r="BH214"/>
  <c r="BG214"/>
  <c r="BF214"/>
  <c r="T214"/>
  <c r="R214"/>
  <c r="P214"/>
  <c r="BI207"/>
  <c r="BH207"/>
  <c r="BG207"/>
  <c r="BF207"/>
  <c r="T207"/>
  <c r="R207"/>
  <c r="P207"/>
  <c r="BI199"/>
  <c r="BH199"/>
  <c r="BG199"/>
  <c r="BF199"/>
  <c r="T199"/>
  <c r="R199"/>
  <c r="P199"/>
  <c r="BI193"/>
  <c r="BH193"/>
  <c r="BG193"/>
  <c r="BF193"/>
  <c r="T193"/>
  <c r="R193"/>
  <c r="P193"/>
  <c r="BI190"/>
  <c r="BH190"/>
  <c r="BG190"/>
  <c r="BF190"/>
  <c r="T190"/>
  <c r="R190"/>
  <c r="P190"/>
  <c r="BI184"/>
  <c r="BH184"/>
  <c r="BG184"/>
  <c r="BF184"/>
  <c r="T184"/>
  <c r="R184"/>
  <c r="P184"/>
  <c r="BI180"/>
  <c r="BH180"/>
  <c r="BG180"/>
  <c r="BF180"/>
  <c r="T180"/>
  <c r="R180"/>
  <c r="P180"/>
  <c r="BI174"/>
  <c r="BH174"/>
  <c r="BG174"/>
  <c r="BF174"/>
  <c r="T174"/>
  <c r="R174"/>
  <c r="P174"/>
  <c r="BI167"/>
  <c r="BH167"/>
  <c r="BG167"/>
  <c r="BF167"/>
  <c r="T167"/>
  <c r="R167"/>
  <c r="P167"/>
  <c r="BI160"/>
  <c r="BH160"/>
  <c r="BG160"/>
  <c r="BF160"/>
  <c r="T160"/>
  <c r="R160"/>
  <c r="P160"/>
  <c r="BI154"/>
  <c r="BH154"/>
  <c r="BG154"/>
  <c r="BF154"/>
  <c r="T154"/>
  <c r="R154"/>
  <c r="P154"/>
  <c r="BI145"/>
  <c r="BH145"/>
  <c r="BG145"/>
  <c r="BF145"/>
  <c r="T145"/>
  <c r="R145"/>
  <c r="P145"/>
  <c r="BI137"/>
  <c r="BH137"/>
  <c r="BG137"/>
  <c r="BF137"/>
  <c r="T137"/>
  <c r="R137"/>
  <c r="P137"/>
  <c r="BI131"/>
  <c r="BH131"/>
  <c r="BG131"/>
  <c r="BF131"/>
  <c r="T131"/>
  <c r="R131"/>
  <c r="P131"/>
  <c r="BI125"/>
  <c r="BH125"/>
  <c r="BG125"/>
  <c r="BF125"/>
  <c r="T125"/>
  <c r="R125"/>
  <c r="P125"/>
  <c r="J119"/>
  <c r="J118"/>
  <c r="F118"/>
  <c r="F116"/>
  <c r="E114"/>
  <c r="J92"/>
  <c r="J91"/>
  <c r="F91"/>
  <c r="F89"/>
  <c r="E87"/>
  <c r="J18"/>
  <c r="E18"/>
  <c r="F92"/>
  <c r="J17"/>
  <c r="J12"/>
  <c r="J116"/>
  <c r="E7"/>
  <c r="E112"/>
  <c i="1" r="L90"/>
  <c r="AM90"/>
  <c r="AM89"/>
  <c r="L89"/>
  <c r="AM87"/>
  <c r="L87"/>
  <c r="L85"/>
  <c r="L84"/>
  <c i="2" r="J280"/>
  <c r="BK280"/>
  <c r="BK160"/>
  <c r="BK218"/>
  <c r="J327"/>
  <c r="BK358"/>
  <c r="J288"/>
  <c r="J125"/>
  <c r="BK167"/>
  <c r="J265"/>
  <c r="J358"/>
  <c i="3" r="BK139"/>
  <c r="BK127"/>
  <c r="J127"/>
  <c i="2" r="J385"/>
  <c r="J190"/>
  <c r="J184"/>
  <c r="BK327"/>
  <c r="J160"/>
  <c r="BK321"/>
  <c r="BK222"/>
  <c r="J376"/>
  <c r="J292"/>
  <c r="BK145"/>
  <c r="BK314"/>
  <c r="BK154"/>
  <c r="J308"/>
  <c r="BK207"/>
  <c i="3" r="BK130"/>
  <c r="J139"/>
  <c r="J130"/>
  <c i="2" r="BK351"/>
  <c r="BK298"/>
  <c r="J199"/>
  <c r="J345"/>
  <c r="BK199"/>
  <c r="BK265"/>
  <c r="J137"/>
  <c r="BK332"/>
  <c r="J234"/>
  <c r="J366"/>
  <c r="BK180"/>
  <c r="BK338"/>
  <c r="BK214"/>
  <c r="BK284"/>
  <c i="3" r="BK136"/>
  <c r="BK133"/>
  <c i="2" r="BK292"/>
  <c r="J332"/>
  <c r="J193"/>
  <c r="J284"/>
  <c r="BK131"/>
  <c r="J218"/>
  <c r="J338"/>
  <c r="BK271"/>
  <c r="J167"/>
  <c r="J214"/>
  <c r="J145"/>
  <c r="J246"/>
  <c r="BK385"/>
  <c i="3" r="F36"/>
  <c i="2" r="J229"/>
  <c r="J259"/>
  <c r="BK174"/>
  <c r="BK240"/>
  <c r="BK137"/>
  <c r="BK288"/>
  <c r="BK193"/>
  <c r="J251"/>
  <c r="BK382"/>
  <c r="BK190"/>
  <c r="BK371"/>
  <c r="BK251"/>
  <c r="BK234"/>
  <c i="3" r="J133"/>
  <c r="J136"/>
  <c i="2" r="BK366"/>
  <c r="BK304"/>
  <c r="BK229"/>
  <c r="J351"/>
  <c r="J180"/>
  <c r="J314"/>
  <c r="J382"/>
  <c r="J304"/>
  <c r="J131"/>
  <c r="J207"/>
  <c r="BK345"/>
  <c r="J174"/>
  <c r="J154"/>
  <c i="3" r="J125"/>
  <c r="BK125"/>
  <c i="2" r="J321"/>
  <c r="J222"/>
  <c r="BK246"/>
  <c r="J271"/>
  <c r="J371"/>
  <c r="BK259"/>
  <c r="BK308"/>
  <c r="BK184"/>
  <c r="J240"/>
  <c r="BK376"/>
  <c r="J298"/>
  <c r="BK125"/>
  <c i="1" r="AS94"/>
  <c i="2" l="1" r="T124"/>
  <c r="P258"/>
  <c r="R381"/>
  <c r="P213"/>
  <c r="T344"/>
  <c r="BK213"/>
  <c r="J213"/>
  <c r="J99"/>
  <c r="T258"/>
  <c r="P381"/>
  <c i="3" r="R124"/>
  <c r="R123"/>
  <c r="R122"/>
  <c i="2" r="R213"/>
  <c r="BK344"/>
  <c r="J344"/>
  <c r="J101"/>
  <c i="3" r="P124"/>
  <c r="P123"/>
  <c r="P122"/>
  <c i="1" r="AU96"/>
  <c i="2" r="R124"/>
  <c r="BK258"/>
  <c r="J258"/>
  <c r="J100"/>
  <c r="BK381"/>
  <c r="J381"/>
  <c r="J102"/>
  <c i="3" r="BK124"/>
  <c r="J124"/>
  <c r="J98"/>
  <c i="2" r="BK124"/>
  <c r="J124"/>
  <c r="J98"/>
  <c r="T213"/>
  <c r="P344"/>
  <c i="3" r="T124"/>
  <c r="T123"/>
  <c r="T122"/>
  <c i="2" r="P124"/>
  <c r="P123"/>
  <c r="P122"/>
  <c i="1" r="AU95"/>
  <c i="2" r="R258"/>
  <c r="T381"/>
  <c i="3" r="BK135"/>
  <c r="J135"/>
  <c r="J101"/>
  <c r="BK129"/>
  <c r="J129"/>
  <c r="J99"/>
  <c r="BK132"/>
  <c r="J132"/>
  <c r="J100"/>
  <c r="BK138"/>
  <c r="J138"/>
  <c r="J102"/>
  <c r="E112"/>
  <c r="BE139"/>
  <c r="F92"/>
  <c r="BE133"/>
  <c r="BE127"/>
  <c r="BE125"/>
  <c r="BE136"/>
  <c r="J89"/>
  <c r="BE130"/>
  <c i="1" r="BC96"/>
  <c i="2" r="BE180"/>
  <c r="BE382"/>
  <c r="E85"/>
  <c r="BE154"/>
  <c r="BE284"/>
  <c r="BE288"/>
  <c r="BE137"/>
  <c r="BE184"/>
  <c r="BE193"/>
  <c r="BE271"/>
  <c r="BE280"/>
  <c r="BE292"/>
  <c r="BE338"/>
  <c r="BE214"/>
  <c r="BE218"/>
  <c r="BE222"/>
  <c r="BE229"/>
  <c r="BE327"/>
  <c r="BE366"/>
  <c r="BE385"/>
  <c r="BE125"/>
  <c r="BE160"/>
  <c r="BE167"/>
  <c r="BE199"/>
  <c r="BE345"/>
  <c r="BE351"/>
  <c r="BE358"/>
  <c r="F119"/>
  <c r="BE207"/>
  <c r="BE259"/>
  <c r="BE298"/>
  <c r="BE308"/>
  <c r="BE321"/>
  <c r="BE131"/>
  <c r="BE145"/>
  <c r="BE190"/>
  <c r="BE234"/>
  <c r="BE314"/>
  <c r="BE371"/>
  <c r="BE376"/>
  <c r="J89"/>
  <c r="BE174"/>
  <c r="BE240"/>
  <c r="BE246"/>
  <c r="BE251"/>
  <c r="BE265"/>
  <c r="BE304"/>
  <c r="BE332"/>
  <c i="3" r="F34"/>
  <c i="1" r="BA96"/>
  <c i="2" r="J34"/>
  <c i="1" r="AW95"/>
  <c i="2" r="F35"/>
  <c i="1" r="BB95"/>
  <c i="2" r="F34"/>
  <c i="1" r="BA95"/>
  <c i="2" r="F37"/>
  <c i="1" r="BD95"/>
  <c i="2" r="F36"/>
  <c i="1" r="BC95"/>
  <c r="BC94"/>
  <c r="W32"/>
  <c i="3" r="F35"/>
  <c i="1" r="BB96"/>
  <c i="3" r="J34"/>
  <c i="1" r="AW96"/>
  <c i="3" r="F37"/>
  <c i="1" r="BD96"/>
  <c i="2" l="1" r="R123"/>
  <c r="R122"/>
  <c r="T123"/>
  <c r="T122"/>
  <c r="BK123"/>
  <c r="J123"/>
  <c r="J97"/>
  <c i="3" r="BK123"/>
  <c r="J123"/>
  <c r="J97"/>
  <c i="2" r="J33"/>
  <c i="1" r="AV95"/>
  <c r="AT95"/>
  <c r="BA94"/>
  <c r="AW94"/>
  <c r="AK30"/>
  <c i="3" r="J33"/>
  <c i="1" r="AV96"/>
  <c r="AT96"/>
  <c r="AU94"/>
  <c r="BD94"/>
  <c r="W33"/>
  <c r="BB94"/>
  <c r="W31"/>
  <c r="AY94"/>
  <c i="3" r="F33"/>
  <c i="1" r="AZ96"/>
  <c i="2" r="F33"/>
  <c i="1" r="AZ95"/>
  <c i="2" l="1" r="BK122"/>
  <c r="J122"/>
  <c i="3" r="BK122"/>
  <c r="J122"/>
  <c i="2" r="J96"/>
  <c r="J30"/>
  <c i="1" r="AG95"/>
  <c r="AZ94"/>
  <c r="W29"/>
  <c i="3" r="J30"/>
  <c i="1" r="AG96"/>
  <c r="AX94"/>
  <c r="W30"/>
  <c l="1" r="AN95"/>
  <c i="3" r="J39"/>
  <c i="2" r="J39"/>
  <c i="3" r="J96"/>
  <c i="1" r="AN96"/>
  <c r="AG94"/>
  <c r="AK26"/>
  <c r="AV94"/>
  <c r="AK29"/>
  <c r="AK35"/>
  <c l="1" r="AT94"/>
  <c l="1" r="AN94"/>
</calcChain>
</file>

<file path=xl/sharedStrings.xml><?xml version="1.0" encoding="utf-8"?>
<sst xmlns="http://schemas.openxmlformats.org/spreadsheetml/2006/main">
  <si>
    <t>Export Komplet</t>
  </si>
  <si>
    <t/>
  </si>
  <si>
    <t>2.0</t>
  </si>
  <si>
    <t>ZAMOK</t>
  </si>
  <si>
    <t>False</t>
  </si>
  <si>
    <t>{fdd954c9-a853-41c2-8add-6ec4b195ab98}</t>
  </si>
  <si>
    <t>0,01</t>
  </si>
  <si>
    <t>21</t>
  </si>
  <si>
    <t>15</t>
  </si>
  <si>
    <t>REKAPITULACE STAVBY</t>
  </si>
  <si>
    <t xml:space="preserve">v ---  níže se nacházejí doplnkové a pomocné údaje k sestavám  --- v</t>
  </si>
  <si>
    <t>Návod na vyplnění</t>
  </si>
  <si>
    <t>0,001</t>
  </si>
  <si>
    <t>Kód:</t>
  </si>
  <si>
    <t>1</t>
  </si>
  <si>
    <t xml:space="preserve">Měnit lze pouze buňky se žlutým podbarvením!_x000d_
_x000d_
1) na prvním listu Rekapitulace stavby vyplňte v sestavě_x000d_
_x000d_
    a) Souhrnný list_x000d_
       - údaje o Uchazeči_x000d_
         (přenesou se do ostatních sestav i v jiných listech)_x000d_
_x000d_
    b) Rekapitulace objektů_x000d_
       - potřebné Ostatní náklady_x000d_
_x000d_
2) na vybraných listech vyplňte v sestavě_x000d_
_x000d_
    a) Krycí list_x000d_
       - údaje o Uchazeči, pokud se liší od údajů o Uchazeči na Souhrnném listu_x000d_
         (údaje se přenesou do ostatních sestav v daném listu)_x000d_
_x000d_
    b) Rekapitulace rozpočtu_x000d_
       - potřebné Ostatní náklady_x000d_
_x000d_
    c) Celkové náklady za stavbu_x000d_
       - ceny u položek_x000d_
       - množství, pokud má žluté podbarvení_x000d_
       - a v případě potřeby poznámku (ta je ve skrytém sloupci)</t>
  </si>
  <si>
    <t>Stavba:</t>
  </si>
  <si>
    <t>Místo pro přecházení k č.p. 87, Broumov - Olivětín</t>
  </si>
  <si>
    <t>KSO:</t>
  </si>
  <si>
    <t>CC-CZ:</t>
  </si>
  <si>
    <t>Místo:</t>
  </si>
  <si>
    <t>č. parc. st. 573, 779/1, 779/3 a 779/6</t>
  </si>
  <si>
    <t>Datum:</t>
  </si>
  <si>
    <t>18. 10. 2021</t>
  </si>
  <si>
    <t>Zadavatel:</t>
  </si>
  <si>
    <t>IČ:</t>
  </si>
  <si>
    <t>00272523</t>
  </si>
  <si>
    <t>Město Broumov</t>
  </si>
  <si>
    <t>DIČ:</t>
  </si>
  <si>
    <t>CZ00272523</t>
  </si>
  <si>
    <t>Uchazeč:</t>
  </si>
  <si>
    <t>Vyplň údaj</t>
  </si>
  <si>
    <t>Projektant:</t>
  </si>
  <si>
    <t>04803302</t>
  </si>
  <si>
    <t>Ing. Adam Beneš</t>
  </si>
  <si>
    <t>CZ8802063600</t>
  </si>
  <si>
    <t>True</t>
  </si>
  <si>
    <t>Zpracovatel:</t>
  </si>
  <si>
    <t>05733171</t>
  </si>
  <si>
    <t>TMI Building s.r.o.</t>
  </si>
  <si>
    <t>CZ05733171</t>
  </si>
  <si>
    <t>Poznámka:</t>
  </si>
  <si>
    <t>Cena bez DPH</t>
  </si>
  <si>
    <t>Sazba daně</t>
  </si>
  <si>
    <t>Základ daně</t>
  </si>
  <si>
    <t>Výše daně</t>
  </si>
  <si>
    <t>DPH</t>
  </si>
  <si>
    <t>základní</t>
  </si>
  <si>
    <t>snížená</t>
  </si>
  <si>
    <t>zákl. přenesená</t>
  </si>
  <si>
    <t>sníž. přenesená</t>
  </si>
  <si>
    <t>nulová</t>
  </si>
  <si>
    <t>Cena s DPH</t>
  </si>
  <si>
    <t>v</t>
  </si>
  <si>
    <t>CZK</t>
  </si>
  <si>
    <t>Projektant</t>
  </si>
  <si>
    <t>Zpracovatel</t>
  </si>
  <si>
    <t>Datum a podpis:</t>
  </si>
  <si>
    <t>Razítko</t>
  </si>
  <si>
    <t>Objednavatel</t>
  </si>
  <si>
    <t>Uchazeč</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</si>
  <si>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</si>
  <si>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</si>
  <si>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</si>
  <si>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</si>
  <si>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</si>
  <si>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</si>
  <si>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</si>
  <si>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</si>
  <si>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</si>
  <si>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</si>
  <si>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</si>
  <si>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</si>
  <si>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</si>
  <si>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</si>
  <si>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</si>
  <si>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</si>
  <si>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</si>
  <si>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</si>
  <si>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</si>
  <si>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 rozpočtů</t>
  </si>
  <si>
    <t>D</t>
  </si>
  <si>
    <t>0</t>
  </si>
  <si>
    <t>###NOIMPORT###</t>
  </si>
  <si>
    <t>IMPORT</t>
  </si>
  <si>
    <t>{00000000-0000-0000-0000-000000000000}</t>
  </si>
  <si>
    <t>/</t>
  </si>
  <si>
    <t>SO 100</t>
  </si>
  <si>
    <t>Komunikace</t>
  </si>
  <si>
    <t>STA</t>
  </si>
  <si>
    <t>{3d9063e6-5919-47d9-a814-aee269f92ff8}</t>
  </si>
  <si>
    <t>2</t>
  </si>
  <si>
    <t>VRN</t>
  </si>
  <si>
    <t>Vedlejší rozpočtové náklady</t>
  </si>
  <si>
    <t>{eda9d733-f48e-439e-882d-98f270c7ce01}</t>
  </si>
  <si>
    <t>Živice</t>
  </si>
  <si>
    <t>m2</t>
  </si>
  <si>
    <t>32</t>
  </si>
  <si>
    <t>Dlažba</t>
  </si>
  <si>
    <t>56,5</t>
  </si>
  <si>
    <t>KRYCÍ LIST SOUPISU PRACÍ</t>
  </si>
  <si>
    <t>Reliéfní_dlažba_60</t>
  </si>
  <si>
    <t>Reliéfní dlažba tl. 60mm</t>
  </si>
  <si>
    <t>9,5</t>
  </si>
  <si>
    <t>ABO_2_15</t>
  </si>
  <si>
    <t>Obrubník ABO 2-15</t>
  </si>
  <si>
    <t>m</t>
  </si>
  <si>
    <t>29</t>
  </si>
  <si>
    <t>ABO_8_10</t>
  </si>
  <si>
    <t>Obrubník ABO 8-10</t>
  </si>
  <si>
    <t>14</t>
  </si>
  <si>
    <t>Zeleň</t>
  </si>
  <si>
    <t>18</t>
  </si>
  <si>
    <t>Objekt:</t>
  </si>
  <si>
    <t>Bourání_dlažba</t>
  </si>
  <si>
    <t>Bourání stávající dlažby betonové</t>
  </si>
  <si>
    <t>18,18</t>
  </si>
  <si>
    <t>SO 100 - Komunikace</t>
  </si>
  <si>
    <t>Suť_celkem</t>
  </si>
  <si>
    <t>Suť celkem</t>
  </si>
  <si>
    <t>t</t>
  </si>
  <si>
    <t>43,438</t>
  </si>
  <si>
    <t>Suť_kamenivo</t>
  </si>
  <si>
    <t>Suť kamenivo</t>
  </si>
  <si>
    <t>11,4</t>
  </si>
  <si>
    <t>Suť_živice</t>
  </si>
  <si>
    <t>Suť živice</t>
  </si>
  <si>
    <t>20,933</t>
  </si>
  <si>
    <t>Suť_beton</t>
  </si>
  <si>
    <t>Suť beton</t>
  </si>
  <si>
    <t>11,105</t>
  </si>
  <si>
    <t>Řezání_živice</t>
  </si>
  <si>
    <t>Řezání živice</t>
  </si>
  <si>
    <t>36,28</t>
  </si>
  <si>
    <t>REKAPITULACE ČLENĚNÍ SOUPISU PRACÍ</t>
  </si>
  <si>
    <t>Kód dílu - Popis</t>
  </si>
  <si>
    <t>Cena celkem [CZK]</t>
  </si>
  <si>
    <t>Náklady ze soupisu prací</t>
  </si>
  <si>
    <t>-1</t>
  </si>
  <si>
    <t>HSV - Práce a dodávky HSV</t>
  </si>
  <si>
    <t xml:space="preserve">    1 - Zemní práce</t>
  </si>
  <si>
    <t xml:space="preserve">    5 - Komunikace pozemní</t>
  </si>
  <si>
    <t xml:space="preserve">    9 - Ostatní konstrukce a práce, bourání</t>
  </si>
  <si>
    <t xml:space="preserve">    997 - Přesun sutě</t>
  </si>
  <si>
    <t xml:space="preserve">    998 - Přesun hmot</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</si>
  <si>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</si>
  <si>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</si>
  <si>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</si>
  <si>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</si>
  <si>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</si>
  <si>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</si>
  <si>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</si>
  <si>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</si>
  <si>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</si>
  <si>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</si>
  <si>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</si>
  <si>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</si>
  <si>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</si>
  <si>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</si>
  <si>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</si>
  <si>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</si>
  <si>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Zemní práce</t>
  </si>
  <si>
    <t>K</t>
  </si>
  <si>
    <t>113106021</t>
  </si>
  <si>
    <t>Rozebrání dlažeb a dílců při překopech inženýrských sítí s přemístěním hmot na skládku na vzdálenost do 3 m nebo s naložením na dopravní prostředek ručně komunikací pro pěší s ložem z kameniva nebo živice a s výplní spár z betonových nebo kameninových dla</t>
  </si>
  <si>
    <t>CS ÚRS 2021 02</t>
  </si>
  <si>
    <t>4</t>
  </si>
  <si>
    <t>-1369942738</t>
  </si>
  <si>
    <t>PP</t>
  </si>
  <si>
    <t>Rozebrání dlažeb a dílců při překopech inženýrských sítí s přemístěním hmot na skládku na vzdálenost do 3 m nebo s naložením na dopravní prostředek ručně komunikací pro pěší s ložem z kameniva nebo živice a s výplní spár z betonových nebo kameninových dlaždic, desek nebo tvarovek</t>
  </si>
  <si>
    <t>Online PSC</t>
  </si>
  <si>
    <t>https://podminky.urs.cz/item/CS_URS_2021_02/113106021</t>
  </si>
  <si>
    <t>PSC</t>
  </si>
  <si>
    <t xml:space="preserve">Poznámka k souboru cen:_x000d_
1. Ceny jsou určeny pouze pro rozebrání dlažeb včetně odstranění lože po překopech inženýrských sítí z důvodu oprav havárií a přeložek. 2. Ceny nelze použít pro rozebrání dlažeb při zřízení nových inženýrských sítí. 3. Ceny nelze použít pro rozebrání dlažeb uložených do betonového lože nebo do cementové malty, které se oceňují cenami 113 10-7030 až -7034, -7430 až -7434 a -7530 až -7534 Odstranění podkladů nebo krytů po překopech z betonu prostého. 4. V cenách nejsou započteny náklady na popř. nutné očištění: a) dlažebních nebo mozaikových kostek, které se oceňuje cenami souboru cen 979 07-11 Očištění vybouraných dlažebních kostek části C 01 tohoto katalogu, b) betonových, kameninových nebo kamenných desek nebo dlaždic, které se oceňuje cenami souboru cen 979 0 . - . . Očištění vybouraných obrubníků, krajníků, desek nebo dílců části C 01 tohoto katalogu. 5. Přemístění vybourané dlažby včetně materiálu z lože a spár na vzdálenost přes 3 m se oceňuje cenami souborů cen 997 22-1 Vodorovná doprava suti a vybouraných hmot. </t>
  </si>
  <si>
    <t>VV</t>
  </si>
  <si>
    <t>"Rozebrání stávajících betonový desek" 20,20*0,90</t>
  </si>
  <si>
    <t>Součet</t>
  </si>
  <si>
    <t>113106023</t>
  </si>
  <si>
    <t>Rozebrání dlažeb a dílců při překopech inženýrských sítí s přemístěním hmot na skládku na vzdálenost do 3 m nebo s naložením na dopravní prostředek ručně komunikací pro pěší s ložem z kameniva nebo živice a s výplní spár ze zámkové dlažby</t>
  </si>
  <si>
    <t>-399080279</t>
  </si>
  <si>
    <t>https://podminky.urs.cz/item/CS_URS_2021_02/113106023</t>
  </si>
  <si>
    <t>"Rozebrání stávajícího dlážděného chodníku ze zámkových dlaždic" 20,150</t>
  </si>
  <si>
    <t>3</t>
  </si>
  <si>
    <t>113107112</t>
  </si>
  <si>
    <t>Odstranění podkladů nebo krytů ručně s přemístěním hmot na skládku na vzdálenost do 3 m nebo s naložením na dopravní prostředek z kameniva těženého, o tl. vrstvy přes 100 do 200 mm</t>
  </si>
  <si>
    <t>-1865221855</t>
  </si>
  <si>
    <t>https://podminky.urs.cz/item/CS_URS_2021_02/113107112</t>
  </si>
  <si>
    <t xml:space="preserve">Poznámka k souboru cen:_x000d_
1. Pro volbu cen z hlediska množství se uvažuje každá souvisle odstraňovaná plocha krytu nebo podkladu stejného druhu samostatně. Odstraňuje-li se několik vrstev vozovky najednou, jednotlivé vrstvy se oceňují každá samostatně. 2. Ceny a) –7111 až –7113, –7151 až -7153, -7211 až -7213 a -7311 až -7313 lze použít i pro odstranění podkladů nebo krytů ze štěrkopísku, škváry, strusky nebo z mechanicky zpevněných zemin, b) –7121 až 7125, –7161 až -7165, -7221 až -7225 a -7321 až -7325 lze použít i pro odstranění podkladů nebo krytů ze zemin stabilizovaných vápnem, c) –7130 až -7134, –7170 až -7174, –7230 až -7234 a -7330 až -7334 lze použít i pro odstranění dlažeb uložených do betonového lože a dlažeb z mozaiky uložených do cementové malty nebo podkladu ze zemin stabilizovaných cementem. 3. Ceny lze použít i pro odstranění podkladů nebo krytů opatřených živičnými postřiky nebo nátěry. 4. Ceny odlišené podle tloušťky (např. do 100 mm, do 200 mm) jsou určeny vždy pro celou tloušťku jednotlivých konstrukcí. 5. V cenách nejsou započteny náklady na zarovnání styčných ploch betonových nebo živičných podkladů nebo krytů, které se oceňuje cenami souboru cen 919 73- Zarovnání styčné plochy části C 01 tohoto ceníku. Množství suti získané ze zarovnání styčných ploch podkladů nebo krytů se zvlášť nevykazuje. 6. Přemístění vybouraného materiálu větší vzdálenost, než je uvedeno, se oceňuje cenami souborů cen 997 22-1 Vodorovná doprava suti. 7. Ceny -714 . , -718 . , –724 . a -734 . nelze použít pro odstranění podkladu nebo krytu frézováním. </t>
  </si>
  <si>
    <t>Odstranění v ploše stávajícícho chodníku tl. 100mm</t>
  </si>
  <si>
    <t>Odstranění v ploše stávajícící zeleně tl. 200mm</t>
  </si>
  <si>
    <t>38,000</t>
  </si>
  <si>
    <t>113107143</t>
  </si>
  <si>
    <t>Odstranění podkladů nebo krytů ručně s přemístěním hmot na skládku na vzdálenost do 3 m nebo s naložením na dopravní prostředek živičných, o tl. vrstvy přes 100 do 150 mm</t>
  </si>
  <si>
    <t>-481713451</t>
  </si>
  <si>
    <t>https://podminky.urs.cz/item/CS_URS_2021_02/113107143</t>
  </si>
  <si>
    <t>Dlažba+Živice+Zeleň</t>
  </si>
  <si>
    <t>-Bourání_dlažba</t>
  </si>
  <si>
    <t>"Odpočet - bourání betonové rampičky při vstupu do objektu" -1,75*1,10</t>
  </si>
  <si>
    <t>"Odpočet - rozebrání stávajícího dlážděného chodníku ze zámkových dlaždic" -20,150</t>
  </si>
  <si>
    <t>Bourání_živice_150</t>
  </si>
  <si>
    <t>5</t>
  </si>
  <si>
    <t>113202111</t>
  </si>
  <si>
    <t xml:space="preserve">Vytrhání obrub  s vybouráním lože, s přemístěním hmot na skládku na vzdálenost do 3 m nebo s naložením na dopravní prostředek z krajníků nebo obrubníků stojatých</t>
  </si>
  <si>
    <t>-965902027</t>
  </si>
  <si>
    <t>https://podminky.urs.cz/item/CS_URS_2021_02/113202111</t>
  </si>
  <si>
    <t xml:space="preserve">Poznámka k souboru cen:_x000d_
1. Ceny jsou určeny: a) pro vytrhání obrub, obrubníků nebo krajníků jakéhokoliv druhu a velikosti uložených v jakémkoliv loži popř. i s opěrami a vyspárovaných jakýmkoliv materiálem, b) pro obruby z dlažebních kostek uložených v jedné řadě. 2. V cenách nejsou započteny náklady na popř. nutné očištění: a) vytrhaných obrubníků nebo krajníků, které se oceňuje cenami souboru cen 979 0 . - . . Očištění vybouraných obrubníků, krajníků, desek nebo dílců části C 01 tohoto ceníku, b) vytrhaných dlažebních kostek, které se oceňují cenami souboru cen 979 07-11 Očištění vybouraných dlažebních kostek části C 01 tohoto ceníku. 3. Vytrhání obrub ze dvou řad kostek se oceňuje jako dvojnásobné množství vytrhání obrub z jedné řady kostek. 4. Přemístění vybouraných obrub, krajníků nebo dlažebních kostek včetně materiálu z lože a spár na vzdálenost přes 3 m se oceňuje cenami souborů cen 997 22-1 Vodorovná doprava suti a vybouraných hmot. </t>
  </si>
  <si>
    <t>"V místě stávajícího chodníku" 6,0</t>
  </si>
  <si>
    <t>6</t>
  </si>
  <si>
    <t>162651112</t>
  </si>
  <si>
    <t>Vodorovné přemístění výkopku nebo sypaniny po suchu na obvyklém dopravním prostředku, bez naložení výkopku, avšak se složením bez rozhrnutí z horniny třídy těžitelnosti I skupiny 1 až 3 na vzdálenost přes 4 000 do 5 000 m</t>
  </si>
  <si>
    <t>m3</t>
  </si>
  <si>
    <t>878387273</t>
  </si>
  <si>
    <t>https://podminky.urs.cz/item/CS_URS_2021_02/162651112</t>
  </si>
  <si>
    <t xml:space="preserve">Poznámka k souboru cen:_x000d_
1. Přemísťuje-li se výkopek z dočasných skládek vzdálených do 50 m, neoceňuje se nakládání výkopku, i když se provádí. Toto ustanovení neplatí, vylučuje-li projekt použití dozeru. 2. Ceny nelze použít, předepisuje-li projekt přemístit výkopek na místo nepřístupné obvyklým dopravním prostředkům; toto přemístění se oceňuje individuálně. </t>
  </si>
  <si>
    <t xml:space="preserve">Dovoz ornice </t>
  </si>
  <si>
    <t>Zeleň*0,100</t>
  </si>
  <si>
    <t>7</t>
  </si>
  <si>
    <t>167151101</t>
  </si>
  <si>
    <t>Nakládání, skládání a překládání neulehlého výkopku nebo sypaniny strojně nakládání, množství do 100 m3, z horniny třídy těžitelnosti I, skupiny 1 až 3</t>
  </si>
  <si>
    <t>177240184</t>
  </si>
  <si>
    <t>https://podminky.urs.cz/item/CS_URS_2021_02/167151101</t>
  </si>
  <si>
    <t xml:space="preserve">Poznámka k souboru cen:_x000d_
1. Ceny -1131 až -1133 jsou určeny pro nakládání, překládání a vykládání na vzdálenost a) do 20 m vodorovně; vodorovná vzdálenost se měří od těžnice lodi k těžnici druhé lodi, nebo k těžišti hromady na břehu nebo k těžišti dopravního prostředku na suchu, b) do 4 m svisle; svislá vzdálenost se měří od pracovní hladiny vody k úrovni srovna- ného terénu v místě hromady nebo v místě dopravní plochy pro dopravní prostředek na suchu. Uvedenou svislou vzdálenost 4 m lze zvětšit, a to nejvýše do 6 m, jestliže je vodorovná vzdálenost uvedená v bodu a) kratší než 20 m nejméně o trojnásobek zvětšení výšky přes 4 m. 2. Množství měrných jednotek se určí v rostlém stavu horniny. </t>
  </si>
  <si>
    <t>Naložení ornice</t>
  </si>
  <si>
    <t>8</t>
  </si>
  <si>
    <t>181311103</t>
  </si>
  <si>
    <t>Rozprostření a urovnání ornice v rovině nebo ve svahu sklonu do 1:5 ručně při souvislé ploše, tl. vrstvy do 200 mm</t>
  </si>
  <si>
    <t>-487142586</t>
  </si>
  <si>
    <t>https://podminky.urs.cz/item/CS_URS_2021_02/181311103</t>
  </si>
  <si>
    <t xml:space="preserve">Poznámka k souboru cen:_x000d_
1. V ceně jsou započteny i náklady na případné nutné přemístění hromad nebo dočasných skládek na místo spotřeby ze vzdálenosti do 3 m. 2. V ceně nejsou započteny náklady na získání ornice. </t>
  </si>
  <si>
    <t>9</t>
  </si>
  <si>
    <t>M</t>
  </si>
  <si>
    <t>10364101</t>
  </si>
  <si>
    <t xml:space="preserve">zemina pro terénní úpravy -  ornice</t>
  </si>
  <si>
    <t>519678925</t>
  </si>
  <si>
    <t>Zeleň*0,100*1,85</t>
  </si>
  <si>
    <t>10</t>
  </si>
  <si>
    <t>181411131</t>
  </si>
  <si>
    <t>Založení trávníku na půdě předem připravené plochy do 1000 m2 výsevem včetně utažení parkového v rovině nebo na svahu do 1:5</t>
  </si>
  <si>
    <t>1122809065</t>
  </si>
  <si>
    <t>https://podminky.urs.cz/item/CS_URS_2021_02/181411131</t>
  </si>
  <si>
    <t xml:space="preserve">Poznámka k souboru cen:_x000d_
1. V cenách jsou započteny i náklady na pokosení, naložení a odvoz odpadu do 20 km se složením. 2. V cenách -1161 až -1164 nejsou započteny i náklady na zatravňovací textilii. 3. V cenách nejsou započteny náklady na: a) přípravu půdy, b) travní semeno, tyto náklady se oceňují ve specifikaci, c) vypletí a zalévání; tyto práce se oceňují cenami části C02 souborů cen 185 80-42 Vypletí a 185 80-43 Zalití rostlin vodou, d) srovnání terénu, tyto práce se oceňují souborem cen 181 1.-..Plošná úprava terénu. 4. V cenách o sklonu svahu přes 1:1 jsou uvažovány podmínky pro svahy běžně schůdné; bez použití lezeckých technik. V případě použití lezeckých technik se tyto náklady oceňují individuálně. </t>
  </si>
  <si>
    <t>11</t>
  </si>
  <si>
    <t>00572410</t>
  </si>
  <si>
    <t>osivo směs travní parková</t>
  </si>
  <si>
    <t>kg</t>
  </si>
  <si>
    <t>251257381</t>
  </si>
  <si>
    <t>18*0,015 "Přepočtené koeficientem množství</t>
  </si>
  <si>
    <t>12</t>
  </si>
  <si>
    <t>181951113</t>
  </si>
  <si>
    <t>Úprava pláně vyrovnáním výškových rozdílů strojně v hornině třídy těžitelnosti II, skupiny 4 a 5 bez zhutnění</t>
  </si>
  <si>
    <t>1677594845</t>
  </si>
  <si>
    <t>https://podminky.urs.cz/item/CS_URS_2021_02/181951113</t>
  </si>
  <si>
    <t xml:space="preserve">Poznámka k souboru cen:_x000d_
1. Ceny jsou určeny pro urovnání všech nově zřizovaných ploch (v zářezech i na násypech) vodorovných nebo ve sklonu do 1:5 pod zpevnění ploch jakéhokoliv druhu, pod humusování, (ne však pro plochy zásypu rýh pro podzemní vedení), drnování apod. a dále, předepíše-li projekt urovnání pláně z jiného důvodu. 2. Ceny nelze použít pro urovnání lavic šířky do 3 m přerušujících svahy, pro urovnání dna silničních a železničních příkopů pro jakoukoliv šířku dna; toto urovnání se oceňuje cenami souboru cen 182 Svahování. 3. Urovnání ploch ve sklonu přes 1 : 5 se oceňuje cenami souboru cen 182 Svahování trvalých svahů do projektovaných profilů strojně. 4. Ceny se zhutněním jsou určeny pro jakoukoliv míru zhutnění. </t>
  </si>
  <si>
    <t>"Zeleň" 18,000</t>
  </si>
  <si>
    <t>13</t>
  </si>
  <si>
    <t>181951114</t>
  </si>
  <si>
    <t>Úprava pláně vyrovnáním výškových rozdílů strojně v hornině třídy těžitelnosti II, skupiny 4 a 5 se zhutněním</t>
  </si>
  <si>
    <t>462028257</t>
  </si>
  <si>
    <t>https://podminky.urs.cz/item/CS_URS_2021_02/181951114</t>
  </si>
  <si>
    <t>"Dlažba" 56,50</t>
  </si>
  <si>
    <t>"Živice" 32,000</t>
  </si>
  <si>
    <t>"Odpočet opravy živice po osazení obrub" -8,00</t>
  </si>
  <si>
    <t>184802611</t>
  </si>
  <si>
    <t xml:space="preserve">Chemické odplevelení po založení kultury  v rovině nebo na svahu do 1:5 postřikem na široko</t>
  </si>
  <si>
    <t>1736873239</t>
  </si>
  <si>
    <t>https://podminky.urs.cz/item/CS_URS_2021_02/184802611</t>
  </si>
  <si>
    <t xml:space="preserve">Poznámka k souboru cen:_x000d_
1. Ceny -2613, -2617, -2623, -2627, -2633, -2637, -2643 a -2647 jsou určeny pro odplevelení ploch o ploše do 10 m2 jednotlivě, nebo pro odstranění hnízd plevelů o ploše do 20 m2 jednotlivě vzdálených od sebe nejméně 5 m. 2. Ceny nelze použít pro chemické odplevelení trávníku; tyto práce se oceňují cenami části A02 souboru cen 184 80-2 . Chemické odplevelení před založením kultury. 3. V cenách -2611 až -2614, -2621 až -2624, -2631 až –2634 a -2641 až -2644 jsou započteny i náklady na dovoz vody do 10 km. 4. V cenách o sklonu svahu přes 1:1 jsou uvažovány podmínky pro svahy běžně schůdné; bez použití lezeckých technik. V případě použití lezeckých technik se tyto náklady oceňují individuálně. </t>
  </si>
  <si>
    <t>Komunikace pozemní</t>
  </si>
  <si>
    <t>558742047R</t>
  </si>
  <si>
    <t>Osazení separační vrstvy z asfaltových pasů šířky do 3,0m</t>
  </si>
  <si>
    <t>636229385</t>
  </si>
  <si>
    <t>16</t>
  </si>
  <si>
    <t>27845624R</t>
  </si>
  <si>
    <t xml:space="preserve">asfaltový pás z impregnovaného papírové lepeky </t>
  </si>
  <si>
    <t>2046514553</t>
  </si>
  <si>
    <t>Živice*1,15</t>
  </si>
  <si>
    <t>17</t>
  </si>
  <si>
    <t>564851111</t>
  </si>
  <si>
    <t xml:space="preserve">Podklad ze štěrkodrti ŠD  s rozprostřením a zhutněním, po zhutnění tl. 150 mm</t>
  </si>
  <si>
    <t>1902729008</t>
  </si>
  <si>
    <t>https://podminky.urs.cz/item/CS_URS_2021_02/564851111</t>
  </si>
  <si>
    <t>Živice*2</t>
  </si>
  <si>
    <t>567122110R</t>
  </si>
  <si>
    <t>Podklad ze směsi stmelené cementem SC bez dilatačních spár, s rozprostřením a zhutněním SC C 8/10 (KSC I), po zhutnění tl. 60 mm</t>
  </si>
  <si>
    <t>-1214216186</t>
  </si>
  <si>
    <t xml:space="preserve">Poznámka k souboru cen:_x000d_
1. V cenách jsou započteny i náklady na ošetření povrchu podkladu vodou. 2. V cenách 567 1.-4 jsou započteny i náklady postřik proti odpařování vody. 3. V cenách nejsou započteny náklady na: a) příp. postřik, který se oceňuje cenou 919 74-8111 Postřik popř. zdrsnění povrchu cementobetonového krytu nebo podkladu ochrannou emulzí, b) zřízení dilatačních spár a jejich vyplnění; tyto práce se oceňují cenami souborů cen 919 11-1 Řezání dilatačních spár, 919 12-. Těsnění dilatačních spár a 919 13 Vyztužení dilatačních spár. </t>
  </si>
  <si>
    <t>19</t>
  </si>
  <si>
    <t>578142115</t>
  </si>
  <si>
    <t xml:space="preserve">Litý asfalt MA 8 (LAJ) s rozprostřením  z nemodifikovaného asfaltu v pruhu šířky do 3 m tl. 40 mm</t>
  </si>
  <si>
    <t>1187254340</t>
  </si>
  <si>
    <t>https://podminky.urs.cz/item/CS_URS_2021_02/578142115</t>
  </si>
  <si>
    <t xml:space="preserve">Poznámka k souboru cen:_x000d_
1. ČSN EN 13108-8 připouští pro MA 8 pouze tl. 25 až 40 mm. 2. V cenách jsou započteny i náklady na napojení pracovních spár. 3. V cenách nejsou započteny náklady na příp. projektem předepsané: a) zdrsňovací posypy, které se oceňují cenami souboru cen 578 90- Zdrsňovací posyp litého asfaltu, b) posypy drobným kamenivem, které se oceňují cenami souboru cen 572 40- Posyp živičného podkladu nebo krytu části C 01 tohoto katalogu. </t>
  </si>
  <si>
    <t>20</t>
  </si>
  <si>
    <t>596211111</t>
  </si>
  <si>
    <t>Kladení dlažby z betonových zámkových dlaždic komunikací pro pěší s ložem z kameniva těženého nebo drceného tl. do 40 mm, s vyplněním spár s dvojitým hutněním, vibrováním a se smetením přebytečného materiálu na krajnici tl. 60 mm skupiny A, pro plochy pře</t>
  </si>
  <si>
    <t>1169866519</t>
  </si>
  <si>
    <t>Kladení dlažby z betonových zámkových dlaždic komunikací pro pěší s ložem z kameniva těženého nebo drceného tl. do 40 mm, s vyplněním spár s dvojitým hutněním, vibrováním a se smetením přebytečného materiálu na krajnici tl. 60 mm skupiny A, pro plochy přes 50 do 100 m2</t>
  </si>
  <si>
    <t>https://podminky.urs.cz/item/CS_URS_2021_02/596211111</t>
  </si>
  <si>
    <t xml:space="preserve">Poznámka k souboru cen:_x000d_
1. Pro volbu cen dlažeb platí toto rozdělení: Skupina A: dlažby z prvků stejného tvaru, Skupina B: dlažby z prvků dvou a více tvarů nebo z obrazců o ploše jednotlivě do 100 m2, Skupina C: dlažby obloukovitých tvarů (oblouky, kruhy, apod.). 2. V cenách jsou započteny i náklady na dodání hmot pro lože a na dodání materiálu na výplň spár. 3. V cenách nejsou započteny náklady na dodání zámkové dlažby, které se oceňuje ve specifikaci; ztratné lze dohodnout u plochy a) do 100 m2 ve výši 3 %, b) přes 100 do 300 m2 ve výši 2 %, c) přes 300 m2 ve výši 1 %. 4. Část lože přesahující tloušťku 40 mm se oceňuje cenami souboru cen 451 . . -9 . Příplatek za každých dalších 10 mm tloušťky podkladu nebo lože. </t>
  </si>
  <si>
    <t>522478101R</t>
  </si>
  <si>
    <t>dlažba betonová 100x200x60mm barva přírodní</t>
  </si>
  <si>
    <t>-216653474</t>
  </si>
  <si>
    <t>P</t>
  </si>
  <si>
    <t>Poznámka k položce:_x000d_
Například Best Klasiko</t>
  </si>
  <si>
    <t>"Ztratné 3%" (Dlažba-20,150+7,85-Reliéfní_dlažba_60)*1,030</t>
  </si>
  <si>
    <t>22</t>
  </si>
  <si>
    <t>522478102R</t>
  </si>
  <si>
    <t>dlažba betonová 100x200x60mm barva červená reliéfní</t>
  </si>
  <si>
    <t>-951744108</t>
  </si>
  <si>
    <t>"Reliéfní dlažba tl. 60mm - odměřeno ze situace" 9,500</t>
  </si>
  <si>
    <t>"Ztratné 3%" Reliéfní_dlažba_60*1,030</t>
  </si>
  <si>
    <t>Ostatní konstrukce a práce, bourání</t>
  </si>
  <si>
    <t>23</t>
  </si>
  <si>
    <t>915121122</t>
  </si>
  <si>
    <t xml:space="preserve">Vodorovné dopravní značení stříkané barvou  vodící čára bílá šířky 250 mm přerušovaná retroreflexní</t>
  </si>
  <si>
    <t>183698162</t>
  </si>
  <si>
    <t>https://podminky.urs.cz/item/CS_URS_2021_02/915121122</t>
  </si>
  <si>
    <t xml:space="preserve">Poznámka k souboru cen:_x000d_
1. Ceny jsou určeny pro dělící čáry bílé souvislé č. V1a, bílé přerušované č. V2a, žluté souvislé č. V12b, žluté přerušované č. V12c a vodící čáry bílé č. V4. 2. V cenách nejsou započteny náklady na: a) předznačení, tyto se oceňují cenami souboru cen 915 6.-11 Předznačení pro vodorovné značení, b) očištění vozovky, tyto se oceňují cenami souboru cen 938 90-9 . Odstranění bláta, prachu nebo hlinitého nánosu s povrchu podkladu nebo krytu části C 01 tohoto katalogu. 3. Množství měrných jednotek se určuje: a) u cen 915 11 a 915 12 v m délky dělící nebo vodící čáry (včetně mezer), b) u ceny 915 13 v m2 stříkané plochy bez mezer. </t>
  </si>
  <si>
    <t>"V10d 0,5/0,5/0,25" 13,500</t>
  </si>
  <si>
    <t>24</t>
  </si>
  <si>
    <t>915611111</t>
  </si>
  <si>
    <t xml:space="preserve">Předznačení pro vodorovné značení  stříkané barvou nebo prováděné z nátěrových hmot liniové dělicí čáry, vodicí proužky</t>
  </si>
  <si>
    <t>443809043</t>
  </si>
  <si>
    <t>https://podminky.urs.cz/item/CS_URS_2021_02/915611111</t>
  </si>
  <si>
    <t xml:space="preserve">Poznámka k souboru cen:_x000d_
1. Množství měrných jednotek se určuje: a) pro cenu -1111 v m délky dělicí čáry nebo vodícího proužku (včetně mezer), b) pro cenu -1112 v m2 natírané nebo stříkané plochy. </t>
  </si>
  <si>
    <t>25</t>
  </si>
  <si>
    <t>916131213</t>
  </si>
  <si>
    <t>Osazení silničního obrubníku betonového se zřízením lože, s vyplněním a zatřením spár cementovou maltou stojatého s boční opěrou z betonu prostého, do lože z betonu prostého</t>
  </si>
  <si>
    <t>-1172692073</t>
  </si>
  <si>
    <t>https://podminky.urs.cz/item/CS_URS_2021_02/916131213</t>
  </si>
  <si>
    <t xml:space="preserve">Poznámka k souboru cen:_x000d_
1. V cenách silničních obrubníků ležatých i stojatých jsou započteny: a) pro osazení do lože z kameniva těženého i náklady na dodání hmot pro lože tl. 80 až 100 mm, b) pro osazení do lože z betonu prostého i náklady na dodání hmot pro lože tl. 80 až 100 mm; v cenách -1113 a -1213 též náklady na zřízení bočních opěr. 2. Část lože z betonu prostého přesahující tl. 100 mm se oceňuje cenou 916 99-1121 Lože pod obrubníky, krajníky nebo obruby z dlažebních kostek. 3. V cenách nejsou započteny náklady na dodání obrubníků, tyto se oceňují ve specifikaci. </t>
  </si>
  <si>
    <t>"Obrubník ABO 2-15 silniční" 29,000</t>
  </si>
  <si>
    <t>"V místě stávajícího chodníku" 4,0</t>
  </si>
  <si>
    <t>26</t>
  </si>
  <si>
    <t>552420075R</t>
  </si>
  <si>
    <t>obrubník silniční ABO 2-15, rozměry 1000x150x250mm</t>
  </si>
  <si>
    <t>-820991321</t>
  </si>
  <si>
    <t>"ABO 2-15 - přímý" 14,000</t>
  </si>
  <si>
    <t>27</t>
  </si>
  <si>
    <t>552420076R</t>
  </si>
  <si>
    <t>obrubník silniční nájezdový ABO 2-15-N, rozměry 1000x150x150mm</t>
  </si>
  <si>
    <t>1788103628</t>
  </si>
  <si>
    <t>"ABO 2-15 nájezdová" 11,00</t>
  </si>
  <si>
    <t>28</t>
  </si>
  <si>
    <t>552420077R</t>
  </si>
  <si>
    <t>obrubník silniční přechodový ABO 2-15-PP, rozměry 1000x150x150/250mm</t>
  </si>
  <si>
    <t>-1976542169</t>
  </si>
  <si>
    <t>"ABO 2-15 přechodová" 5,000</t>
  </si>
  <si>
    <t>552420078R</t>
  </si>
  <si>
    <t>obrubník silniční obloukový poloměr R1-12m, rozměry 780x150x250mm</t>
  </si>
  <si>
    <t>kus</t>
  </si>
  <si>
    <t>-1618250631</t>
  </si>
  <si>
    <t>"ABO 2-15 - Poloměr 1m" 3,000</t>
  </si>
  <si>
    <t>"Přepočet na kusy 4/0,780" 4</t>
  </si>
  <si>
    <t>30</t>
  </si>
  <si>
    <t>916231213</t>
  </si>
  <si>
    <t>Osazení chodníkového obrubníku betonového se zřízením lože, s vyplněním a zatřením spár cementovou maltou stojatého s boční opěrou z betonu prostého, do lože z betonu prostého</t>
  </si>
  <si>
    <t>80336472</t>
  </si>
  <si>
    <t>https://podminky.urs.cz/item/CS_URS_2021_02/916231213</t>
  </si>
  <si>
    <t xml:space="preserve">Poznámka k souboru cen:_x000d_
1. V cenách chodníkových obrubníků ležatých i stojatých jsou započteny pro osazení a) do lože z kameniva těženého i náklady na dodání hmot pro lože tl. 80 až 100 mm, b) do lože z betonu prostého i náklady na dodání hmot pro lože tl. 80 až 100 mm; v cenách -1113 a -1213 též náklady na zřízení bočních opěr. 2. Část lože z betonu prostého přesahující tl. 100 mm se oceňuje cenou 916 99-1121 Lože pod obrubníky, krajníky nebo obruby z dlažebních kostek. 3. V cenách nejsou započteny náklady na dodání obrubníků, tyto se oceňují ve specifikaci. </t>
  </si>
  <si>
    <t>"Obrubník ABO 8-10 chodníkový" 14,000</t>
  </si>
  <si>
    <t>31</t>
  </si>
  <si>
    <t>552420052R</t>
  </si>
  <si>
    <t>obrubník chodníkový ABO 8-10, rozměry 500x80x250mm</t>
  </si>
  <si>
    <t>-1451695954</t>
  </si>
  <si>
    <t>14*2</t>
  </si>
  <si>
    <t>916991121</t>
  </si>
  <si>
    <t xml:space="preserve">Lože pod obrubníky, krajníky nebo obruby z dlažebních kostek  z betonu prostého tř. C 16/20</t>
  </si>
  <si>
    <t>676926660</t>
  </si>
  <si>
    <t>https://podminky.urs.cz/item/CS_URS_2021_02/916991121</t>
  </si>
  <si>
    <t>ABO_2_15*0,30*0,30</t>
  </si>
  <si>
    <t>ABO_8_10*0,25*0,25</t>
  </si>
  <si>
    <t>33</t>
  </si>
  <si>
    <t>919732211</t>
  </si>
  <si>
    <t>Styčná pracovní spára při napojení nového živičného povrchu na stávající se zalitím za tepla modifikovanou asfaltovou hmotou s posypem vápenným hydrátem šířky do 15 mm, hloubky do 25 mm včetně prořezání spáry</t>
  </si>
  <si>
    <t>208730775</t>
  </si>
  <si>
    <t>https://podminky.urs.cz/item/CS_URS_2021_02/919732211</t>
  </si>
  <si>
    <t xml:space="preserve">Poznámka k souboru cen:_x000d_
1. V cenách jsou započteny i náklady na vyčištění spár, na impregnaci a zalití spár včetně dodání hmot. </t>
  </si>
  <si>
    <t>(0,50+20,20+0,50)+(1,50+2,04+0,50)*2</t>
  </si>
  <si>
    <t>(0,50+6,00+0,50)</t>
  </si>
  <si>
    <t>34</t>
  </si>
  <si>
    <t>919735112</t>
  </si>
  <si>
    <t xml:space="preserve">Řezání stávajícího živičného krytu nebo podkladu  hloubky přes 50 do 100 mm</t>
  </si>
  <si>
    <t>1788480868</t>
  </si>
  <si>
    <t>https://podminky.urs.cz/item/CS_URS_2021_02/919735112</t>
  </si>
  <si>
    <t xml:space="preserve">Poznámka k souboru cen:_x000d_
1. V cenách jsou započteny i náklady na spotřebu vody. </t>
  </si>
  <si>
    <t>35</t>
  </si>
  <si>
    <t>961044111</t>
  </si>
  <si>
    <t xml:space="preserve">Bourání základů z betonu  prostého</t>
  </si>
  <si>
    <t>1505521004</t>
  </si>
  <si>
    <t>https://podminky.urs.cz/item/CS_URS_2021_02/961044111</t>
  </si>
  <si>
    <t>"Bourání betonové rampičky při vstupu do objektu" 1,75*1,10*0,30</t>
  </si>
  <si>
    <t>36</t>
  </si>
  <si>
    <t>979024443</t>
  </si>
  <si>
    <t>Očištění vybouraných prvků komunikací od spojovacího materiálu s odklizením a uložením očištěných hmot a spojovacího materiálu na skládku na vzdálenost do 10 m obrubníků a krajníků, vybouraných z jakéhokoliv lože a s jakoukoliv výplní spár silničních</t>
  </si>
  <si>
    <t>1012433540</t>
  </si>
  <si>
    <t>https://podminky.urs.cz/item/CS_URS_2021_02/979024443</t>
  </si>
  <si>
    <t xml:space="preserve">Poznámka k souboru cen:_x000d_
1. Ceny 05-4441 a 05-4442 jsou určeny jen pro očištění vybouraných dlaždic, desek nebo tvarovek uložených do lože ze sypkého materiálu bez pojiva. 2. Přemístění vybouraných obrubníků, krajníků, desek nebo dílců na vzdálenost přes 10 m se oceňuje cenami souboru cen 997 22-1 Vodorovná doprava vybouraných hmot. </t>
  </si>
  <si>
    <t>37</t>
  </si>
  <si>
    <t>979054451</t>
  </si>
  <si>
    <t>Očištění vybouraných prvků komunikací od spojovacího materiálu s odklizením a uložením očištěných hmot a spojovacího materiálu na skládku na vzdálenost do 10 m zámkových dlaždic s vyplněním spár kamenivem</t>
  </si>
  <si>
    <t>-556308605</t>
  </si>
  <si>
    <t>https://podminky.urs.cz/item/CS_URS_2021_02/979054451</t>
  </si>
  <si>
    <t>997</t>
  </si>
  <si>
    <t>Přesun sutě</t>
  </si>
  <si>
    <t>38</t>
  </si>
  <si>
    <t>997002511</t>
  </si>
  <si>
    <t xml:space="preserve">Vodorovné přemístění suti a vybouraných hmot  bez naložení, se složením a hrubým urovnáním na vzdálenost do 1 km</t>
  </si>
  <si>
    <t>-565177796</t>
  </si>
  <si>
    <t>https://podminky.urs.cz/item/CS_URS_2021_02/997002511</t>
  </si>
  <si>
    <t xml:space="preserve">Poznámka k souboru cen:_x000d_
1. Cenu nelze použít pro přemístění po železnici, po vodě nebo ručně. 2. V ceně jsou započteny i náklady na terénní přirážky i na jízdu v nepříznivých poměrech (sklon silnice nebo terénu, povrch dopravní plochy, použití přívěsů apod.). 3. Je-li na dopravní dráze nějaká překážka, pro kterou je nutné překládat suť z jednoho dopravního prostředku na jiný, oceňuje se tato lomená doprava suti v každém úseku samostatně. </t>
  </si>
  <si>
    <t>39</t>
  </si>
  <si>
    <t>997002519</t>
  </si>
  <si>
    <t xml:space="preserve">Vodorovné přemístění suti a vybouraných hmot  bez naložení, se složením a hrubým urovnáním Příplatek k ceně za každý další i započatý 1 km přes 1 km</t>
  </si>
  <si>
    <t>-234458588</t>
  </si>
  <si>
    <t>https://podminky.urs.cz/item/CS_URS_2021_02/997002519</t>
  </si>
  <si>
    <t>Skládka ve vzdálenosti 25km</t>
  </si>
  <si>
    <t>Suť_celkem*24</t>
  </si>
  <si>
    <t>40</t>
  </si>
  <si>
    <t>997002611</t>
  </si>
  <si>
    <t xml:space="preserve">Nakládání suti a vybouraných hmot na dopravní prostředek  pro vodorovné přemístění</t>
  </si>
  <si>
    <t>-1419864829</t>
  </si>
  <si>
    <t>https://podminky.urs.cz/item/CS_URS_2021_02/997002611</t>
  </si>
  <si>
    <t xml:space="preserve">Poznámka k souboru cen:_x000d_
1. Cena platí i pro překládání při lomené dopravě. 2. Cenu nelze použít při dopravě po železnici, po vodě nebo ručně. </t>
  </si>
  <si>
    <t>"Suť kamenivo" 11,400</t>
  </si>
  <si>
    <t>"Suť živice" 20,933</t>
  </si>
  <si>
    <t>"Suť beton" 4,636+1,230+5,239</t>
  </si>
  <si>
    <t>41</t>
  </si>
  <si>
    <t>997013861</t>
  </si>
  <si>
    <t>Poplatek za uložení stavebního odpadu na recyklační skládce (skládkovné) z prostého betonu kód odpadu 17 01 01</t>
  </si>
  <si>
    <t>1458005943</t>
  </si>
  <si>
    <t>Poplatek za uložení stavebního odpadu na recyklační skládce (skládkovné) z prostého betonu zatříděného do Katalogu odpadů pod kódem 17 01 01</t>
  </si>
  <si>
    <t>https://podminky.urs.cz/item/CS_URS_2021_02/997013861</t>
  </si>
  <si>
    <t>42</t>
  </si>
  <si>
    <t>997013873</t>
  </si>
  <si>
    <t>Poplatek za uložení stavebního odpadu na recyklační skládce (skládkovné) zeminy a kamení zatříděného do Katalogu odpadů pod kódem 17 05 04</t>
  </si>
  <si>
    <t>1154729121</t>
  </si>
  <si>
    <t>https://podminky.urs.cz/item/CS_URS_2021_02/997013873</t>
  </si>
  <si>
    <t>43</t>
  </si>
  <si>
    <t>997013875</t>
  </si>
  <si>
    <t>Poplatek za uložení stavebního odpadu na recyklační skládce (skládkovné) asfaltového bez obsahu dehtu zatříděného do Katalogu odpadů pod kódem 17 03 02</t>
  </si>
  <si>
    <t>-1601106951</t>
  </si>
  <si>
    <t>https://podminky.urs.cz/item/CS_URS_2021_02/997013875</t>
  </si>
  <si>
    <t>998</t>
  </si>
  <si>
    <t>Přesun hmot</t>
  </si>
  <si>
    <t>44</t>
  </si>
  <si>
    <t>998223011</t>
  </si>
  <si>
    <t xml:space="preserve">Přesun hmot pro pozemní komunikace s krytem dlážděným  dopravní vzdálenost do 200 m jakékoliv délky objektu</t>
  </si>
  <si>
    <t>-795506654</t>
  </si>
  <si>
    <t>https://podminky.urs.cz/item/CS_URS_2021_02/998223011</t>
  </si>
  <si>
    <t>45</t>
  </si>
  <si>
    <t>998223091</t>
  </si>
  <si>
    <t xml:space="preserve">Přesun hmot pro pozemní komunikace s krytem dlážděným  Příplatek k ceně za zvětšený přesun přes vymezenou největší dopravní vzdálenost do 1000 m</t>
  </si>
  <si>
    <t>1677831113</t>
  </si>
  <si>
    <t>https://podminky.urs.cz/item/CS_URS_2021_02/998223091</t>
  </si>
  <si>
    <t>VRN - Vedlejší rozpočtové náklady</t>
  </si>
  <si>
    <t xml:space="preserve">    VRN1 - Průzkumné, geodetické a projektové práce</t>
  </si>
  <si>
    <t xml:space="preserve">    VRN3 - Zařízení staveniště</t>
  </si>
  <si>
    <t xml:space="preserve">    VRN4 - Inženýrská činnost</t>
  </si>
  <si>
    <t xml:space="preserve">    VRN6 - Územní vlivy</t>
  </si>
  <si>
    <t xml:space="preserve">    VRN7 - Provozní vlivy</t>
  </si>
  <si>
    <t>VRN1</t>
  </si>
  <si>
    <t>Průzkumné, geodetické a projektové práce</t>
  </si>
  <si>
    <t>012203000R</t>
  </si>
  <si>
    <t>Geodetické práce při provádění stavby</t>
  </si>
  <si>
    <t>kpl</t>
  </si>
  <si>
    <t>1024</t>
  </si>
  <si>
    <t>-50922591</t>
  </si>
  <si>
    <t>013254000</t>
  </si>
  <si>
    <t>Dokumentace skutečného provedení stavby</t>
  </si>
  <si>
    <t>CS ÚRS 2020 01</t>
  </si>
  <si>
    <t>-1928906519</t>
  </si>
  <si>
    <t>VRN3</t>
  </si>
  <si>
    <t>Zařízení staveniště</t>
  </si>
  <si>
    <t>030001000</t>
  </si>
  <si>
    <t>-1078884133</t>
  </si>
  <si>
    <t>VRN4</t>
  </si>
  <si>
    <t>Inženýrská činnost</t>
  </si>
  <si>
    <t>043002000</t>
  </si>
  <si>
    <t>Zkoušky a ostatní měření</t>
  </si>
  <si>
    <t>1082636155</t>
  </si>
  <si>
    <t>VRN6</t>
  </si>
  <si>
    <t>Územní vlivy</t>
  </si>
  <si>
    <t>060001000</t>
  </si>
  <si>
    <t>-400027337</t>
  </si>
  <si>
    <t>VRN7</t>
  </si>
  <si>
    <t>Provozní vlivy</t>
  </si>
  <si>
    <t>070001000</t>
  </si>
  <si>
    <t>496744052</t>
  </si>
  <si>
    <t>SEZNAM FIGUR</t>
  </si>
  <si>
    <t>Výměra</t>
  </si>
  <si>
    <t xml:space="preserve"> SO 100</t>
  </si>
  <si>
    <t>Použití figury:</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</si>
</sst>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44">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505050"/>
      <name val="Arial CE"/>
    </font>
    <font>
      <sz val="8"/>
      <color rgb="FFFF0000"/>
      <name val="Arial CE"/>
    </font>
    <font>
      <sz val="8"/>
      <color rgb="FF800080"/>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b/>
      <sz val="10"/>
      <color rgb="FF46464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sz val="8"/>
      <color rgb="FF000000"/>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sz val="7"/>
      <name val="Arial CE"/>
    </font>
    <font>
      <sz val="7"/>
      <color rgb="FF979797"/>
      <name val="Arial CE"/>
    </font>
    <font>
      <i/>
      <u/>
      <sz val="7"/>
      <color rgb="FF979797"/>
      <name val="Calibri"/>
      <scheme val="minor"/>
    </font>
    <font>
      <i/>
      <sz val="7"/>
      <color rgb="FF969696"/>
      <name val="Arial CE"/>
    </font>
    <font>
      <i/>
      <sz val="9"/>
      <color rgb="FF0000FF"/>
      <name val="Arial CE"/>
    </font>
    <font>
      <i/>
      <sz val="8"/>
      <color rgb="FF0000FF"/>
      <name val="Arial CE"/>
    </font>
    <font>
      <b/>
      <sz val="9"/>
      <name val="Arial CE"/>
    </font>
    <font>
      <u/>
      <sz val="11"/>
      <color theme="10"/>
      <name val="Calibri"/>
      <scheme val="minor"/>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23">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s>
  <cellStyleXfs count="2">
    <xf numFmtId="0" fontId="0" fillId="0" borderId="0"/>
    <xf numFmtId="0" fontId="43" fillId="0" borderId="0" applyNumberFormat="0" applyFill="0" applyBorder="0" applyAlignment="0" applyProtection="0"/>
  </cellStyleXfs>
  <cellXfs count="301">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horizontal="left" vertical="center"/>
    </xf>
    <xf numFmtId="0" fontId="0" fillId="0" borderId="0" xfId="0" applyFont="1" applyAlignment="1">
      <alignment horizontal="left" vertical="center"/>
    </xf>
    <xf numFmtId="0" fontId="0" fillId="0" borderId="1" xfId="0" applyBorder="1" applyProtection="1"/>
    <xf numFmtId="0" fontId="0" fillId="0" borderId="2" xfId="0" applyBorder="1" applyProtection="1"/>
    <xf numFmtId="0" fontId="0" fillId="0" borderId="3" xfId="0" applyBorder="1"/>
    <xf numFmtId="0" fontId="0" fillId="0" borderId="3" xfId="0" applyBorder="1" applyProtection="1"/>
    <xf numFmtId="0" fontId="0" fillId="0" borderId="0" xfId="0" applyProtection="1"/>
    <xf numFmtId="0" fontId="13" fillId="0" borderId="0" xfId="0" applyFont="1" applyAlignment="1" applyProtection="1">
      <alignment horizontal="left" vertical="center"/>
    </xf>
    <xf numFmtId="0" fontId="14" fillId="0" borderId="0" xfId="0" applyFont="1" applyAlignment="1">
      <alignment horizontal="left" vertical="center"/>
    </xf>
    <xf numFmtId="0" fontId="15"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16" fillId="0" borderId="0" xfId="0" applyFont="1" applyAlignment="1">
      <alignment horizontal="left" vertical="top" wrapText="1"/>
    </xf>
    <xf numFmtId="0" fontId="3" fillId="0" borderId="0" xfId="0" applyFont="1" applyAlignment="1" applyProtection="1">
      <alignment horizontal="left" vertical="top"/>
    </xf>
    <xf numFmtId="0" fontId="3" fillId="0" borderId="0" xfId="0" applyFont="1" applyAlignment="1" applyProtection="1">
      <alignment horizontal="left" vertical="top" wrapText="1"/>
    </xf>
    <xf numFmtId="0" fontId="16" fillId="0" borderId="0" xfId="0" applyFont="1" applyAlignment="1">
      <alignment horizontal="left" vertical="center"/>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0" fontId="0" fillId="0" borderId="4" xfId="0" applyBorder="1" applyProtection="1"/>
    <xf numFmtId="0" fontId="0" fillId="0" borderId="0" xfId="0" applyFont="1" applyAlignment="1">
      <alignment vertical="center"/>
    </xf>
    <xf numFmtId="0" fontId="0" fillId="0" borderId="3" xfId="0" applyFont="1" applyBorder="1" applyAlignment="1" applyProtection="1">
      <alignment vertical="center"/>
    </xf>
    <xf numFmtId="0" fontId="0" fillId="0" borderId="0" xfId="0" applyFont="1" applyAlignment="1" applyProtection="1">
      <alignment vertical="center"/>
    </xf>
    <xf numFmtId="0" fontId="17" fillId="0" borderId="5" xfId="0" applyFont="1" applyBorder="1" applyAlignment="1" applyProtection="1">
      <alignment horizontal="left" vertical="center"/>
    </xf>
    <xf numFmtId="0" fontId="0" fillId="0" borderId="5" xfId="0" applyFont="1" applyBorder="1" applyAlignment="1" applyProtection="1">
      <alignment vertical="center"/>
    </xf>
    <xf numFmtId="4" fontId="17" fillId="0" borderId="5" xfId="0" applyNumberFormat="1" applyFont="1" applyBorder="1" applyAlignment="1" applyProtection="1">
      <alignment vertical="center"/>
    </xf>
    <xf numFmtId="0" fontId="0" fillId="0" borderId="3" xfId="0" applyFont="1" applyBorder="1" applyAlignment="1">
      <alignment vertical="center"/>
    </xf>
    <xf numFmtId="0" fontId="1" fillId="0" borderId="0" xfId="0" applyFont="1" applyAlignment="1" applyProtection="1">
      <alignment horizontal="right" vertical="center"/>
    </xf>
    <xf numFmtId="0" fontId="1" fillId="0" borderId="3" xfId="0" applyFont="1" applyBorder="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18" fillId="0" borderId="0" xfId="0" applyNumberFormat="1" applyFont="1" applyAlignment="1" applyProtection="1">
      <alignment vertical="center"/>
    </xf>
    <xf numFmtId="0" fontId="1" fillId="0" borderId="3" xfId="0" applyFont="1" applyBorder="1" applyAlignment="1">
      <alignment vertical="center"/>
    </xf>
    <xf numFmtId="0" fontId="18" fillId="0" borderId="0" xfId="0" applyFont="1" applyAlignment="1">
      <alignment horizontal="left" vertical="center"/>
    </xf>
    <xf numFmtId="0" fontId="0" fillId="3" borderId="0" xfId="0" applyFont="1" applyFill="1" applyAlignment="1" applyProtection="1">
      <alignment vertical="center"/>
    </xf>
    <xf numFmtId="0" fontId="4" fillId="3" borderId="6" xfId="0" applyFont="1" applyFill="1" applyBorder="1" applyAlignment="1" applyProtection="1">
      <alignment horizontal="left" vertical="center"/>
    </xf>
    <xf numFmtId="0" fontId="0" fillId="3" borderId="7" xfId="0" applyFont="1" applyFill="1" applyBorder="1" applyAlignment="1" applyProtection="1">
      <alignment vertical="center"/>
    </xf>
    <xf numFmtId="0" fontId="4" fillId="3" borderId="7" xfId="0" applyFont="1" applyFill="1" applyBorder="1" applyAlignment="1" applyProtection="1">
      <alignment horizontal="center" vertical="center"/>
    </xf>
    <xf numFmtId="0" fontId="4" fillId="3" borderId="7" xfId="0" applyFont="1" applyFill="1" applyBorder="1" applyAlignment="1" applyProtection="1">
      <alignment horizontal="left" vertical="center"/>
    </xf>
    <xf numFmtId="4" fontId="4" fillId="3" borderId="7" xfId="0" applyNumberFormat="1" applyFont="1" applyFill="1" applyBorder="1" applyAlignment="1" applyProtection="1">
      <alignment vertical="center"/>
    </xf>
    <xf numFmtId="0" fontId="0" fillId="3" borderId="8" xfId="0" applyFont="1" applyFill="1" applyBorder="1" applyAlignment="1" applyProtection="1">
      <alignment vertical="center"/>
    </xf>
    <xf numFmtId="0" fontId="0" fillId="0" borderId="3" xfId="0" applyBorder="1" applyAlignment="1" applyProtection="1">
      <alignment vertical="center"/>
    </xf>
    <xf numFmtId="0" fontId="0" fillId="0" borderId="0" xfId="0" applyAlignment="1" applyProtection="1">
      <alignment vertical="center"/>
    </xf>
    <xf numFmtId="0" fontId="19" fillId="0" borderId="4" xfId="0" applyFont="1" applyBorder="1" applyAlignment="1" applyProtection="1">
      <alignment horizontal="left" vertical="center"/>
    </xf>
    <xf numFmtId="0" fontId="0" fillId="0" borderId="4" xfId="0" applyBorder="1" applyAlignment="1" applyProtection="1">
      <alignment vertical="center"/>
    </xf>
    <xf numFmtId="0" fontId="0" fillId="0" borderId="3" xfId="0" applyBorder="1" applyAlignment="1">
      <alignment vertical="center"/>
    </xf>
    <xf numFmtId="0" fontId="1" fillId="0" borderId="5" xfId="0" applyFont="1" applyBorder="1" applyAlignment="1" applyProtection="1">
      <alignment horizontal="left" vertical="center"/>
    </xf>
    <xf numFmtId="0" fontId="0" fillId="0" borderId="4" xfId="0" applyFont="1" applyBorder="1" applyAlignment="1" applyProtection="1">
      <alignment vertical="center"/>
    </xf>
    <xf numFmtId="0" fontId="0" fillId="0" borderId="9" xfId="0" applyFont="1" applyBorder="1" applyAlignment="1" applyProtection="1">
      <alignment vertical="center"/>
    </xf>
    <xf numFmtId="0" fontId="0" fillId="0" borderId="10" xfId="0" applyFont="1" applyBorder="1" applyAlignment="1" applyProtection="1">
      <alignment vertical="center"/>
    </xf>
    <xf numFmtId="0" fontId="0" fillId="0" borderId="1" xfId="0" applyFont="1" applyBorder="1" applyAlignment="1" applyProtection="1">
      <alignment vertical="center"/>
    </xf>
    <xf numFmtId="0" fontId="0" fillId="0" borderId="2" xfId="0" applyFont="1" applyBorder="1" applyAlignment="1" applyProtection="1">
      <alignment vertical="center"/>
    </xf>
    <xf numFmtId="0" fontId="2" fillId="0" borderId="3" xfId="0" applyFont="1" applyBorder="1" applyAlignment="1" applyProtection="1">
      <alignment vertical="center"/>
    </xf>
    <xf numFmtId="0" fontId="2" fillId="0" borderId="0" xfId="0" applyFont="1" applyAlignment="1" applyProtection="1">
      <alignment vertical="center"/>
    </xf>
    <xf numFmtId="0" fontId="2" fillId="0" borderId="3" xfId="0" applyFont="1" applyBorder="1" applyAlignment="1">
      <alignment vertical="center"/>
    </xf>
    <xf numFmtId="0" fontId="3" fillId="0" borderId="3"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wrapText="1"/>
    </xf>
    <xf numFmtId="0" fontId="3" fillId="0" borderId="3" xfId="0" applyFont="1" applyBorder="1" applyAlignment="1">
      <alignment vertical="center"/>
    </xf>
    <xf numFmtId="0" fontId="17"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20" fillId="0" borderId="11" xfId="0" applyFont="1" applyBorder="1" applyAlignment="1">
      <alignment horizontal="center" vertical="center"/>
    </xf>
    <xf numFmtId="0" fontId="20" fillId="0" borderId="12" xfId="0" applyFont="1" applyBorder="1" applyAlignment="1">
      <alignment horizontal="left" vertical="center"/>
    </xf>
    <xf numFmtId="0" fontId="0" fillId="0" borderId="12" xfId="0" applyBorder="1" applyAlignment="1">
      <alignment vertical="center"/>
    </xf>
    <xf numFmtId="0" fontId="0" fillId="0" borderId="13" xfId="0" applyBorder="1" applyAlignment="1">
      <alignment vertical="center"/>
    </xf>
    <xf numFmtId="0" fontId="21" fillId="0" borderId="14" xfId="0" applyFont="1" applyBorder="1" applyAlignment="1">
      <alignment horizontal="left" vertical="center"/>
    </xf>
    <xf numFmtId="0" fontId="21" fillId="0" borderId="0" xfId="0" applyFont="1" applyBorder="1" applyAlignment="1">
      <alignment horizontal="left" vertical="center"/>
    </xf>
    <xf numFmtId="0" fontId="0" fillId="0" borderId="0" xfId="0" applyFont="1" applyBorder="1" applyAlignment="1">
      <alignment vertical="center"/>
    </xf>
    <xf numFmtId="0" fontId="0" fillId="0" borderId="15" xfId="0" applyFont="1" applyBorder="1" applyAlignment="1">
      <alignment vertical="center"/>
    </xf>
    <xf numFmtId="0" fontId="21" fillId="0" borderId="14" xfId="0" applyFont="1" applyBorder="1" applyAlignment="1" applyProtection="1">
      <alignment horizontal="left" vertical="center"/>
    </xf>
    <xf numFmtId="0" fontId="21"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15" xfId="0" applyFont="1" applyBorder="1" applyAlignment="1" applyProtection="1">
      <alignment vertical="center"/>
    </xf>
    <xf numFmtId="0" fontId="22" fillId="4" borderId="6" xfId="0" applyFont="1" applyFill="1" applyBorder="1" applyAlignment="1" applyProtection="1">
      <alignment horizontal="center" vertical="center"/>
    </xf>
    <xf numFmtId="0" fontId="22" fillId="4" borderId="7" xfId="0" applyFont="1" applyFill="1" applyBorder="1" applyAlignment="1" applyProtection="1">
      <alignment horizontal="left" vertical="center"/>
    </xf>
    <xf numFmtId="0" fontId="0" fillId="4" borderId="7" xfId="0" applyFont="1" applyFill="1" applyBorder="1" applyAlignment="1" applyProtection="1">
      <alignment vertical="center"/>
    </xf>
    <xf numFmtId="0" fontId="22" fillId="4" borderId="7" xfId="0" applyFont="1" applyFill="1" applyBorder="1" applyAlignment="1" applyProtection="1">
      <alignment horizontal="center" vertical="center"/>
    </xf>
    <xf numFmtId="0" fontId="22" fillId="4" borderId="7" xfId="0" applyFont="1" applyFill="1" applyBorder="1" applyAlignment="1" applyProtection="1">
      <alignment horizontal="right" vertical="center"/>
    </xf>
    <xf numFmtId="0" fontId="22" fillId="4" borderId="8" xfId="0" applyFont="1" applyFill="1" applyBorder="1" applyAlignment="1" applyProtection="1">
      <alignment horizontal="left" vertical="center"/>
    </xf>
    <xf numFmtId="0" fontId="22" fillId="4" borderId="0" xfId="0" applyFont="1" applyFill="1" applyAlignment="1" applyProtection="1">
      <alignment horizontal="center" vertical="center"/>
    </xf>
    <xf numFmtId="0" fontId="23" fillId="0" borderId="16" xfId="0" applyFont="1" applyBorder="1" applyAlignment="1" applyProtection="1">
      <alignment horizontal="center" vertical="center" wrapText="1"/>
    </xf>
    <xf numFmtId="0" fontId="23" fillId="0" borderId="17" xfId="0" applyFont="1" applyBorder="1" applyAlignment="1" applyProtection="1">
      <alignment horizontal="center" vertical="center" wrapText="1"/>
    </xf>
    <xf numFmtId="0" fontId="23" fillId="0" borderId="18" xfId="0" applyFont="1" applyBorder="1" applyAlignment="1" applyProtection="1">
      <alignment horizontal="center" vertical="center" wrapText="1"/>
    </xf>
    <xf numFmtId="0" fontId="0" fillId="0" borderId="11" xfId="0" applyFont="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4" fillId="0" borderId="3" xfId="0" applyFont="1" applyBorder="1" applyAlignment="1" applyProtection="1">
      <alignment vertical="center"/>
    </xf>
    <xf numFmtId="0" fontId="24" fillId="0" borderId="0" xfId="0" applyFont="1" applyAlignment="1" applyProtection="1">
      <alignment horizontal="left" vertical="center"/>
    </xf>
    <xf numFmtId="0" fontId="24" fillId="0" borderId="0" xfId="0" applyFont="1" applyAlignment="1" applyProtection="1">
      <alignment vertical="center"/>
    </xf>
    <xf numFmtId="4" fontId="24" fillId="0" borderId="0" xfId="0" applyNumberFormat="1" applyFont="1" applyAlignment="1" applyProtection="1">
      <alignment horizontal="right" vertical="center"/>
    </xf>
    <xf numFmtId="4" fontId="24"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3" xfId="0" applyFont="1" applyBorder="1" applyAlignment="1">
      <alignment vertical="center"/>
    </xf>
    <xf numFmtId="4" fontId="20" fillId="0" borderId="14" xfId="0" applyNumberFormat="1" applyFont="1" applyBorder="1" applyAlignment="1" applyProtection="1">
      <alignment vertical="center"/>
    </xf>
    <xf numFmtId="4" fontId="20" fillId="0" borderId="0" xfId="0" applyNumberFormat="1" applyFont="1" applyBorder="1" applyAlignment="1" applyProtection="1">
      <alignment vertical="center"/>
    </xf>
    <xf numFmtId="166" fontId="20" fillId="0" borderId="0" xfId="0" applyNumberFormat="1" applyFont="1" applyBorder="1" applyAlignment="1" applyProtection="1">
      <alignment vertical="center"/>
    </xf>
    <xf numFmtId="4" fontId="20" fillId="0" borderId="15" xfId="0" applyNumberFormat="1" applyFont="1" applyBorder="1" applyAlignment="1" applyProtection="1">
      <alignment vertical="center"/>
    </xf>
    <xf numFmtId="0" fontId="4" fillId="0" borderId="0" xfId="0" applyFont="1" applyAlignment="1">
      <alignment horizontal="left" vertical="center"/>
    </xf>
    <xf numFmtId="0" fontId="25" fillId="0" borderId="0" xfId="0" applyFont="1" applyAlignment="1">
      <alignment horizontal="left" vertical="center"/>
    </xf>
    <xf numFmtId="0" fontId="26" fillId="0" borderId="0" xfId="1" applyFont="1" applyAlignment="1">
      <alignment horizontal="center" vertical="center"/>
    </xf>
    <xf numFmtId="0" fontId="5" fillId="0" borderId="3" xfId="0" applyFont="1" applyBorder="1" applyAlignment="1" applyProtection="1">
      <alignment vertical="center"/>
    </xf>
    <xf numFmtId="0" fontId="27" fillId="0" borderId="0" xfId="0" applyFont="1" applyAlignment="1" applyProtection="1">
      <alignment vertical="center"/>
    </xf>
    <xf numFmtId="0" fontId="27" fillId="0" borderId="0" xfId="0" applyFont="1" applyAlignment="1" applyProtection="1">
      <alignment horizontal="left" vertical="center" wrapText="1"/>
    </xf>
    <xf numFmtId="0" fontId="28" fillId="0" borderId="0" xfId="0" applyFont="1" applyAlignment="1" applyProtection="1">
      <alignment vertical="center"/>
    </xf>
    <xf numFmtId="4" fontId="28" fillId="0" borderId="0" xfId="0" applyNumberFormat="1" applyFont="1" applyAlignment="1" applyProtection="1">
      <alignment vertical="center"/>
    </xf>
    <xf numFmtId="0" fontId="3" fillId="0" borderId="0" xfId="0" applyFont="1" applyAlignment="1" applyProtection="1">
      <alignment horizontal="center" vertical="center"/>
    </xf>
    <xf numFmtId="0" fontId="5" fillId="0" borderId="3" xfId="0" applyFont="1" applyBorder="1" applyAlignment="1">
      <alignment vertical="center"/>
    </xf>
    <xf numFmtId="4" fontId="29" fillId="0" borderId="14" xfId="0" applyNumberFormat="1" applyFont="1" applyBorder="1" applyAlignment="1" applyProtection="1">
      <alignment vertical="center"/>
    </xf>
    <xf numFmtId="4" fontId="29" fillId="0" borderId="0" xfId="0" applyNumberFormat="1" applyFont="1" applyBorder="1" applyAlignment="1" applyProtection="1">
      <alignment vertical="center"/>
    </xf>
    <xf numFmtId="166" fontId="29" fillId="0" borderId="0" xfId="0" applyNumberFormat="1" applyFont="1" applyBorder="1" applyAlignment="1" applyProtection="1">
      <alignment vertical="center"/>
    </xf>
    <xf numFmtId="4" fontId="29" fillId="0" borderId="15" xfId="0" applyNumberFormat="1" applyFont="1" applyBorder="1" applyAlignment="1" applyProtection="1">
      <alignment vertical="center"/>
    </xf>
    <xf numFmtId="0" fontId="5" fillId="0" borderId="0" xfId="0" applyFont="1" applyAlignment="1">
      <alignment horizontal="left" vertical="center"/>
    </xf>
    <xf numFmtId="4" fontId="29" fillId="0" borderId="19" xfId="0" applyNumberFormat="1" applyFont="1" applyBorder="1" applyAlignment="1" applyProtection="1">
      <alignment vertical="center"/>
    </xf>
    <xf numFmtId="4" fontId="29" fillId="0" borderId="20" xfId="0" applyNumberFormat="1" applyFont="1" applyBorder="1" applyAlignment="1" applyProtection="1">
      <alignment vertical="center"/>
    </xf>
    <xf numFmtId="166" fontId="29" fillId="0" borderId="20" xfId="0" applyNumberFormat="1" applyFont="1" applyBorder="1" applyAlignment="1" applyProtection="1">
      <alignment vertical="center"/>
    </xf>
    <xf numFmtId="4" fontId="29" fillId="0" borderId="21" xfId="0" applyNumberFormat="1" applyFont="1" applyBorder="1" applyAlignment="1" applyProtection="1">
      <alignment vertical="center"/>
    </xf>
    <xf numFmtId="0" fontId="30" fillId="0" borderId="0" xfId="0" applyFont="1" applyAlignment="1">
      <alignment horizontal="left" vertical="center"/>
    </xf>
    <xf numFmtId="0" fontId="0" fillId="0" borderId="1" xfId="0" applyBorder="1"/>
    <xf numFmtId="0" fontId="0" fillId="0" borderId="2" xfId="0" applyBorder="1"/>
    <xf numFmtId="0" fontId="13" fillId="0" borderId="0" xfId="0" applyFont="1" applyAlignment="1">
      <alignment horizontal="left" vertical="center"/>
    </xf>
    <xf numFmtId="0" fontId="31"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3" fillId="0" borderId="0" xfId="0" applyFont="1" applyAlignment="1">
      <alignment horizontal="left" vertical="center" wrapText="1"/>
    </xf>
    <xf numFmtId="0" fontId="2" fillId="0" borderId="0" xfId="0" applyFont="1" applyAlignment="1">
      <alignment horizontal="left" vertical="center"/>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3" xfId="0" applyFont="1" applyBorder="1" applyAlignment="1">
      <alignment vertical="center" wrapText="1"/>
    </xf>
    <xf numFmtId="0" fontId="2" fillId="0" borderId="0" xfId="0" applyFont="1" applyAlignment="1">
      <alignment horizontal="left" vertical="center" wrapText="1"/>
    </xf>
    <xf numFmtId="0" fontId="0" fillId="0" borderId="3" xfId="0" applyBorder="1" applyAlignment="1">
      <alignment vertical="center" wrapText="1"/>
    </xf>
    <xf numFmtId="0" fontId="0" fillId="0" borderId="12" xfId="0" applyFont="1" applyBorder="1" applyAlignment="1">
      <alignment vertical="center"/>
    </xf>
    <xf numFmtId="0" fontId="17" fillId="0" borderId="0" xfId="0" applyFont="1" applyAlignment="1">
      <alignment horizontal="left" vertical="center"/>
    </xf>
    <xf numFmtId="4" fontId="24" fillId="0" borderId="0" xfId="0" applyNumberFormat="1" applyFont="1" applyAlignment="1">
      <alignment vertical="center"/>
    </xf>
    <xf numFmtId="0" fontId="1" fillId="0" borderId="0" xfId="0" applyFont="1" applyAlignment="1">
      <alignment horizontal="right" vertical="center"/>
    </xf>
    <xf numFmtId="0" fontId="21"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4" borderId="0" xfId="0" applyFont="1" applyFill="1" applyAlignment="1">
      <alignment vertical="center"/>
    </xf>
    <xf numFmtId="0" fontId="4" fillId="4" borderId="6" xfId="0" applyFont="1" applyFill="1" applyBorder="1" applyAlignment="1">
      <alignment horizontal="left" vertical="center"/>
    </xf>
    <xf numFmtId="0" fontId="0" fillId="4" borderId="7" xfId="0" applyFont="1" applyFill="1" applyBorder="1" applyAlignment="1">
      <alignment vertical="center"/>
    </xf>
    <xf numFmtId="0" fontId="4" fillId="4" borderId="7" xfId="0" applyFont="1" applyFill="1" applyBorder="1" applyAlignment="1">
      <alignment horizontal="right" vertical="center"/>
    </xf>
    <xf numFmtId="0" fontId="4" fillId="4" borderId="7" xfId="0" applyFont="1" applyFill="1" applyBorder="1" applyAlignment="1">
      <alignment horizontal="center" vertical="center"/>
    </xf>
    <xf numFmtId="4" fontId="4" fillId="4" borderId="7" xfId="0" applyNumberFormat="1" applyFont="1" applyFill="1" applyBorder="1" applyAlignment="1">
      <alignment vertical="center"/>
    </xf>
    <xf numFmtId="0" fontId="0" fillId="4" borderId="8" xfId="0" applyFont="1" applyFill="1" applyBorder="1" applyAlignment="1">
      <alignment vertical="center"/>
    </xf>
    <xf numFmtId="0" fontId="19" fillId="0" borderId="4" xfId="0" applyFont="1" applyBorder="1" applyAlignment="1">
      <alignment horizontal="left" vertical="center"/>
    </xf>
    <xf numFmtId="0" fontId="0" fillId="0" borderId="4" xfId="0" applyBorder="1" applyAlignment="1">
      <alignment vertical="center"/>
    </xf>
    <xf numFmtId="0" fontId="1" fillId="0" borderId="5" xfId="0" applyFont="1" applyBorder="1" applyAlignment="1">
      <alignment horizontal="left" vertical="center"/>
    </xf>
    <xf numFmtId="0" fontId="0" fillId="0" borderId="5" xfId="0" applyFont="1" applyBorder="1" applyAlignment="1">
      <alignment vertical="center"/>
    </xf>
    <xf numFmtId="0" fontId="1" fillId="0" borderId="5" xfId="0" applyFont="1" applyBorder="1" applyAlignment="1">
      <alignment horizontal="center" vertical="center"/>
    </xf>
    <xf numFmtId="0" fontId="1" fillId="0" borderId="5" xfId="0" applyFont="1" applyBorder="1" applyAlignment="1">
      <alignment horizontal="right" vertical="center"/>
    </xf>
    <xf numFmtId="0" fontId="0" fillId="0" borderId="4" xfId="0" applyFont="1" applyBorder="1" applyAlignment="1">
      <alignment vertical="center"/>
    </xf>
    <xf numFmtId="0" fontId="0" fillId="0" borderId="9" xfId="0" applyFont="1" applyBorder="1" applyAlignment="1">
      <alignment vertical="center"/>
    </xf>
    <xf numFmtId="0" fontId="0" fillId="0" borderId="10" xfId="0" applyFont="1" applyBorder="1" applyAlignment="1">
      <alignment vertical="center"/>
    </xf>
    <xf numFmtId="0" fontId="0" fillId="0" borderId="1" xfId="0" applyFont="1" applyBorder="1" applyAlignment="1">
      <alignment vertical="center"/>
    </xf>
    <xf numFmtId="0" fontId="0" fillId="0" borderId="2" xfId="0" applyFont="1" applyBorder="1" applyAlignment="1">
      <alignment vertical="center"/>
    </xf>
    <xf numFmtId="0" fontId="1" fillId="0" borderId="0" xfId="0" applyFont="1" applyAlignment="1" applyProtection="1">
      <alignment horizontal="left" vertical="center" wrapText="1"/>
    </xf>
    <xf numFmtId="0" fontId="22" fillId="4" borderId="0" xfId="0" applyFont="1" applyFill="1" applyAlignment="1" applyProtection="1">
      <alignment horizontal="left" vertical="center"/>
    </xf>
    <xf numFmtId="0" fontId="0" fillId="4" borderId="0" xfId="0" applyFont="1" applyFill="1" applyAlignment="1" applyProtection="1">
      <alignment vertical="center"/>
    </xf>
    <xf numFmtId="0" fontId="22" fillId="4" borderId="0" xfId="0" applyFont="1" applyFill="1" applyAlignment="1" applyProtection="1">
      <alignment horizontal="right" vertical="center"/>
    </xf>
    <xf numFmtId="0" fontId="32" fillId="0" borderId="0" xfId="0" applyFont="1" applyAlignment="1" applyProtection="1">
      <alignment horizontal="left" vertical="center"/>
    </xf>
    <xf numFmtId="0" fontId="6" fillId="0" borderId="3" xfId="0" applyFont="1" applyBorder="1" applyAlignment="1" applyProtection="1">
      <alignment vertical="center"/>
    </xf>
    <xf numFmtId="0" fontId="6" fillId="0" borderId="0" xfId="0" applyFont="1" applyAlignment="1" applyProtection="1">
      <alignment vertical="center"/>
    </xf>
    <xf numFmtId="0" fontId="6" fillId="0" borderId="20" xfId="0" applyFont="1" applyBorder="1" applyAlignment="1" applyProtection="1">
      <alignment horizontal="left" vertical="center"/>
    </xf>
    <xf numFmtId="0" fontId="6" fillId="0" borderId="20" xfId="0" applyFont="1" applyBorder="1" applyAlignment="1" applyProtection="1">
      <alignment vertical="center"/>
    </xf>
    <xf numFmtId="4" fontId="6" fillId="0" borderId="20" xfId="0" applyNumberFormat="1" applyFont="1" applyBorder="1" applyAlignment="1" applyProtection="1">
      <alignment vertical="center"/>
    </xf>
    <xf numFmtId="0" fontId="6" fillId="0" borderId="3" xfId="0" applyFont="1" applyBorder="1" applyAlignment="1">
      <alignment vertical="center"/>
    </xf>
    <xf numFmtId="0" fontId="7" fillId="0" borderId="3" xfId="0" applyFont="1" applyBorder="1" applyAlignment="1" applyProtection="1">
      <alignment vertical="center"/>
    </xf>
    <xf numFmtId="0" fontId="7" fillId="0" borderId="0" xfId="0" applyFont="1" applyAlignment="1" applyProtection="1">
      <alignment vertical="center"/>
    </xf>
    <xf numFmtId="0" fontId="7" fillId="0" borderId="20" xfId="0" applyFont="1" applyBorder="1" applyAlignment="1" applyProtection="1">
      <alignment horizontal="left" vertical="center"/>
    </xf>
    <xf numFmtId="0" fontId="7" fillId="0" borderId="20" xfId="0" applyFont="1" applyBorder="1" applyAlignment="1" applyProtection="1">
      <alignment vertical="center"/>
    </xf>
    <xf numFmtId="4" fontId="7" fillId="0" borderId="20" xfId="0" applyNumberFormat="1" applyFont="1" applyBorder="1" applyAlignment="1" applyProtection="1">
      <alignment vertical="center"/>
    </xf>
    <xf numFmtId="0" fontId="7" fillId="0" borderId="3" xfId="0" applyFont="1" applyBorder="1" applyAlignment="1">
      <alignment vertical="center"/>
    </xf>
    <xf numFmtId="0" fontId="0" fillId="0" borderId="0" xfId="0" applyFont="1" applyAlignment="1">
      <alignment horizontal="center" vertical="center" wrapText="1"/>
    </xf>
    <xf numFmtId="0" fontId="0" fillId="0" borderId="3" xfId="0" applyFont="1" applyBorder="1" applyAlignment="1" applyProtection="1">
      <alignment horizontal="center" vertical="center" wrapText="1"/>
    </xf>
    <xf numFmtId="0" fontId="22" fillId="4" borderId="16" xfId="0" applyFont="1" applyFill="1" applyBorder="1" applyAlignment="1" applyProtection="1">
      <alignment horizontal="center" vertical="center" wrapText="1"/>
    </xf>
    <xf numFmtId="0" fontId="22" fillId="4" borderId="17" xfId="0" applyFont="1" applyFill="1" applyBorder="1" applyAlignment="1" applyProtection="1">
      <alignment horizontal="center" vertical="center" wrapText="1"/>
    </xf>
    <xf numFmtId="0" fontId="22" fillId="4" borderId="18" xfId="0" applyFont="1" applyFill="1" applyBorder="1" applyAlignment="1" applyProtection="1">
      <alignment horizontal="center" vertical="center" wrapText="1"/>
    </xf>
    <xf numFmtId="0" fontId="0" fillId="0" borderId="3" xfId="0" applyBorder="1" applyAlignment="1">
      <alignment horizontal="center" vertical="center" wrapText="1"/>
    </xf>
    <xf numFmtId="4" fontId="24" fillId="0" borderId="0" xfId="0" applyNumberFormat="1" applyFont="1" applyAlignment="1" applyProtection="1"/>
    <xf numFmtId="0" fontId="0" fillId="0" borderId="12" xfId="0" applyBorder="1" applyAlignment="1" applyProtection="1">
      <alignment vertical="center"/>
    </xf>
    <xf numFmtId="166" fontId="33" fillId="0" borderId="12" xfId="0" applyNumberFormat="1" applyFont="1" applyBorder="1" applyAlignment="1" applyProtection="1"/>
    <xf numFmtId="166" fontId="33" fillId="0" borderId="13" xfId="0" applyNumberFormat="1" applyFont="1" applyBorder="1" applyAlignment="1" applyProtection="1"/>
    <xf numFmtId="4" fontId="34" fillId="0" borderId="0" xfId="0" applyNumberFormat="1" applyFont="1" applyAlignment="1">
      <alignment vertical="center"/>
    </xf>
    <xf numFmtId="0" fontId="8" fillId="0" borderId="3"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3" xfId="0" applyFont="1" applyBorder="1" applyAlignment="1"/>
    <xf numFmtId="0" fontId="8" fillId="0" borderId="14"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5"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22" fillId="0" borderId="22" xfId="0" applyFont="1" applyBorder="1" applyAlignment="1" applyProtection="1">
      <alignment horizontal="center" vertical="center"/>
    </xf>
    <xf numFmtId="49" fontId="22" fillId="0" borderId="22" xfId="0" applyNumberFormat="1" applyFont="1" applyBorder="1" applyAlignment="1" applyProtection="1">
      <alignment horizontal="left" vertical="center" wrapText="1"/>
    </xf>
    <xf numFmtId="0" fontId="22" fillId="0" borderId="22" xfId="0" applyFont="1" applyBorder="1" applyAlignment="1" applyProtection="1">
      <alignment horizontal="left" vertical="center" wrapText="1"/>
    </xf>
    <xf numFmtId="0" fontId="22" fillId="0" borderId="22" xfId="0" applyFont="1" applyBorder="1" applyAlignment="1" applyProtection="1">
      <alignment horizontal="center" vertical="center" wrapText="1"/>
    </xf>
    <xf numFmtId="167" fontId="22" fillId="0" borderId="22" xfId="0" applyNumberFormat="1" applyFont="1" applyBorder="1" applyAlignment="1" applyProtection="1">
      <alignment vertical="center"/>
    </xf>
    <xf numFmtId="4" fontId="22" fillId="2" borderId="22" xfId="0" applyNumberFormat="1" applyFont="1" applyFill="1" applyBorder="1" applyAlignment="1" applyProtection="1">
      <alignment vertical="center"/>
      <protection locked="0"/>
    </xf>
    <xf numFmtId="4" fontId="22" fillId="0" borderId="22" xfId="0" applyNumberFormat="1" applyFont="1" applyBorder="1" applyAlignment="1" applyProtection="1">
      <alignment vertical="center"/>
    </xf>
    <xf numFmtId="0" fontId="23" fillId="2" borderId="14" xfId="0" applyFont="1" applyFill="1" applyBorder="1" applyAlignment="1" applyProtection="1">
      <alignment horizontal="left" vertical="center"/>
      <protection locked="0"/>
    </xf>
    <xf numFmtId="0" fontId="23" fillId="0" borderId="0" xfId="0" applyFont="1" applyBorder="1" applyAlignment="1" applyProtection="1">
      <alignment horizontal="center" vertical="center"/>
    </xf>
    <xf numFmtId="166" fontId="23" fillId="0" borderId="0" xfId="0" applyNumberFormat="1" applyFont="1" applyBorder="1" applyAlignment="1" applyProtection="1">
      <alignment vertical="center"/>
    </xf>
    <xf numFmtId="166" fontId="23" fillId="0" borderId="15" xfId="0" applyNumberFormat="1" applyFont="1" applyBorder="1" applyAlignment="1" applyProtection="1">
      <alignment vertical="center"/>
    </xf>
    <xf numFmtId="0" fontId="22" fillId="0" borderId="0" xfId="0" applyFont="1" applyAlignment="1">
      <alignment horizontal="left" vertical="center"/>
    </xf>
    <xf numFmtId="4" fontId="0" fillId="0" borderId="0" xfId="0" applyNumberFormat="1" applyFont="1" applyAlignment="1">
      <alignment vertical="center"/>
    </xf>
    <xf numFmtId="0" fontId="35" fillId="0" borderId="0" xfId="0" applyFont="1" applyAlignment="1" applyProtection="1">
      <alignment horizontal="left" vertical="center"/>
    </xf>
    <xf numFmtId="0" fontId="36" fillId="0" borderId="0" xfId="0" applyFont="1" applyAlignment="1" applyProtection="1">
      <alignment horizontal="left" vertical="center" wrapText="1"/>
    </xf>
    <xf numFmtId="0" fontId="0" fillId="0" borderId="0" xfId="0" applyFont="1" applyAlignment="1" applyProtection="1">
      <alignment vertical="center"/>
      <protection locked="0"/>
    </xf>
    <xf numFmtId="0" fontId="0" fillId="0" borderId="14" xfId="0" applyFont="1" applyBorder="1" applyAlignment="1" applyProtection="1">
      <alignment vertical="center"/>
    </xf>
    <xf numFmtId="0" fontId="0" fillId="0" borderId="0" xfId="0" applyBorder="1" applyAlignment="1" applyProtection="1">
      <alignment vertical="center"/>
    </xf>
    <xf numFmtId="0" fontId="37" fillId="0" borderId="0" xfId="0" applyFont="1" applyAlignment="1" applyProtection="1">
      <alignment horizontal="left" vertical="center"/>
    </xf>
    <xf numFmtId="0" fontId="38" fillId="0" borderId="0" xfId="1" applyFont="1" applyAlignment="1" applyProtection="1">
      <alignment vertical="center" wrapText="1"/>
    </xf>
    <xf numFmtId="0" fontId="39" fillId="0" borderId="0" xfId="0" applyFont="1" applyAlignment="1" applyProtection="1">
      <alignment vertical="center" wrapText="1"/>
    </xf>
    <xf numFmtId="0" fontId="9" fillId="0" borderId="3" xfId="0" applyFont="1" applyBorder="1" applyAlignment="1" applyProtection="1">
      <alignment vertical="center"/>
    </xf>
    <xf numFmtId="0" fontId="9" fillId="0" borderId="0" xfId="0" applyFont="1" applyAlignment="1" applyProtection="1">
      <alignmen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167" fontId="9" fillId="0" borderId="0" xfId="0" applyNumberFormat="1" applyFont="1" applyAlignment="1" applyProtection="1">
      <alignment vertical="center"/>
    </xf>
    <xf numFmtId="0" fontId="9" fillId="0" borderId="0" xfId="0" applyFont="1" applyAlignment="1" applyProtection="1">
      <alignment vertical="center"/>
      <protection locked="0"/>
    </xf>
    <xf numFmtId="0" fontId="9" fillId="0" borderId="3" xfId="0" applyFont="1" applyBorder="1" applyAlignment="1">
      <alignment vertical="center"/>
    </xf>
    <xf numFmtId="0" fontId="9" fillId="0" borderId="14" xfId="0" applyFont="1" applyBorder="1" applyAlignment="1" applyProtection="1">
      <alignment vertical="center"/>
    </xf>
    <xf numFmtId="0" fontId="9" fillId="0" borderId="0" xfId="0" applyFont="1" applyBorder="1" applyAlignment="1" applyProtection="1">
      <alignment vertical="center"/>
    </xf>
    <xf numFmtId="0" fontId="9" fillId="0" borderId="15" xfId="0" applyFont="1" applyBorder="1" applyAlignment="1" applyProtection="1">
      <alignment vertical="center"/>
    </xf>
    <xf numFmtId="0" fontId="9" fillId="0" borderId="0" xfId="0" applyFont="1" applyAlignment="1">
      <alignment horizontal="left" vertical="center"/>
    </xf>
    <xf numFmtId="0" fontId="10" fillId="0" borderId="3"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3" xfId="0" applyFont="1" applyBorder="1" applyAlignment="1">
      <alignment vertical="center"/>
    </xf>
    <xf numFmtId="0" fontId="10" fillId="0" borderId="14" xfId="0" applyFont="1" applyBorder="1" applyAlignment="1" applyProtection="1">
      <alignment vertical="center"/>
    </xf>
    <xf numFmtId="0" fontId="10" fillId="0" borderId="0" xfId="0" applyFont="1" applyBorder="1" applyAlignment="1" applyProtection="1">
      <alignment vertical="center"/>
    </xf>
    <xf numFmtId="0" fontId="10" fillId="0" borderId="15" xfId="0" applyFont="1" applyBorder="1" applyAlignment="1" applyProtection="1">
      <alignment vertical="center"/>
    </xf>
    <xf numFmtId="0" fontId="10" fillId="0" borderId="0" xfId="0" applyFont="1" applyAlignment="1">
      <alignment horizontal="left" vertical="center"/>
    </xf>
    <xf numFmtId="0" fontId="11" fillId="0" borderId="3" xfId="0" applyFont="1" applyBorder="1" applyAlignment="1" applyProtection="1">
      <alignment vertical="center"/>
    </xf>
    <xf numFmtId="0" fontId="11" fillId="0" borderId="0" xfId="0" applyFont="1" applyAlignment="1" applyProtection="1">
      <alignment vertical="center"/>
    </xf>
    <xf numFmtId="0" fontId="11" fillId="0" borderId="0" xfId="0" applyFont="1" applyAlignment="1" applyProtection="1">
      <alignment horizontal="left" vertical="center"/>
    </xf>
    <xf numFmtId="0" fontId="11" fillId="0" borderId="0" xfId="0" applyFont="1" applyAlignment="1" applyProtection="1">
      <alignment horizontal="left" vertical="center" wrapText="1"/>
    </xf>
    <xf numFmtId="0" fontId="11" fillId="0" borderId="0" xfId="0" applyFont="1" applyAlignment="1" applyProtection="1">
      <alignment vertical="center"/>
      <protection locked="0"/>
    </xf>
    <xf numFmtId="0" fontId="11" fillId="0" borderId="3" xfId="0" applyFont="1" applyBorder="1" applyAlignment="1">
      <alignment vertical="center"/>
    </xf>
    <xf numFmtId="0" fontId="11" fillId="0" borderId="14" xfId="0" applyFont="1" applyBorder="1" applyAlignment="1" applyProtection="1">
      <alignment vertical="center"/>
    </xf>
    <xf numFmtId="0" fontId="11" fillId="0" borderId="0" xfId="0" applyFont="1" applyBorder="1" applyAlignment="1" applyProtection="1">
      <alignment vertical="center"/>
    </xf>
    <xf numFmtId="0" fontId="11" fillId="0" borderId="15" xfId="0" applyFont="1" applyBorder="1" applyAlignment="1" applyProtection="1">
      <alignment vertical="center"/>
    </xf>
    <xf numFmtId="0" fontId="11" fillId="0" borderId="0" xfId="0" applyFont="1" applyAlignment="1">
      <alignment horizontal="left" vertical="center"/>
    </xf>
    <xf numFmtId="0" fontId="40" fillId="0" borderId="22" xfId="0" applyFont="1" applyBorder="1" applyAlignment="1" applyProtection="1">
      <alignment horizontal="center" vertical="center"/>
    </xf>
    <xf numFmtId="49" fontId="40" fillId="0" borderId="22" xfId="0" applyNumberFormat="1" applyFont="1" applyBorder="1" applyAlignment="1" applyProtection="1">
      <alignment horizontal="left" vertical="center" wrapText="1"/>
    </xf>
    <xf numFmtId="0" fontId="40" fillId="0" borderId="22" xfId="0" applyFont="1" applyBorder="1" applyAlignment="1" applyProtection="1">
      <alignment horizontal="left" vertical="center" wrapText="1"/>
    </xf>
    <xf numFmtId="0" fontId="40" fillId="0" borderId="22" xfId="0" applyFont="1" applyBorder="1" applyAlignment="1" applyProtection="1">
      <alignment horizontal="center" vertical="center" wrapText="1"/>
    </xf>
    <xf numFmtId="167" fontId="40" fillId="0" borderId="22" xfId="0" applyNumberFormat="1" applyFont="1" applyBorder="1" applyAlignment="1" applyProtection="1">
      <alignment vertical="center"/>
    </xf>
    <xf numFmtId="4" fontId="40" fillId="2" borderId="22" xfId="0" applyNumberFormat="1" applyFont="1" applyFill="1" applyBorder="1" applyAlignment="1" applyProtection="1">
      <alignment vertical="center"/>
      <protection locked="0"/>
    </xf>
    <xf numFmtId="4" fontId="40" fillId="0" borderId="22" xfId="0" applyNumberFormat="1" applyFont="1" applyBorder="1" applyAlignment="1" applyProtection="1">
      <alignment vertical="center"/>
    </xf>
    <xf numFmtId="0" fontId="41" fillId="0" borderId="3" xfId="0" applyFont="1" applyBorder="1" applyAlignment="1">
      <alignment vertical="center"/>
    </xf>
    <xf numFmtId="0" fontId="40" fillId="2" borderId="14" xfId="0" applyFont="1" applyFill="1" applyBorder="1" applyAlignment="1" applyProtection="1">
      <alignment horizontal="left" vertical="center"/>
      <protection locked="0"/>
    </xf>
    <xf numFmtId="0" fontId="40" fillId="0" borderId="0" xfId="0" applyFont="1" applyBorder="1" applyAlignment="1" applyProtection="1">
      <alignment horizontal="center" vertical="center"/>
    </xf>
    <xf numFmtId="0" fontId="0" fillId="0" borderId="19" xfId="0" applyFont="1" applyBorder="1" applyAlignment="1" applyProtection="1">
      <alignment vertical="center"/>
    </xf>
    <xf numFmtId="0" fontId="0" fillId="0" borderId="20" xfId="0" applyBorder="1" applyAlignment="1" applyProtection="1">
      <alignment vertical="center"/>
    </xf>
    <xf numFmtId="0" fontId="0" fillId="0" borderId="20" xfId="0" applyFont="1" applyBorder="1" applyAlignment="1" applyProtection="1">
      <alignment vertical="center"/>
    </xf>
    <xf numFmtId="0" fontId="0" fillId="0" borderId="21" xfId="0" applyFont="1" applyBorder="1" applyAlignment="1" applyProtection="1">
      <alignment vertical="center"/>
    </xf>
    <xf numFmtId="0" fontId="1" fillId="0" borderId="0" xfId="0" applyFont="1" applyAlignment="1">
      <alignment horizontal="left" vertical="top"/>
    </xf>
    <xf numFmtId="0" fontId="3" fillId="0" borderId="0" xfId="0" applyFont="1" applyAlignment="1">
      <alignment horizontal="left" vertical="top"/>
    </xf>
    <xf numFmtId="0" fontId="3" fillId="0" borderId="0" xfId="0" applyFont="1" applyAlignment="1">
      <alignment horizontal="left" vertical="top" wrapText="1"/>
    </xf>
    <xf numFmtId="0" fontId="0" fillId="0" borderId="3" xfId="0" applyFont="1" applyBorder="1" applyAlignment="1">
      <alignment horizontal="center" vertical="center" wrapText="1"/>
    </xf>
    <xf numFmtId="0" fontId="22" fillId="4" borderId="16" xfId="0" applyFont="1" applyFill="1" applyBorder="1" applyAlignment="1">
      <alignment horizontal="center" vertical="center" wrapText="1"/>
    </xf>
    <xf numFmtId="0" fontId="22" fillId="4" borderId="17" xfId="0" applyFont="1" applyFill="1" applyBorder="1" applyAlignment="1">
      <alignment horizontal="center" vertical="center" wrapText="1"/>
    </xf>
    <xf numFmtId="0" fontId="22" fillId="4" borderId="18" xfId="0" applyFont="1" applyFill="1" applyBorder="1" applyAlignment="1">
      <alignment horizontal="center" vertical="center" wrapText="1"/>
    </xf>
    <xf numFmtId="0" fontId="4" fillId="0" borderId="0" xfId="0" applyFont="1" applyAlignment="1">
      <alignment horizontal="left" vertical="center" wrapText="1"/>
    </xf>
    <xf numFmtId="0" fontId="42" fillId="0" borderId="16" xfId="0" applyFont="1" applyBorder="1" applyAlignment="1">
      <alignment horizontal="left" vertical="center" wrapText="1"/>
    </xf>
    <xf numFmtId="0" fontId="42" fillId="0" borderId="22" xfId="0" applyFont="1" applyBorder="1" applyAlignment="1">
      <alignment horizontal="left" vertical="center" wrapText="1"/>
    </xf>
    <xf numFmtId="0" fontId="42" fillId="0" borderId="22" xfId="0" applyFont="1" applyBorder="1" applyAlignment="1">
      <alignment horizontal="left" vertical="center"/>
    </xf>
    <xf numFmtId="167" fontId="42" fillId="0" borderId="18" xfId="0" applyNumberFormat="1" applyFont="1" applyBorder="1" applyAlignment="1">
      <alignment vertical="center"/>
    </xf>
    <xf numFmtId="0" fontId="0" fillId="0" borderId="0" xfId="0" applyFont="1" applyAlignment="1">
      <alignment horizontal="left" vertical="center" wrapText="1"/>
    </xf>
    <xf numFmtId="167" fontId="0" fillId="0" borderId="0" xfId="0" applyNumberFormat="1" applyFont="1" applyAlignment="1">
      <alignment vertical="center"/>
    </xf>
    <xf numFmtId="0" fontId="34" fillId="0" borderId="0" xfId="0" applyFont="1" applyAlignment="1">
      <alignment horizontal="left" vertical="center"/>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calcChain" Target="calcChain.xml" /><Relationship Id="rId8"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6385" cy="286385"/>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hyperlink" Target="https://podminky.urs.cz/item/CS_URS_2021_02/113106021" TargetMode="External" /><Relationship Id="rId2" Type="http://schemas.openxmlformats.org/officeDocument/2006/relationships/hyperlink" Target="https://podminky.urs.cz/item/CS_URS_2021_02/113106023" TargetMode="External" /><Relationship Id="rId3" Type="http://schemas.openxmlformats.org/officeDocument/2006/relationships/hyperlink" Target="https://podminky.urs.cz/item/CS_URS_2021_02/113107112" TargetMode="External" /><Relationship Id="rId4" Type="http://schemas.openxmlformats.org/officeDocument/2006/relationships/hyperlink" Target="https://podminky.urs.cz/item/CS_URS_2021_02/113107143" TargetMode="External" /><Relationship Id="rId5" Type="http://schemas.openxmlformats.org/officeDocument/2006/relationships/hyperlink" Target="https://podminky.urs.cz/item/CS_URS_2021_02/113202111" TargetMode="External" /><Relationship Id="rId6" Type="http://schemas.openxmlformats.org/officeDocument/2006/relationships/hyperlink" Target="https://podminky.urs.cz/item/CS_URS_2021_02/162651112" TargetMode="External" /><Relationship Id="rId7" Type="http://schemas.openxmlformats.org/officeDocument/2006/relationships/hyperlink" Target="https://podminky.urs.cz/item/CS_URS_2021_02/167151101" TargetMode="External" /><Relationship Id="rId8" Type="http://schemas.openxmlformats.org/officeDocument/2006/relationships/hyperlink" Target="https://podminky.urs.cz/item/CS_URS_2021_02/181311103" TargetMode="External" /><Relationship Id="rId9" Type="http://schemas.openxmlformats.org/officeDocument/2006/relationships/hyperlink" Target="https://podminky.urs.cz/item/CS_URS_2021_02/181411131" TargetMode="External" /><Relationship Id="rId10" Type="http://schemas.openxmlformats.org/officeDocument/2006/relationships/hyperlink" Target="https://podminky.urs.cz/item/CS_URS_2021_02/181951113" TargetMode="External" /><Relationship Id="rId11" Type="http://schemas.openxmlformats.org/officeDocument/2006/relationships/hyperlink" Target="https://podminky.urs.cz/item/CS_URS_2021_02/181951114" TargetMode="External" /><Relationship Id="rId12" Type="http://schemas.openxmlformats.org/officeDocument/2006/relationships/hyperlink" Target="https://podminky.urs.cz/item/CS_URS_2021_02/184802611" TargetMode="External" /><Relationship Id="rId13" Type="http://schemas.openxmlformats.org/officeDocument/2006/relationships/hyperlink" Target="https://podminky.urs.cz/item/CS_URS_2021_02/564851111" TargetMode="External" /><Relationship Id="rId14" Type="http://schemas.openxmlformats.org/officeDocument/2006/relationships/hyperlink" Target="https://podminky.urs.cz/item/CS_URS_2021_02/578142115" TargetMode="External" /><Relationship Id="rId15" Type="http://schemas.openxmlformats.org/officeDocument/2006/relationships/hyperlink" Target="https://podminky.urs.cz/item/CS_URS_2021_02/596211111" TargetMode="External" /><Relationship Id="rId16" Type="http://schemas.openxmlformats.org/officeDocument/2006/relationships/hyperlink" Target="https://podminky.urs.cz/item/CS_URS_2021_02/915121122" TargetMode="External" /><Relationship Id="rId17" Type="http://schemas.openxmlformats.org/officeDocument/2006/relationships/hyperlink" Target="https://podminky.urs.cz/item/CS_URS_2021_02/915611111" TargetMode="External" /><Relationship Id="rId18" Type="http://schemas.openxmlformats.org/officeDocument/2006/relationships/hyperlink" Target="https://podminky.urs.cz/item/CS_URS_2021_02/916131213" TargetMode="External" /><Relationship Id="rId19" Type="http://schemas.openxmlformats.org/officeDocument/2006/relationships/hyperlink" Target="https://podminky.urs.cz/item/CS_URS_2021_02/916231213" TargetMode="External" /><Relationship Id="rId20" Type="http://schemas.openxmlformats.org/officeDocument/2006/relationships/hyperlink" Target="https://podminky.urs.cz/item/CS_URS_2021_02/916991121" TargetMode="External" /><Relationship Id="rId21" Type="http://schemas.openxmlformats.org/officeDocument/2006/relationships/hyperlink" Target="https://podminky.urs.cz/item/CS_URS_2021_02/919732211" TargetMode="External" /><Relationship Id="rId22" Type="http://schemas.openxmlformats.org/officeDocument/2006/relationships/hyperlink" Target="https://podminky.urs.cz/item/CS_URS_2021_02/919735112" TargetMode="External" /><Relationship Id="rId23" Type="http://schemas.openxmlformats.org/officeDocument/2006/relationships/hyperlink" Target="https://podminky.urs.cz/item/CS_URS_2021_02/961044111" TargetMode="External" /><Relationship Id="rId24" Type="http://schemas.openxmlformats.org/officeDocument/2006/relationships/hyperlink" Target="https://podminky.urs.cz/item/CS_URS_2021_02/979024443" TargetMode="External" /><Relationship Id="rId25" Type="http://schemas.openxmlformats.org/officeDocument/2006/relationships/hyperlink" Target="https://podminky.urs.cz/item/CS_URS_2021_02/979054451" TargetMode="External" /><Relationship Id="rId26" Type="http://schemas.openxmlformats.org/officeDocument/2006/relationships/hyperlink" Target="https://podminky.urs.cz/item/CS_URS_2021_02/997002511" TargetMode="External" /><Relationship Id="rId27" Type="http://schemas.openxmlformats.org/officeDocument/2006/relationships/hyperlink" Target="https://podminky.urs.cz/item/CS_URS_2021_02/997002519" TargetMode="External" /><Relationship Id="rId28" Type="http://schemas.openxmlformats.org/officeDocument/2006/relationships/hyperlink" Target="https://podminky.urs.cz/item/CS_URS_2021_02/997002611" TargetMode="External" /><Relationship Id="rId29" Type="http://schemas.openxmlformats.org/officeDocument/2006/relationships/hyperlink" Target="https://podminky.urs.cz/item/CS_URS_2021_02/997013861" TargetMode="External" /><Relationship Id="rId30" Type="http://schemas.openxmlformats.org/officeDocument/2006/relationships/hyperlink" Target="https://podminky.urs.cz/item/CS_URS_2021_02/997013873" TargetMode="External" /><Relationship Id="rId31" Type="http://schemas.openxmlformats.org/officeDocument/2006/relationships/hyperlink" Target="https://podminky.urs.cz/item/CS_URS_2021_02/997013875" TargetMode="External" /><Relationship Id="rId32" Type="http://schemas.openxmlformats.org/officeDocument/2006/relationships/hyperlink" Target="https://podminky.urs.cz/item/CS_URS_2021_02/998223011" TargetMode="External" /><Relationship Id="rId33" Type="http://schemas.openxmlformats.org/officeDocument/2006/relationships/hyperlink" Target="https://podminky.urs.cz/item/CS_URS_2021_02/998223091" TargetMode="External" /><Relationship Id="rId34"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2031" style="1" customWidth="1"/>
    <col min="2" max="2" width="1.667969" style="1" customWidth="1"/>
    <col min="3" max="3" width="4.160156" style="1" customWidth="1"/>
    <col min="4" max="4" width="2.660156" style="1" customWidth="1"/>
    <col min="5" max="5" width="2.660156" style="1" customWidth="1"/>
    <col min="6" max="6" width="2.660156" style="1" customWidth="1"/>
    <col min="7" max="7" width="2.660156" style="1" customWidth="1"/>
    <col min="8" max="8" width="2.660156" style="1" customWidth="1"/>
    <col min="9" max="9" width="2.660156" style="1" customWidth="1"/>
    <col min="10" max="10" width="2.660156" style="1" customWidth="1"/>
    <col min="11" max="11" width="2.660156" style="1" customWidth="1"/>
    <col min="12" max="12" width="2.660156" style="1" customWidth="1"/>
    <col min="13" max="13" width="2.660156" style="1" customWidth="1"/>
    <col min="14" max="14" width="2.660156" style="1" customWidth="1"/>
    <col min="15" max="15" width="2.660156" style="1" customWidth="1"/>
    <col min="16" max="16" width="2.660156" style="1" customWidth="1"/>
    <col min="17" max="17" width="2.660156" style="1" customWidth="1"/>
    <col min="18" max="18" width="2.660156" style="1" customWidth="1"/>
    <col min="19" max="19" width="2.660156" style="1" customWidth="1"/>
    <col min="20" max="20" width="2.660156" style="1" customWidth="1"/>
    <col min="21" max="21" width="2.660156" style="1" customWidth="1"/>
    <col min="22" max="22" width="2.660156" style="1" customWidth="1"/>
    <col min="23" max="23" width="2.660156" style="1" customWidth="1"/>
    <col min="24" max="24" width="2.660156" style="1" customWidth="1"/>
    <col min="25" max="25" width="2.660156" style="1" customWidth="1"/>
    <col min="26" max="26" width="2.660156" style="1" customWidth="1"/>
    <col min="27" max="27" width="2.660156" style="1" customWidth="1"/>
    <col min="28" max="28" width="2.660156" style="1" customWidth="1"/>
    <col min="29" max="29" width="2.660156" style="1" customWidth="1"/>
    <col min="30" max="30" width="2.660156" style="1" customWidth="1"/>
    <col min="31" max="31" width="2.660156" style="1" customWidth="1"/>
    <col min="32" max="32" width="2.660156" style="1" customWidth="1"/>
    <col min="33" max="33" width="2.660156" style="1" customWidth="1"/>
    <col min="34" max="34" width="3.332031" style="1" customWidth="1"/>
    <col min="35" max="35" width="31.66016" style="1" customWidth="1"/>
    <col min="36" max="36" width="2.5" style="1" customWidth="1"/>
    <col min="37" max="37" width="2.5" style="1" customWidth="1"/>
    <col min="38" max="38" width="8.332031" style="1" customWidth="1"/>
    <col min="39" max="39" width="3.332031" style="1" customWidth="1"/>
    <col min="40" max="40" width="13.33203" style="1" customWidth="1"/>
    <col min="41" max="41" width="7.5" style="1" customWidth="1"/>
    <col min="42" max="42" width="4.160156" style="1" customWidth="1"/>
    <col min="43" max="43" width="15.66016" style="1" hidden="1" customWidth="1"/>
    <col min="44" max="44" width="13.66016" style="1" customWidth="1"/>
    <col min="45" max="45" width="25.83203" style="1" hidden="1" customWidth="1"/>
    <col min="46" max="46" width="25.83203" style="1" hidden="1" customWidth="1"/>
    <col min="47" max="47" width="25.83203" style="1" hidden="1" customWidth="1"/>
    <col min="48" max="48" width="21.66016" style="1" hidden="1" customWidth="1"/>
    <col min="49" max="49" width="21.66016" style="1" hidden="1" customWidth="1"/>
    <col min="50" max="50" width="25" style="1" hidden="1" customWidth="1"/>
    <col min="51" max="51" width="25" style="1" hidden="1" customWidth="1"/>
    <col min="52" max="52" width="21.66016" style="1" hidden="1" customWidth="1"/>
    <col min="53" max="53" width="19.16016" style="1" hidden="1" customWidth="1"/>
    <col min="54" max="54" width="25" style="1" hidden="1" customWidth="1"/>
    <col min="55" max="55" width="21.66016" style="1" hidden="1" customWidth="1"/>
    <col min="56" max="56" width="19.16016" style="1" hidden="1" customWidth="1"/>
    <col min="57" max="57" width="66.5" style="1" customWidth="1"/>
    <col min="71" max="71" width="9.332031" style="1" hidden="1"/>
    <col min="72" max="72" width="9.332031" style="1" hidden="1"/>
    <col min="73" max="73" width="9.332031" style="1" hidden="1"/>
    <col min="74" max="74" width="9.332031" style="1" hidden="1"/>
    <col min="75" max="75" width="9.332031" style="1" hidden="1"/>
    <col min="76" max="76" width="9.332031" style="1" hidden="1"/>
    <col min="77" max="77" width="9.332031" style="1" hidden="1"/>
    <col min="78" max="78" width="9.332031" style="1" hidden="1"/>
    <col min="79" max="79" width="9.332031" style="1" hidden="1"/>
    <col min="80" max="80" width="9.332031" style="1" hidden="1"/>
    <col min="81" max="81" width="9.332031" style="1" hidden="1"/>
    <col min="82" max="82" width="9.332031" style="1" hidden="1"/>
    <col min="83" max="83" width="9.332031" style="1" hidden="1"/>
    <col min="84" max="84" width="9.332031" style="1" hidden="1"/>
    <col min="85" max="85" width="9.332031" style="1" hidden="1"/>
    <col min="86" max="86" width="9.332031" style="1" hidden="1"/>
    <col min="87" max="87" width="9.332031" style="1" hidden="1"/>
    <col min="88" max="88" width="9.332031" style="1" hidden="1"/>
    <col min="89" max="89" width="9.332031" style="1" hidden="1"/>
    <col min="90" max="90" width="9.332031" style="1" hidden="1"/>
    <col min="91" max="91" width="9.332031" style="1" hidden="1"/>
  </cols>
  <sheetData>
    <row r="1">
      <c r="A1" s="16" t="s">
        <v>0</v>
      </c>
      <c r="AZ1" s="16" t="s">
        <v>1</v>
      </c>
      <c r="BA1" s="16" t="s">
        <v>2</v>
      </c>
      <c r="BB1" s="16" t="s">
        <v>3</v>
      </c>
      <c r="BT1" s="16" t="s">
        <v>4</v>
      </c>
      <c r="BU1" s="16" t="s">
        <v>4</v>
      </c>
      <c r="BV1" s="16" t="s">
        <v>5</v>
      </c>
    </row>
    <row r="2" s="1" customFormat="1" ht="36.96" customHeight="1">
      <c r="AR2" s="1"/>
      <c r="AS2" s="1"/>
      <c r="AT2" s="1"/>
      <c r="AU2" s="1"/>
      <c r="AV2" s="1"/>
      <c r="AW2" s="1"/>
      <c r="AX2" s="1"/>
      <c r="AY2" s="1"/>
      <c r="AZ2" s="1"/>
      <c r="BA2" s="1"/>
      <c r="BB2" s="1"/>
      <c r="BC2" s="1"/>
      <c r="BD2" s="1"/>
      <c r="BE2" s="1"/>
      <c r="BS2" s="17" t="s">
        <v>6</v>
      </c>
      <c r="BT2" s="17" t="s">
        <v>7</v>
      </c>
    </row>
    <row r="3" s="1" customFormat="1" ht="6.96" customHeight="1">
      <c r="B3" s="18"/>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20"/>
      <c r="BS3" s="17" t="s">
        <v>6</v>
      </c>
      <c r="BT3" s="17" t="s">
        <v>8</v>
      </c>
    </row>
    <row r="4" s="1" customFormat="1" ht="24.96" customHeight="1">
      <c r="B4" s="21"/>
      <c r="C4" s="22"/>
      <c r="D4" s="23" t="s">
        <v>9</v>
      </c>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c r="AJ4" s="22"/>
      <c r="AK4" s="22"/>
      <c r="AL4" s="22"/>
      <c r="AM4" s="22"/>
      <c r="AN4" s="22"/>
      <c r="AO4" s="22"/>
      <c r="AP4" s="22"/>
      <c r="AQ4" s="22"/>
      <c r="AR4" s="20"/>
      <c r="AS4" s="24" t="s">
        <v>10</v>
      </c>
      <c r="BE4" s="25" t="s">
        <v>11</v>
      </c>
      <c r="BS4" s="17" t="s">
        <v>12</v>
      </c>
    </row>
    <row r="5" s="1" customFormat="1" ht="12" customHeight="1">
      <c r="B5" s="21"/>
      <c r="C5" s="22"/>
      <c r="D5" s="26" t="s">
        <v>13</v>
      </c>
      <c r="E5" s="22"/>
      <c r="F5" s="22"/>
      <c r="G5" s="22"/>
      <c r="H5" s="22"/>
      <c r="I5" s="22"/>
      <c r="J5" s="22"/>
      <c r="K5" s="27" t="s">
        <v>14</v>
      </c>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0"/>
      <c r="BE5" s="28" t="s">
        <v>15</v>
      </c>
      <c r="BS5" s="17" t="s">
        <v>6</v>
      </c>
    </row>
    <row r="6" s="1" customFormat="1" ht="36.96" customHeight="1">
      <c r="B6" s="21"/>
      <c r="C6" s="22"/>
      <c r="D6" s="29" t="s">
        <v>16</v>
      </c>
      <c r="E6" s="22"/>
      <c r="F6" s="22"/>
      <c r="G6" s="22"/>
      <c r="H6" s="22"/>
      <c r="I6" s="22"/>
      <c r="J6" s="22"/>
      <c r="K6" s="30" t="s">
        <v>17</v>
      </c>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0"/>
      <c r="BE6" s="31"/>
      <c r="BS6" s="17" t="s">
        <v>6</v>
      </c>
    </row>
    <row r="7" s="1" customFormat="1" ht="12" customHeight="1">
      <c r="B7" s="21"/>
      <c r="C7" s="22"/>
      <c r="D7" s="32" t="s">
        <v>18</v>
      </c>
      <c r="E7" s="22"/>
      <c r="F7" s="22"/>
      <c r="G7" s="22"/>
      <c r="H7" s="22"/>
      <c r="I7" s="22"/>
      <c r="J7" s="22"/>
      <c r="K7" s="27" t="s">
        <v>1</v>
      </c>
      <c r="L7" s="22"/>
      <c r="M7" s="22"/>
      <c r="N7" s="22"/>
      <c r="O7" s="22"/>
      <c r="P7" s="22"/>
      <c r="Q7" s="22"/>
      <c r="R7" s="22"/>
      <c r="S7" s="22"/>
      <c r="T7" s="22"/>
      <c r="U7" s="22"/>
      <c r="V7" s="22"/>
      <c r="W7" s="22"/>
      <c r="X7" s="22"/>
      <c r="Y7" s="22"/>
      <c r="Z7" s="22"/>
      <c r="AA7" s="22"/>
      <c r="AB7" s="22"/>
      <c r="AC7" s="22"/>
      <c r="AD7" s="22"/>
      <c r="AE7" s="22"/>
      <c r="AF7" s="22"/>
      <c r="AG7" s="22"/>
      <c r="AH7" s="22"/>
      <c r="AI7" s="22"/>
      <c r="AJ7" s="22"/>
      <c r="AK7" s="32" t="s">
        <v>19</v>
      </c>
      <c r="AL7" s="22"/>
      <c r="AM7" s="22"/>
      <c r="AN7" s="27" t="s">
        <v>1</v>
      </c>
      <c r="AO7" s="22"/>
      <c r="AP7" s="22"/>
      <c r="AQ7" s="22"/>
      <c r="AR7" s="20"/>
      <c r="BE7" s="31"/>
      <c r="BS7" s="17" t="s">
        <v>6</v>
      </c>
    </row>
    <row r="8" s="1" customFormat="1" ht="12" customHeight="1">
      <c r="B8" s="21"/>
      <c r="C8" s="22"/>
      <c r="D8" s="32" t="s">
        <v>20</v>
      </c>
      <c r="E8" s="22"/>
      <c r="F8" s="22"/>
      <c r="G8" s="22"/>
      <c r="H8" s="22"/>
      <c r="I8" s="22"/>
      <c r="J8" s="22"/>
      <c r="K8" s="27" t="s">
        <v>21</v>
      </c>
      <c r="L8" s="22"/>
      <c r="M8" s="22"/>
      <c r="N8" s="22"/>
      <c r="O8" s="22"/>
      <c r="P8" s="22"/>
      <c r="Q8" s="22"/>
      <c r="R8" s="22"/>
      <c r="S8" s="22"/>
      <c r="T8" s="22"/>
      <c r="U8" s="22"/>
      <c r="V8" s="22"/>
      <c r="W8" s="22"/>
      <c r="X8" s="22"/>
      <c r="Y8" s="22"/>
      <c r="Z8" s="22"/>
      <c r="AA8" s="22"/>
      <c r="AB8" s="22"/>
      <c r="AC8" s="22"/>
      <c r="AD8" s="22"/>
      <c r="AE8" s="22"/>
      <c r="AF8" s="22"/>
      <c r="AG8" s="22"/>
      <c r="AH8" s="22"/>
      <c r="AI8" s="22"/>
      <c r="AJ8" s="22"/>
      <c r="AK8" s="32" t="s">
        <v>22</v>
      </c>
      <c r="AL8" s="22"/>
      <c r="AM8" s="22"/>
      <c r="AN8" s="33" t="s">
        <v>23</v>
      </c>
      <c r="AO8" s="22"/>
      <c r="AP8" s="22"/>
      <c r="AQ8" s="22"/>
      <c r="AR8" s="20"/>
      <c r="BE8" s="31"/>
      <c r="BS8" s="17" t="s">
        <v>6</v>
      </c>
    </row>
    <row r="9" s="1" customFormat="1" ht="14.4" customHeight="1">
      <c r="B9" s="21"/>
      <c r="C9" s="22"/>
      <c r="D9" s="22"/>
      <c r="E9" s="22"/>
      <c r="F9" s="22"/>
      <c r="G9" s="22"/>
      <c r="H9" s="22"/>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0"/>
      <c r="BE9" s="31"/>
      <c r="BS9" s="17" t="s">
        <v>6</v>
      </c>
    </row>
    <row r="10" s="1" customFormat="1" ht="12" customHeight="1">
      <c r="B10" s="21"/>
      <c r="C10" s="22"/>
      <c r="D10" s="32" t="s">
        <v>24</v>
      </c>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32" t="s">
        <v>25</v>
      </c>
      <c r="AL10" s="22"/>
      <c r="AM10" s="22"/>
      <c r="AN10" s="27" t="s">
        <v>26</v>
      </c>
      <c r="AO10" s="22"/>
      <c r="AP10" s="22"/>
      <c r="AQ10" s="22"/>
      <c r="AR10" s="20"/>
      <c r="BE10" s="31"/>
      <c r="BS10" s="17" t="s">
        <v>6</v>
      </c>
    </row>
    <row r="11" s="1" customFormat="1" ht="18.48" customHeight="1">
      <c r="B11" s="21"/>
      <c r="C11" s="22"/>
      <c r="D11" s="22"/>
      <c r="E11" s="27" t="s">
        <v>27</v>
      </c>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32" t="s">
        <v>28</v>
      </c>
      <c r="AL11" s="22"/>
      <c r="AM11" s="22"/>
      <c r="AN11" s="27" t="s">
        <v>29</v>
      </c>
      <c r="AO11" s="22"/>
      <c r="AP11" s="22"/>
      <c r="AQ11" s="22"/>
      <c r="AR11" s="20"/>
      <c r="BE11" s="31"/>
      <c r="BS11" s="17" t="s">
        <v>6</v>
      </c>
    </row>
    <row r="12" s="1" customFormat="1" ht="6.96" customHeight="1">
      <c r="B12" s="21"/>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0"/>
      <c r="BE12" s="31"/>
      <c r="BS12" s="17" t="s">
        <v>6</v>
      </c>
    </row>
    <row r="13" s="1" customFormat="1" ht="12" customHeight="1">
      <c r="B13" s="21"/>
      <c r="C13" s="22"/>
      <c r="D13" s="32" t="s">
        <v>30</v>
      </c>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32" t="s">
        <v>25</v>
      </c>
      <c r="AL13" s="22"/>
      <c r="AM13" s="22"/>
      <c r="AN13" s="34" t="s">
        <v>31</v>
      </c>
      <c r="AO13" s="22"/>
      <c r="AP13" s="22"/>
      <c r="AQ13" s="22"/>
      <c r="AR13" s="20"/>
      <c r="BE13" s="31"/>
      <c r="BS13" s="17" t="s">
        <v>6</v>
      </c>
    </row>
    <row r="14">
      <c r="B14" s="21"/>
      <c r="C14" s="22"/>
      <c r="D14" s="22"/>
      <c r="E14" s="34" t="s">
        <v>31</v>
      </c>
      <c r="F14" s="35"/>
      <c r="G14" s="35"/>
      <c r="H14" s="35"/>
      <c r="I14" s="35"/>
      <c r="J14" s="35"/>
      <c r="K14" s="35"/>
      <c r="L14" s="35"/>
      <c r="M14" s="35"/>
      <c r="N14" s="35"/>
      <c r="O14" s="35"/>
      <c r="P14" s="35"/>
      <c r="Q14" s="35"/>
      <c r="R14" s="35"/>
      <c r="S14" s="35"/>
      <c r="T14" s="35"/>
      <c r="U14" s="35"/>
      <c r="V14" s="35"/>
      <c r="W14" s="35"/>
      <c r="X14" s="35"/>
      <c r="Y14" s="35"/>
      <c r="Z14" s="35"/>
      <c r="AA14" s="35"/>
      <c r="AB14" s="35"/>
      <c r="AC14" s="35"/>
      <c r="AD14" s="35"/>
      <c r="AE14" s="35"/>
      <c r="AF14" s="35"/>
      <c r="AG14" s="35"/>
      <c r="AH14" s="35"/>
      <c r="AI14" s="35"/>
      <c r="AJ14" s="35"/>
      <c r="AK14" s="32" t="s">
        <v>28</v>
      </c>
      <c r="AL14" s="22"/>
      <c r="AM14" s="22"/>
      <c r="AN14" s="34" t="s">
        <v>31</v>
      </c>
      <c r="AO14" s="22"/>
      <c r="AP14" s="22"/>
      <c r="AQ14" s="22"/>
      <c r="AR14" s="20"/>
      <c r="BE14" s="31"/>
      <c r="BS14" s="17" t="s">
        <v>6</v>
      </c>
    </row>
    <row r="15" s="1" customFormat="1" ht="6.96" customHeight="1">
      <c r="B15" s="21"/>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0"/>
      <c r="BE15" s="31"/>
      <c r="BS15" s="17" t="s">
        <v>4</v>
      </c>
    </row>
    <row r="16" s="1" customFormat="1" ht="12" customHeight="1">
      <c r="B16" s="21"/>
      <c r="C16" s="22"/>
      <c r="D16" s="32" t="s">
        <v>32</v>
      </c>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2"/>
      <c r="AK16" s="32" t="s">
        <v>25</v>
      </c>
      <c r="AL16" s="22"/>
      <c r="AM16" s="22"/>
      <c r="AN16" s="27" t="s">
        <v>33</v>
      </c>
      <c r="AO16" s="22"/>
      <c r="AP16" s="22"/>
      <c r="AQ16" s="22"/>
      <c r="AR16" s="20"/>
      <c r="BE16" s="31"/>
      <c r="BS16" s="17" t="s">
        <v>4</v>
      </c>
    </row>
    <row r="17" s="1" customFormat="1" ht="18.48" customHeight="1">
      <c r="B17" s="21"/>
      <c r="C17" s="22"/>
      <c r="D17" s="22"/>
      <c r="E17" s="27" t="s">
        <v>34</v>
      </c>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2"/>
      <c r="AH17" s="22"/>
      <c r="AI17" s="22"/>
      <c r="AJ17" s="22"/>
      <c r="AK17" s="32" t="s">
        <v>28</v>
      </c>
      <c r="AL17" s="22"/>
      <c r="AM17" s="22"/>
      <c r="AN17" s="27" t="s">
        <v>35</v>
      </c>
      <c r="AO17" s="22"/>
      <c r="AP17" s="22"/>
      <c r="AQ17" s="22"/>
      <c r="AR17" s="20"/>
      <c r="BE17" s="31"/>
      <c r="BS17" s="17" t="s">
        <v>36</v>
      </c>
    </row>
    <row r="18" s="1" customFormat="1" ht="6.96" customHeight="1">
      <c r="B18" s="21"/>
      <c r="C18" s="22"/>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0"/>
      <c r="BE18" s="31"/>
      <c r="BS18" s="17" t="s">
        <v>6</v>
      </c>
    </row>
    <row r="19" s="1" customFormat="1" ht="12" customHeight="1">
      <c r="B19" s="21"/>
      <c r="C19" s="22"/>
      <c r="D19" s="32" t="s">
        <v>37</v>
      </c>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32" t="s">
        <v>25</v>
      </c>
      <c r="AL19" s="22"/>
      <c r="AM19" s="22"/>
      <c r="AN19" s="27" t="s">
        <v>38</v>
      </c>
      <c r="AO19" s="22"/>
      <c r="AP19" s="22"/>
      <c r="AQ19" s="22"/>
      <c r="AR19" s="20"/>
      <c r="BE19" s="31"/>
      <c r="BS19" s="17" t="s">
        <v>6</v>
      </c>
    </row>
    <row r="20" s="1" customFormat="1" ht="18.48" customHeight="1">
      <c r="B20" s="21"/>
      <c r="C20" s="22"/>
      <c r="D20" s="22"/>
      <c r="E20" s="27" t="s">
        <v>39</v>
      </c>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32" t="s">
        <v>28</v>
      </c>
      <c r="AL20" s="22"/>
      <c r="AM20" s="22"/>
      <c r="AN20" s="27" t="s">
        <v>40</v>
      </c>
      <c r="AO20" s="22"/>
      <c r="AP20" s="22"/>
      <c r="AQ20" s="22"/>
      <c r="AR20" s="20"/>
      <c r="BE20" s="31"/>
      <c r="BS20" s="17" t="s">
        <v>36</v>
      </c>
    </row>
    <row r="21" s="1" customFormat="1" ht="6.96" customHeight="1">
      <c r="B21" s="21"/>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c r="AQ21" s="22"/>
      <c r="AR21" s="20"/>
      <c r="BE21" s="31"/>
    </row>
    <row r="22" s="1" customFormat="1" ht="12" customHeight="1">
      <c r="B22" s="21"/>
      <c r="C22" s="22"/>
      <c r="D22" s="32" t="s">
        <v>41</v>
      </c>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0"/>
      <c r="BE22" s="31"/>
    </row>
    <row r="23" s="1" customFormat="1" ht="16.5" customHeight="1">
      <c r="B23" s="21"/>
      <c r="C23" s="22"/>
      <c r="D23" s="22"/>
      <c r="E23" s="36" t="s">
        <v>1</v>
      </c>
      <c r="F23" s="36"/>
      <c r="G23" s="36"/>
      <c r="H23" s="36"/>
      <c r="I23" s="36"/>
      <c r="J23" s="36"/>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J23" s="36"/>
      <c r="AK23" s="36"/>
      <c r="AL23" s="36"/>
      <c r="AM23" s="36"/>
      <c r="AN23" s="36"/>
      <c r="AO23" s="22"/>
      <c r="AP23" s="22"/>
      <c r="AQ23" s="22"/>
      <c r="AR23" s="20"/>
      <c r="BE23" s="31"/>
    </row>
    <row r="24" s="1" customFormat="1" ht="6.96" customHeight="1">
      <c r="B24" s="21"/>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c r="AQ24" s="22"/>
      <c r="AR24" s="20"/>
      <c r="BE24" s="31"/>
    </row>
    <row r="25" s="1" customFormat="1" ht="6.96" customHeight="1">
      <c r="B25" s="21"/>
      <c r="C25" s="22"/>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22"/>
      <c r="AQ25" s="22"/>
      <c r="AR25" s="20"/>
      <c r="BE25" s="31"/>
    </row>
    <row r="26" s="2" customFormat="1" ht="25.92" customHeight="1">
      <c r="A26" s="38"/>
      <c r="B26" s="39"/>
      <c r="C26" s="40"/>
      <c r="D26" s="41" t="s">
        <v>42</v>
      </c>
      <c r="E26" s="42"/>
      <c r="F26" s="42"/>
      <c r="G26" s="42"/>
      <c r="H26" s="42"/>
      <c r="I26" s="42"/>
      <c r="J26" s="42"/>
      <c r="K26" s="42"/>
      <c r="L26" s="42"/>
      <c r="M26" s="42"/>
      <c r="N26" s="42"/>
      <c r="O26" s="42"/>
      <c r="P26" s="42"/>
      <c r="Q26" s="42"/>
      <c r="R26" s="42"/>
      <c r="S26" s="42"/>
      <c r="T26" s="42"/>
      <c r="U26" s="42"/>
      <c r="V26" s="42"/>
      <c r="W26" s="42"/>
      <c r="X26" s="42"/>
      <c r="Y26" s="42"/>
      <c r="Z26" s="42"/>
      <c r="AA26" s="42"/>
      <c r="AB26" s="42"/>
      <c r="AC26" s="42"/>
      <c r="AD26" s="42"/>
      <c r="AE26" s="42"/>
      <c r="AF26" s="42"/>
      <c r="AG26" s="42"/>
      <c r="AH26" s="42"/>
      <c r="AI26" s="42"/>
      <c r="AJ26" s="42"/>
      <c r="AK26" s="43">
        <f>ROUND(AG94,2)</f>
        <v>0</v>
      </c>
      <c r="AL26" s="42"/>
      <c r="AM26" s="42"/>
      <c r="AN26" s="42"/>
      <c r="AO26" s="42"/>
      <c r="AP26" s="40"/>
      <c r="AQ26" s="40"/>
      <c r="AR26" s="44"/>
      <c r="BE26" s="31"/>
    </row>
    <row r="27" s="2" customFormat="1" ht="6.96" customHeight="1">
      <c r="A27" s="38"/>
      <c r="B27" s="39"/>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4"/>
      <c r="BE27" s="31"/>
    </row>
    <row r="28" s="2" customFormat="1">
      <c r="A28" s="38"/>
      <c r="B28" s="39"/>
      <c r="C28" s="40"/>
      <c r="D28" s="40"/>
      <c r="E28" s="40"/>
      <c r="F28" s="40"/>
      <c r="G28" s="40"/>
      <c r="H28" s="40"/>
      <c r="I28" s="40"/>
      <c r="J28" s="40"/>
      <c r="K28" s="40"/>
      <c r="L28" s="45" t="s">
        <v>43</v>
      </c>
      <c r="M28" s="45"/>
      <c r="N28" s="45"/>
      <c r="O28" s="45"/>
      <c r="P28" s="45"/>
      <c r="Q28" s="40"/>
      <c r="R28" s="40"/>
      <c r="S28" s="40"/>
      <c r="T28" s="40"/>
      <c r="U28" s="40"/>
      <c r="V28" s="40"/>
      <c r="W28" s="45" t="s">
        <v>44</v>
      </c>
      <c r="X28" s="45"/>
      <c r="Y28" s="45"/>
      <c r="Z28" s="45"/>
      <c r="AA28" s="45"/>
      <c r="AB28" s="45"/>
      <c r="AC28" s="45"/>
      <c r="AD28" s="45"/>
      <c r="AE28" s="45"/>
      <c r="AF28" s="40"/>
      <c r="AG28" s="40"/>
      <c r="AH28" s="40"/>
      <c r="AI28" s="40"/>
      <c r="AJ28" s="40"/>
      <c r="AK28" s="45" t="s">
        <v>45</v>
      </c>
      <c r="AL28" s="45"/>
      <c r="AM28" s="45"/>
      <c r="AN28" s="45"/>
      <c r="AO28" s="45"/>
      <c r="AP28" s="40"/>
      <c r="AQ28" s="40"/>
      <c r="AR28" s="44"/>
      <c r="BE28" s="31"/>
    </row>
    <row r="29" s="3" customFormat="1" ht="14.4" customHeight="1">
      <c r="A29" s="3"/>
      <c r="B29" s="46"/>
      <c r="C29" s="47"/>
      <c r="D29" s="32" t="s">
        <v>46</v>
      </c>
      <c r="E29" s="47"/>
      <c r="F29" s="32" t="s">
        <v>47</v>
      </c>
      <c r="G29" s="47"/>
      <c r="H29" s="47"/>
      <c r="I29" s="47"/>
      <c r="J29" s="47"/>
      <c r="K29" s="47"/>
      <c r="L29" s="48">
        <v>0.20999999999999999</v>
      </c>
      <c r="M29" s="47"/>
      <c r="N29" s="47"/>
      <c r="O29" s="47"/>
      <c r="P29" s="47"/>
      <c r="Q29" s="47"/>
      <c r="R29" s="47"/>
      <c r="S29" s="47"/>
      <c r="T29" s="47"/>
      <c r="U29" s="47"/>
      <c r="V29" s="47"/>
      <c r="W29" s="49">
        <f>ROUND(AZ94, 2)</f>
        <v>0</v>
      </c>
      <c r="X29" s="47"/>
      <c r="Y29" s="47"/>
      <c r="Z29" s="47"/>
      <c r="AA29" s="47"/>
      <c r="AB29" s="47"/>
      <c r="AC29" s="47"/>
      <c r="AD29" s="47"/>
      <c r="AE29" s="47"/>
      <c r="AF29" s="47"/>
      <c r="AG29" s="47"/>
      <c r="AH29" s="47"/>
      <c r="AI29" s="47"/>
      <c r="AJ29" s="47"/>
      <c r="AK29" s="49">
        <f>ROUND(AV94, 2)</f>
        <v>0</v>
      </c>
      <c r="AL29" s="47"/>
      <c r="AM29" s="47"/>
      <c r="AN29" s="47"/>
      <c r="AO29" s="47"/>
      <c r="AP29" s="47"/>
      <c r="AQ29" s="47"/>
      <c r="AR29" s="50"/>
      <c r="BE29" s="51"/>
    </row>
    <row r="30" s="3" customFormat="1" ht="14.4" customHeight="1">
      <c r="A30" s="3"/>
      <c r="B30" s="46"/>
      <c r="C30" s="47"/>
      <c r="D30" s="47"/>
      <c r="E30" s="47"/>
      <c r="F30" s="32" t="s">
        <v>48</v>
      </c>
      <c r="G30" s="47"/>
      <c r="H30" s="47"/>
      <c r="I30" s="47"/>
      <c r="J30" s="47"/>
      <c r="K30" s="47"/>
      <c r="L30" s="48">
        <v>0.14999999999999999</v>
      </c>
      <c r="M30" s="47"/>
      <c r="N30" s="47"/>
      <c r="O30" s="47"/>
      <c r="P30" s="47"/>
      <c r="Q30" s="47"/>
      <c r="R30" s="47"/>
      <c r="S30" s="47"/>
      <c r="T30" s="47"/>
      <c r="U30" s="47"/>
      <c r="V30" s="47"/>
      <c r="W30" s="49">
        <f>ROUND(BA94, 2)</f>
        <v>0</v>
      </c>
      <c r="X30" s="47"/>
      <c r="Y30" s="47"/>
      <c r="Z30" s="47"/>
      <c r="AA30" s="47"/>
      <c r="AB30" s="47"/>
      <c r="AC30" s="47"/>
      <c r="AD30" s="47"/>
      <c r="AE30" s="47"/>
      <c r="AF30" s="47"/>
      <c r="AG30" s="47"/>
      <c r="AH30" s="47"/>
      <c r="AI30" s="47"/>
      <c r="AJ30" s="47"/>
      <c r="AK30" s="49">
        <f>ROUND(AW94, 2)</f>
        <v>0</v>
      </c>
      <c r="AL30" s="47"/>
      <c r="AM30" s="47"/>
      <c r="AN30" s="47"/>
      <c r="AO30" s="47"/>
      <c r="AP30" s="47"/>
      <c r="AQ30" s="47"/>
      <c r="AR30" s="50"/>
      <c r="BE30" s="51"/>
    </row>
    <row r="31" hidden="1" s="3" customFormat="1" ht="14.4" customHeight="1">
      <c r="A31" s="3"/>
      <c r="B31" s="46"/>
      <c r="C31" s="47"/>
      <c r="D31" s="47"/>
      <c r="E31" s="47"/>
      <c r="F31" s="32" t="s">
        <v>49</v>
      </c>
      <c r="G31" s="47"/>
      <c r="H31" s="47"/>
      <c r="I31" s="47"/>
      <c r="J31" s="47"/>
      <c r="K31" s="47"/>
      <c r="L31" s="48">
        <v>0.20999999999999999</v>
      </c>
      <c r="M31" s="47"/>
      <c r="N31" s="47"/>
      <c r="O31" s="47"/>
      <c r="P31" s="47"/>
      <c r="Q31" s="47"/>
      <c r="R31" s="47"/>
      <c r="S31" s="47"/>
      <c r="T31" s="47"/>
      <c r="U31" s="47"/>
      <c r="V31" s="47"/>
      <c r="W31" s="49">
        <f>ROUND(BB94, 2)</f>
        <v>0</v>
      </c>
      <c r="X31" s="47"/>
      <c r="Y31" s="47"/>
      <c r="Z31" s="47"/>
      <c r="AA31" s="47"/>
      <c r="AB31" s="47"/>
      <c r="AC31" s="47"/>
      <c r="AD31" s="47"/>
      <c r="AE31" s="47"/>
      <c r="AF31" s="47"/>
      <c r="AG31" s="47"/>
      <c r="AH31" s="47"/>
      <c r="AI31" s="47"/>
      <c r="AJ31" s="47"/>
      <c r="AK31" s="49">
        <v>0</v>
      </c>
      <c r="AL31" s="47"/>
      <c r="AM31" s="47"/>
      <c r="AN31" s="47"/>
      <c r="AO31" s="47"/>
      <c r="AP31" s="47"/>
      <c r="AQ31" s="47"/>
      <c r="AR31" s="50"/>
      <c r="BE31" s="51"/>
    </row>
    <row r="32" hidden="1" s="3" customFormat="1" ht="14.4" customHeight="1">
      <c r="A32" s="3"/>
      <c r="B32" s="46"/>
      <c r="C32" s="47"/>
      <c r="D32" s="47"/>
      <c r="E32" s="47"/>
      <c r="F32" s="32" t="s">
        <v>50</v>
      </c>
      <c r="G32" s="47"/>
      <c r="H32" s="47"/>
      <c r="I32" s="47"/>
      <c r="J32" s="47"/>
      <c r="K32" s="47"/>
      <c r="L32" s="48">
        <v>0.14999999999999999</v>
      </c>
      <c r="M32" s="47"/>
      <c r="N32" s="47"/>
      <c r="O32" s="47"/>
      <c r="P32" s="47"/>
      <c r="Q32" s="47"/>
      <c r="R32" s="47"/>
      <c r="S32" s="47"/>
      <c r="T32" s="47"/>
      <c r="U32" s="47"/>
      <c r="V32" s="47"/>
      <c r="W32" s="49">
        <f>ROUND(BC94, 2)</f>
        <v>0</v>
      </c>
      <c r="X32" s="47"/>
      <c r="Y32" s="47"/>
      <c r="Z32" s="47"/>
      <c r="AA32" s="47"/>
      <c r="AB32" s="47"/>
      <c r="AC32" s="47"/>
      <c r="AD32" s="47"/>
      <c r="AE32" s="47"/>
      <c r="AF32" s="47"/>
      <c r="AG32" s="47"/>
      <c r="AH32" s="47"/>
      <c r="AI32" s="47"/>
      <c r="AJ32" s="47"/>
      <c r="AK32" s="49">
        <v>0</v>
      </c>
      <c r="AL32" s="47"/>
      <c r="AM32" s="47"/>
      <c r="AN32" s="47"/>
      <c r="AO32" s="47"/>
      <c r="AP32" s="47"/>
      <c r="AQ32" s="47"/>
      <c r="AR32" s="50"/>
      <c r="BE32" s="51"/>
    </row>
    <row r="33" hidden="1" s="3" customFormat="1" ht="14.4" customHeight="1">
      <c r="A33" s="3"/>
      <c r="B33" s="46"/>
      <c r="C33" s="47"/>
      <c r="D33" s="47"/>
      <c r="E33" s="47"/>
      <c r="F33" s="32" t="s">
        <v>51</v>
      </c>
      <c r="G33" s="47"/>
      <c r="H33" s="47"/>
      <c r="I33" s="47"/>
      <c r="J33" s="47"/>
      <c r="K33" s="47"/>
      <c r="L33" s="48">
        <v>0</v>
      </c>
      <c r="M33" s="47"/>
      <c r="N33" s="47"/>
      <c r="O33" s="47"/>
      <c r="P33" s="47"/>
      <c r="Q33" s="47"/>
      <c r="R33" s="47"/>
      <c r="S33" s="47"/>
      <c r="T33" s="47"/>
      <c r="U33" s="47"/>
      <c r="V33" s="47"/>
      <c r="W33" s="49">
        <f>ROUND(BD94, 2)</f>
        <v>0</v>
      </c>
      <c r="X33" s="47"/>
      <c r="Y33" s="47"/>
      <c r="Z33" s="47"/>
      <c r="AA33" s="47"/>
      <c r="AB33" s="47"/>
      <c r="AC33" s="47"/>
      <c r="AD33" s="47"/>
      <c r="AE33" s="47"/>
      <c r="AF33" s="47"/>
      <c r="AG33" s="47"/>
      <c r="AH33" s="47"/>
      <c r="AI33" s="47"/>
      <c r="AJ33" s="47"/>
      <c r="AK33" s="49">
        <v>0</v>
      </c>
      <c r="AL33" s="47"/>
      <c r="AM33" s="47"/>
      <c r="AN33" s="47"/>
      <c r="AO33" s="47"/>
      <c r="AP33" s="47"/>
      <c r="AQ33" s="47"/>
      <c r="AR33" s="50"/>
      <c r="BE33" s="51"/>
    </row>
    <row r="34" s="2" customFormat="1" ht="6.96" customHeight="1">
      <c r="A34" s="38"/>
      <c r="B34" s="39"/>
      <c r="C34" s="40"/>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c r="AK34" s="40"/>
      <c r="AL34" s="40"/>
      <c r="AM34" s="40"/>
      <c r="AN34" s="40"/>
      <c r="AO34" s="40"/>
      <c r="AP34" s="40"/>
      <c r="AQ34" s="40"/>
      <c r="AR34" s="44"/>
      <c r="BE34" s="31"/>
    </row>
    <row r="35" s="2" customFormat="1" ht="25.92" customHeight="1">
      <c r="A35" s="38"/>
      <c r="B35" s="39"/>
      <c r="C35" s="52"/>
      <c r="D35" s="53" t="s">
        <v>52</v>
      </c>
      <c r="E35" s="54"/>
      <c r="F35" s="54"/>
      <c r="G35" s="54"/>
      <c r="H35" s="54"/>
      <c r="I35" s="54"/>
      <c r="J35" s="54"/>
      <c r="K35" s="54"/>
      <c r="L35" s="54"/>
      <c r="M35" s="54"/>
      <c r="N35" s="54"/>
      <c r="O35" s="54"/>
      <c r="P35" s="54"/>
      <c r="Q35" s="54"/>
      <c r="R35" s="54"/>
      <c r="S35" s="54"/>
      <c r="T35" s="55" t="s">
        <v>53</v>
      </c>
      <c r="U35" s="54"/>
      <c r="V35" s="54"/>
      <c r="W35" s="54"/>
      <c r="X35" s="56" t="s">
        <v>54</v>
      </c>
      <c r="Y35" s="54"/>
      <c r="Z35" s="54"/>
      <c r="AA35" s="54"/>
      <c r="AB35" s="54"/>
      <c r="AC35" s="54"/>
      <c r="AD35" s="54"/>
      <c r="AE35" s="54"/>
      <c r="AF35" s="54"/>
      <c r="AG35" s="54"/>
      <c r="AH35" s="54"/>
      <c r="AI35" s="54"/>
      <c r="AJ35" s="54"/>
      <c r="AK35" s="57">
        <f>SUM(AK26:AK33)</f>
        <v>0</v>
      </c>
      <c r="AL35" s="54"/>
      <c r="AM35" s="54"/>
      <c r="AN35" s="54"/>
      <c r="AO35" s="58"/>
      <c r="AP35" s="52"/>
      <c r="AQ35" s="52"/>
      <c r="AR35" s="44"/>
      <c r="BE35" s="38"/>
    </row>
    <row r="36" s="2" customFormat="1" ht="6.96" customHeight="1">
      <c r="A36" s="38"/>
      <c r="B36" s="39"/>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4"/>
      <c r="BE36" s="38"/>
    </row>
    <row r="37" s="2" customFormat="1" ht="14.4" customHeight="1">
      <c r="A37" s="38"/>
      <c r="B37" s="39"/>
      <c r="C37" s="40"/>
      <c r="D37" s="40"/>
      <c r="E37" s="40"/>
      <c r="F37" s="40"/>
      <c r="G37" s="40"/>
      <c r="H37" s="40"/>
      <c r="I37" s="40"/>
      <c r="J37" s="40"/>
      <c r="K37" s="40"/>
      <c r="L37" s="40"/>
      <c r="M37" s="40"/>
      <c r="N37" s="40"/>
      <c r="O37" s="40"/>
      <c r="P37" s="40"/>
      <c r="Q37" s="40"/>
      <c r="R37" s="40"/>
      <c r="S37" s="40"/>
      <c r="T37" s="40"/>
      <c r="U37" s="40"/>
      <c r="V37" s="40"/>
      <c r="W37" s="40"/>
      <c r="X37" s="40"/>
      <c r="Y37" s="40"/>
      <c r="Z37" s="40"/>
      <c r="AA37" s="40"/>
      <c r="AB37" s="40"/>
      <c r="AC37" s="40"/>
      <c r="AD37" s="40"/>
      <c r="AE37" s="40"/>
      <c r="AF37" s="40"/>
      <c r="AG37" s="40"/>
      <c r="AH37" s="40"/>
      <c r="AI37" s="40"/>
      <c r="AJ37" s="40"/>
      <c r="AK37" s="40"/>
      <c r="AL37" s="40"/>
      <c r="AM37" s="40"/>
      <c r="AN37" s="40"/>
      <c r="AO37" s="40"/>
      <c r="AP37" s="40"/>
      <c r="AQ37" s="40"/>
      <c r="AR37" s="44"/>
      <c r="BE37" s="38"/>
    </row>
    <row r="38" s="1" customFormat="1" ht="14.4" customHeight="1">
      <c r="B38" s="21"/>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0"/>
    </row>
    <row r="39" s="1" customFormat="1" ht="14.4" customHeight="1">
      <c r="B39" s="21"/>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c r="AQ39" s="22"/>
      <c r="AR39" s="20"/>
    </row>
    <row r="40" s="1" customFormat="1" ht="14.4" customHeight="1">
      <c r="B40" s="21"/>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c r="AQ40" s="22"/>
      <c r="AR40" s="20"/>
    </row>
    <row r="41" s="1" customFormat="1" ht="14.4" customHeight="1">
      <c r="B41" s="21"/>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c r="AQ41" s="22"/>
      <c r="AR41" s="20"/>
    </row>
    <row r="42" s="1" customFormat="1" ht="14.4" customHeight="1">
      <c r="B42" s="21"/>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c r="AQ42" s="22"/>
      <c r="AR42" s="20"/>
    </row>
    <row r="43" s="1" customFormat="1" ht="14.4" customHeight="1">
      <c r="B43" s="21"/>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0"/>
    </row>
    <row r="44" s="1" customFormat="1" ht="14.4" customHeight="1">
      <c r="B44" s="21"/>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c r="AQ44" s="22"/>
      <c r="AR44" s="20"/>
    </row>
    <row r="45" s="1" customFormat="1" ht="14.4" customHeight="1">
      <c r="B45" s="21"/>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c r="AQ45" s="22"/>
      <c r="AR45" s="20"/>
    </row>
    <row r="46" s="1" customFormat="1" ht="14.4" customHeight="1">
      <c r="B46" s="21"/>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c r="AQ46" s="22"/>
      <c r="AR46" s="20"/>
    </row>
    <row r="47" s="1" customFormat="1" ht="14.4" customHeight="1">
      <c r="B47" s="21"/>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c r="AQ47" s="22"/>
      <c r="AR47" s="20"/>
    </row>
    <row r="48" s="1" customFormat="1" ht="14.4" customHeight="1">
      <c r="B48" s="21"/>
      <c r="C48" s="22"/>
      <c r="D48" s="22"/>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c r="AQ48" s="22"/>
      <c r="AR48" s="20"/>
    </row>
    <row r="49" s="2" customFormat="1" ht="14.4" customHeight="1">
      <c r="B49" s="59"/>
      <c r="C49" s="60"/>
      <c r="D49" s="61" t="s">
        <v>55</v>
      </c>
      <c r="E49" s="62"/>
      <c r="F49" s="62"/>
      <c r="G49" s="62"/>
      <c r="H49" s="62"/>
      <c r="I49" s="62"/>
      <c r="J49" s="62"/>
      <c r="K49" s="62"/>
      <c r="L49" s="62"/>
      <c r="M49" s="62"/>
      <c r="N49" s="62"/>
      <c r="O49" s="62"/>
      <c r="P49" s="62"/>
      <c r="Q49" s="62"/>
      <c r="R49" s="62"/>
      <c r="S49" s="62"/>
      <c r="T49" s="62"/>
      <c r="U49" s="62"/>
      <c r="V49" s="62"/>
      <c r="W49" s="62"/>
      <c r="X49" s="62"/>
      <c r="Y49" s="62"/>
      <c r="Z49" s="62"/>
      <c r="AA49" s="62"/>
      <c r="AB49" s="62"/>
      <c r="AC49" s="62"/>
      <c r="AD49" s="62"/>
      <c r="AE49" s="62"/>
      <c r="AF49" s="62"/>
      <c r="AG49" s="62"/>
      <c r="AH49" s="61" t="s">
        <v>56</v>
      </c>
      <c r="AI49" s="62"/>
      <c r="AJ49" s="62"/>
      <c r="AK49" s="62"/>
      <c r="AL49" s="62"/>
      <c r="AM49" s="62"/>
      <c r="AN49" s="62"/>
      <c r="AO49" s="62"/>
      <c r="AP49" s="60"/>
      <c r="AQ49" s="60"/>
      <c r="AR49" s="63"/>
    </row>
    <row r="50">
      <c r="B50" s="21"/>
      <c r="C50" s="22"/>
      <c r="D50" s="22"/>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c r="AQ50" s="22"/>
      <c r="AR50" s="20"/>
    </row>
    <row r="51">
      <c r="B51" s="21"/>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c r="AQ51" s="22"/>
      <c r="AR51" s="20"/>
    </row>
    <row r="52">
      <c r="B52" s="21"/>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c r="AQ52" s="22"/>
      <c r="AR52" s="20"/>
    </row>
    <row r="53">
      <c r="B53" s="21"/>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c r="AQ53" s="22"/>
      <c r="AR53" s="20"/>
    </row>
    <row r="54">
      <c r="B54" s="21"/>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c r="AQ54" s="22"/>
      <c r="AR54" s="20"/>
    </row>
    <row r="55">
      <c r="B55" s="21"/>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0"/>
    </row>
    <row r="56">
      <c r="B56" s="21"/>
      <c r="C56" s="22"/>
      <c r="D56" s="22"/>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c r="AQ56" s="22"/>
      <c r="AR56" s="20"/>
    </row>
    <row r="57">
      <c r="B57" s="21"/>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0"/>
    </row>
    <row r="58">
      <c r="B58" s="21"/>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22"/>
      <c r="AH58" s="22"/>
      <c r="AI58" s="22"/>
      <c r="AJ58" s="22"/>
      <c r="AK58" s="22"/>
      <c r="AL58" s="22"/>
      <c r="AM58" s="22"/>
      <c r="AN58" s="22"/>
      <c r="AO58" s="22"/>
      <c r="AP58" s="22"/>
      <c r="AQ58" s="22"/>
      <c r="AR58" s="20"/>
    </row>
    <row r="59">
      <c r="B59" s="21"/>
      <c r="C59" s="22"/>
      <c r="D59" s="22"/>
      <c r="E59" s="22"/>
      <c r="F59" s="22"/>
      <c r="G59" s="22"/>
      <c r="H59" s="22"/>
      <c r="I59" s="22"/>
      <c r="J59" s="22"/>
      <c r="K59" s="22"/>
      <c r="L59" s="22"/>
      <c r="M59" s="22"/>
      <c r="N59" s="22"/>
      <c r="O59" s="22"/>
      <c r="P59" s="22"/>
      <c r="Q59" s="22"/>
      <c r="R59" s="22"/>
      <c r="S59" s="22"/>
      <c r="T59" s="22"/>
      <c r="U59" s="22"/>
      <c r="V59" s="22"/>
      <c r="W59" s="22"/>
      <c r="X59" s="22"/>
      <c r="Y59" s="22"/>
      <c r="Z59" s="22"/>
      <c r="AA59" s="22"/>
      <c r="AB59" s="22"/>
      <c r="AC59" s="22"/>
      <c r="AD59" s="22"/>
      <c r="AE59" s="22"/>
      <c r="AF59" s="22"/>
      <c r="AG59" s="22"/>
      <c r="AH59" s="22"/>
      <c r="AI59" s="22"/>
      <c r="AJ59" s="22"/>
      <c r="AK59" s="22"/>
      <c r="AL59" s="22"/>
      <c r="AM59" s="22"/>
      <c r="AN59" s="22"/>
      <c r="AO59" s="22"/>
      <c r="AP59" s="22"/>
      <c r="AQ59" s="22"/>
      <c r="AR59" s="20"/>
    </row>
    <row r="60" s="2" customFormat="1">
      <c r="A60" s="38"/>
      <c r="B60" s="39"/>
      <c r="C60" s="40"/>
      <c r="D60" s="64" t="s">
        <v>57</v>
      </c>
      <c r="E60" s="42"/>
      <c r="F60" s="42"/>
      <c r="G60" s="42"/>
      <c r="H60" s="42"/>
      <c r="I60" s="42"/>
      <c r="J60" s="42"/>
      <c r="K60" s="42"/>
      <c r="L60" s="42"/>
      <c r="M60" s="42"/>
      <c r="N60" s="42"/>
      <c r="O60" s="42"/>
      <c r="P60" s="42"/>
      <c r="Q60" s="42"/>
      <c r="R60" s="42"/>
      <c r="S60" s="42"/>
      <c r="T60" s="42"/>
      <c r="U60" s="42"/>
      <c r="V60" s="64" t="s">
        <v>58</v>
      </c>
      <c r="W60" s="42"/>
      <c r="X60" s="42"/>
      <c r="Y60" s="42"/>
      <c r="Z60" s="42"/>
      <c r="AA60" s="42"/>
      <c r="AB60" s="42"/>
      <c r="AC60" s="42"/>
      <c r="AD60" s="42"/>
      <c r="AE60" s="42"/>
      <c r="AF60" s="42"/>
      <c r="AG60" s="42"/>
      <c r="AH60" s="64" t="s">
        <v>57</v>
      </c>
      <c r="AI60" s="42"/>
      <c r="AJ60" s="42"/>
      <c r="AK60" s="42"/>
      <c r="AL60" s="42"/>
      <c r="AM60" s="64" t="s">
        <v>58</v>
      </c>
      <c r="AN60" s="42"/>
      <c r="AO60" s="42"/>
      <c r="AP60" s="40"/>
      <c r="AQ60" s="40"/>
      <c r="AR60" s="44"/>
      <c r="BE60" s="38"/>
    </row>
    <row r="61">
      <c r="B61" s="21"/>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c r="AQ61" s="22"/>
      <c r="AR61" s="20"/>
    </row>
    <row r="62">
      <c r="B62" s="21"/>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c r="AQ62" s="22"/>
      <c r="AR62" s="20"/>
    </row>
    <row r="63">
      <c r="B63" s="21"/>
      <c r="C63" s="22"/>
      <c r="D63" s="22"/>
      <c r="E63" s="22"/>
      <c r="F63" s="22"/>
      <c r="G63" s="22"/>
      <c r="H63" s="22"/>
      <c r="I63" s="22"/>
      <c r="J63" s="22"/>
      <c r="K63" s="22"/>
      <c r="L63" s="22"/>
      <c r="M63" s="22"/>
      <c r="N63" s="22"/>
      <c r="O63" s="22"/>
      <c r="P63" s="22"/>
      <c r="Q63" s="22"/>
      <c r="R63" s="22"/>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c r="AQ63" s="22"/>
      <c r="AR63" s="20"/>
    </row>
    <row r="64" s="2" customFormat="1">
      <c r="A64" s="38"/>
      <c r="B64" s="39"/>
      <c r="C64" s="40"/>
      <c r="D64" s="61" t="s">
        <v>59</v>
      </c>
      <c r="E64" s="65"/>
      <c r="F64" s="65"/>
      <c r="G64" s="65"/>
      <c r="H64" s="65"/>
      <c r="I64" s="65"/>
      <c r="J64" s="65"/>
      <c r="K64" s="65"/>
      <c r="L64" s="65"/>
      <c r="M64" s="65"/>
      <c r="N64" s="65"/>
      <c r="O64" s="65"/>
      <c r="P64" s="65"/>
      <c r="Q64" s="65"/>
      <c r="R64" s="65"/>
      <c r="S64" s="65"/>
      <c r="T64" s="65"/>
      <c r="U64" s="65"/>
      <c r="V64" s="65"/>
      <c r="W64" s="65"/>
      <c r="X64" s="65"/>
      <c r="Y64" s="65"/>
      <c r="Z64" s="65"/>
      <c r="AA64" s="65"/>
      <c r="AB64" s="65"/>
      <c r="AC64" s="65"/>
      <c r="AD64" s="65"/>
      <c r="AE64" s="65"/>
      <c r="AF64" s="65"/>
      <c r="AG64" s="65"/>
      <c r="AH64" s="61" t="s">
        <v>60</v>
      </c>
      <c r="AI64" s="65"/>
      <c r="AJ64" s="65"/>
      <c r="AK64" s="65"/>
      <c r="AL64" s="65"/>
      <c r="AM64" s="65"/>
      <c r="AN64" s="65"/>
      <c r="AO64" s="65"/>
      <c r="AP64" s="40"/>
      <c r="AQ64" s="40"/>
      <c r="AR64" s="44"/>
      <c r="BE64" s="38"/>
    </row>
    <row r="65">
      <c r="B65" s="21"/>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0"/>
    </row>
    <row r="66">
      <c r="B66" s="21"/>
      <c r="C66" s="22"/>
      <c r="D66" s="22"/>
      <c r="E66" s="22"/>
      <c r="F66" s="22"/>
      <c r="G66" s="22"/>
      <c r="H66" s="22"/>
      <c r="I66" s="22"/>
      <c r="J66" s="22"/>
      <c r="K66" s="22"/>
      <c r="L66" s="22"/>
      <c r="M66" s="22"/>
      <c r="N66" s="22"/>
      <c r="O66" s="22"/>
      <c r="P66" s="22"/>
      <c r="Q66" s="22"/>
      <c r="R66" s="22"/>
      <c r="S66" s="22"/>
      <c r="T66" s="22"/>
      <c r="U66" s="22"/>
      <c r="V66" s="22"/>
      <c r="W66" s="22"/>
      <c r="X66" s="22"/>
      <c r="Y66" s="22"/>
      <c r="Z66" s="22"/>
      <c r="AA66" s="22"/>
      <c r="AB66" s="22"/>
      <c r="AC66" s="22"/>
      <c r="AD66" s="22"/>
      <c r="AE66" s="22"/>
      <c r="AF66" s="22"/>
      <c r="AG66" s="22"/>
      <c r="AH66" s="22"/>
      <c r="AI66" s="22"/>
      <c r="AJ66" s="22"/>
      <c r="AK66" s="22"/>
      <c r="AL66" s="22"/>
      <c r="AM66" s="22"/>
      <c r="AN66" s="22"/>
      <c r="AO66" s="22"/>
      <c r="AP66" s="22"/>
      <c r="AQ66" s="22"/>
      <c r="AR66" s="20"/>
    </row>
    <row r="67">
      <c r="B67" s="21"/>
      <c r="C67" s="22"/>
      <c r="D67" s="22"/>
      <c r="E67" s="22"/>
      <c r="F67" s="22"/>
      <c r="G67" s="22"/>
      <c r="H67" s="22"/>
      <c r="I67" s="22"/>
      <c r="J67" s="22"/>
      <c r="K67" s="22"/>
      <c r="L67" s="22"/>
      <c r="M67" s="22"/>
      <c r="N67" s="22"/>
      <c r="O67" s="22"/>
      <c r="P67" s="22"/>
      <c r="Q67" s="22"/>
      <c r="R67" s="22"/>
      <c r="S67" s="22"/>
      <c r="T67" s="22"/>
      <c r="U67" s="22"/>
      <c r="V67" s="22"/>
      <c r="W67" s="22"/>
      <c r="X67" s="22"/>
      <c r="Y67" s="22"/>
      <c r="Z67" s="22"/>
      <c r="AA67" s="22"/>
      <c r="AB67" s="22"/>
      <c r="AC67" s="22"/>
      <c r="AD67" s="22"/>
      <c r="AE67" s="22"/>
      <c r="AF67" s="22"/>
      <c r="AG67" s="22"/>
      <c r="AH67" s="22"/>
      <c r="AI67" s="22"/>
      <c r="AJ67" s="22"/>
      <c r="AK67" s="22"/>
      <c r="AL67" s="22"/>
      <c r="AM67" s="22"/>
      <c r="AN67" s="22"/>
      <c r="AO67" s="22"/>
      <c r="AP67" s="22"/>
      <c r="AQ67" s="22"/>
      <c r="AR67" s="20"/>
    </row>
    <row r="68">
      <c r="B68" s="21"/>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2"/>
      <c r="AH68" s="22"/>
      <c r="AI68" s="22"/>
      <c r="AJ68" s="22"/>
      <c r="AK68" s="22"/>
      <c r="AL68" s="22"/>
      <c r="AM68" s="22"/>
      <c r="AN68" s="22"/>
      <c r="AO68" s="22"/>
      <c r="AP68" s="22"/>
      <c r="AQ68" s="22"/>
      <c r="AR68" s="20"/>
    </row>
    <row r="69">
      <c r="B69" s="21"/>
      <c r="C69" s="22"/>
      <c r="D69" s="22"/>
      <c r="E69" s="22"/>
      <c r="F69" s="22"/>
      <c r="G69" s="22"/>
      <c r="H69" s="22"/>
      <c r="I69" s="22"/>
      <c r="J69" s="22"/>
      <c r="K69" s="22"/>
      <c r="L69" s="22"/>
      <c r="M69" s="22"/>
      <c r="N69" s="22"/>
      <c r="O69" s="22"/>
      <c r="P69" s="22"/>
      <c r="Q69" s="22"/>
      <c r="R69" s="22"/>
      <c r="S69" s="22"/>
      <c r="T69" s="22"/>
      <c r="U69" s="22"/>
      <c r="V69" s="22"/>
      <c r="W69" s="22"/>
      <c r="X69" s="22"/>
      <c r="Y69" s="22"/>
      <c r="Z69" s="22"/>
      <c r="AA69" s="22"/>
      <c r="AB69" s="22"/>
      <c r="AC69" s="22"/>
      <c r="AD69" s="22"/>
      <c r="AE69" s="22"/>
      <c r="AF69" s="22"/>
      <c r="AG69" s="22"/>
      <c r="AH69" s="22"/>
      <c r="AI69" s="22"/>
      <c r="AJ69" s="22"/>
      <c r="AK69" s="22"/>
      <c r="AL69" s="22"/>
      <c r="AM69" s="22"/>
      <c r="AN69" s="22"/>
      <c r="AO69" s="22"/>
      <c r="AP69" s="22"/>
      <c r="AQ69" s="22"/>
      <c r="AR69" s="20"/>
    </row>
    <row r="70">
      <c r="B70" s="21"/>
      <c r="C70" s="22"/>
      <c r="D70" s="22"/>
      <c r="E70" s="22"/>
      <c r="F70" s="22"/>
      <c r="G70" s="22"/>
      <c r="H70" s="22"/>
      <c r="I70" s="22"/>
      <c r="J70" s="22"/>
      <c r="K70" s="22"/>
      <c r="L70" s="22"/>
      <c r="M70" s="22"/>
      <c r="N70" s="22"/>
      <c r="O70" s="22"/>
      <c r="P70" s="22"/>
      <c r="Q70" s="22"/>
      <c r="R70" s="22"/>
      <c r="S70" s="22"/>
      <c r="T70" s="22"/>
      <c r="U70" s="22"/>
      <c r="V70" s="22"/>
      <c r="W70" s="22"/>
      <c r="X70" s="22"/>
      <c r="Y70" s="22"/>
      <c r="Z70" s="22"/>
      <c r="AA70" s="22"/>
      <c r="AB70" s="22"/>
      <c r="AC70" s="22"/>
      <c r="AD70" s="22"/>
      <c r="AE70" s="22"/>
      <c r="AF70" s="22"/>
      <c r="AG70" s="22"/>
      <c r="AH70" s="22"/>
      <c r="AI70" s="22"/>
      <c r="AJ70" s="22"/>
      <c r="AK70" s="22"/>
      <c r="AL70" s="22"/>
      <c r="AM70" s="22"/>
      <c r="AN70" s="22"/>
      <c r="AO70" s="22"/>
      <c r="AP70" s="22"/>
      <c r="AQ70" s="22"/>
      <c r="AR70" s="20"/>
    </row>
    <row r="71">
      <c r="B71" s="21"/>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0"/>
    </row>
    <row r="72">
      <c r="B72" s="21"/>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2"/>
      <c r="AH72" s="22"/>
      <c r="AI72" s="22"/>
      <c r="AJ72" s="22"/>
      <c r="AK72" s="22"/>
      <c r="AL72" s="22"/>
      <c r="AM72" s="22"/>
      <c r="AN72" s="22"/>
      <c r="AO72" s="22"/>
      <c r="AP72" s="22"/>
      <c r="AQ72" s="22"/>
      <c r="AR72" s="20"/>
    </row>
    <row r="73">
      <c r="B73" s="21"/>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22"/>
      <c r="AF73" s="22"/>
      <c r="AG73" s="22"/>
      <c r="AH73" s="22"/>
      <c r="AI73" s="22"/>
      <c r="AJ73" s="22"/>
      <c r="AK73" s="22"/>
      <c r="AL73" s="22"/>
      <c r="AM73" s="22"/>
      <c r="AN73" s="22"/>
      <c r="AO73" s="22"/>
      <c r="AP73" s="22"/>
      <c r="AQ73" s="22"/>
      <c r="AR73" s="20"/>
    </row>
    <row r="74">
      <c r="B74" s="21"/>
      <c r="C74" s="22"/>
      <c r="D74" s="22"/>
      <c r="E74" s="22"/>
      <c r="F74" s="22"/>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2"/>
      <c r="AJ74" s="22"/>
      <c r="AK74" s="22"/>
      <c r="AL74" s="22"/>
      <c r="AM74" s="22"/>
      <c r="AN74" s="22"/>
      <c r="AO74" s="22"/>
      <c r="AP74" s="22"/>
      <c r="AQ74" s="22"/>
      <c r="AR74" s="20"/>
    </row>
    <row r="75" s="2" customFormat="1">
      <c r="A75" s="38"/>
      <c r="B75" s="39"/>
      <c r="C75" s="40"/>
      <c r="D75" s="64" t="s">
        <v>57</v>
      </c>
      <c r="E75" s="42"/>
      <c r="F75" s="42"/>
      <c r="G75" s="42"/>
      <c r="H75" s="42"/>
      <c r="I75" s="42"/>
      <c r="J75" s="42"/>
      <c r="K75" s="42"/>
      <c r="L75" s="42"/>
      <c r="M75" s="42"/>
      <c r="N75" s="42"/>
      <c r="O75" s="42"/>
      <c r="P75" s="42"/>
      <c r="Q75" s="42"/>
      <c r="R75" s="42"/>
      <c r="S75" s="42"/>
      <c r="T75" s="42"/>
      <c r="U75" s="42"/>
      <c r="V75" s="64" t="s">
        <v>58</v>
      </c>
      <c r="W75" s="42"/>
      <c r="X75" s="42"/>
      <c r="Y75" s="42"/>
      <c r="Z75" s="42"/>
      <c r="AA75" s="42"/>
      <c r="AB75" s="42"/>
      <c r="AC75" s="42"/>
      <c r="AD75" s="42"/>
      <c r="AE75" s="42"/>
      <c r="AF75" s="42"/>
      <c r="AG75" s="42"/>
      <c r="AH75" s="64" t="s">
        <v>57</v>
      </c>
      <c r="AI75" s="42"/>
      <c r="AJ75" s="42"/>
      <c r="AK75" s="42"/>
      <c r="AL75" s="42"/>
      <c r="AM75" s="64" t="s">
        <v>58</v>
      </c>
      <c r="AN75" s="42"/>
      <c r="AO75" s="42"/>
      <c r="AP75" s="40"/>
      <c r="AQ75" s="40"/>
      <c r="AR75" s="44"/>
      <c r="BE75" s="38"/>
    </row>
    <row r="76" s="2" customFormat="1">
      <c r="A76" s="38"/>
      <c r="B76" s="39"/>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4"/>
      <c r="BE76" s="38"/>
    </row>
    <row r="77" s="2" customFormat="1" ht="6.96" customHeight="1">
      <c r="A77" s="38"/>
      <c r="B77" s="66"/>
      <c r="C77" s="67"/>
      <c r="D77" s="67"/>
      <c r="E77" s="67"/>
      <c r="F77" s="67"/>
      <c r="G77" s="67"/>
      <c r="H77" s="67"/>
      <c r="I77" s="67"/>
      <c r="J77" s="67"/>
      <c r="K77" s="67"/>
      <c r="L77" s="67"/>
      <c r="M77" s="67"/>
      <c r="N77" s="67"/>
      <c r="O77" s="67"/>
      <c r="P77" s="67"/>
      <c r="Q77" s="67"/>
      <c r="R77" s="67"/>
      <c r="S77" s="67"/>
      <c r="T77" s="67"/>
      <c r="U77" s="67"/>
      <c r="V77" s="67"/>
      <c r="W77" s="67"/>
      <c r="X77" s="67"/>
      <c r="Y77" s="67"/>
      <c r="Z77" s="67"/>
      <c r="AA77" s="67"/>
      <c r="AB77" s="67"/>
      <c r="AC77" s="67"/>
      <c r="AD77" s="67"/>
      <c r="AE77" s="67"/>
      <c r="AF77" s="67"/>
      <c r="AG77" s="67"/>
      <c r="AH77" s="67"/>
      <c r="AI77" s="67"/>
      <c r="AJ77" s="67"/>
      <c r="AK77" s="67"/>
      <c r="AL77" s="67"/>
      <c r="AM77" s="67"/>
      <c r="AN77" s="67"/>
      <c r="AO77" s="67"/>
      <c r="AP77" s="67"/>
      <c r="AQ77" s="67"/>
      <c r="AR77" s="44"/>
      <c r="BE77" s="38"/>
    </row>
    <row r="81" s="2" customFormat="1" ht="6.96" customHeight="1">
      <c r="A81" s="38"/>
      <c r="B81" s="68"/>
      <c r="C81" s="69"/>
      <c r="D81" s="69"/>
      <c r="E81" s="69"/>
      <c r="F81" s="69"/>
      <c r="G81" s="69"/>
      <c r="H81" s="69"/>
      <c r="I81" s="69"/>
      <c r="J81" s="69"/>
      <c r="K81" s="69"/>
      <c r="L81" s="69"/>
      <c r="M81" s="69"/>
      <c r="N81" s="69"/>
      <c r="O81" s="69"/>
      <c r="P81" s="69"/>
      <c r="Q81" s="69"/>
      <c r="R81" s="69"/>
      <c r="S81" s="69"/>
      <c r="T81" s="69"/>
      <c r="U81" s="69"/>
      <c r="V81" s="69"/>
      <c r="W81" s="69"/>
      <c r="X81" s="69"/>
      <c r="Y81" s="69"/>
      <c r="Z81" s="69"/>
      <c r="AA81" s="69"/>
      <c r="AB81" s="69"/>
      <c r="AC81" s="69"/>
      <c r="AD81" s="69"/>
      <c r="AE81" s="69"/>
      <c r="AF81" s="69"/>
      <c r="AG81" s="69"/>
      <c r="AH81" s="69"/>
      <c r="AI81" s="69"/>
      <c r="AJ81" s="69"/>
      <c r="AK81" s="69"/>
      <c r="AL81" s="69"/>
      <c r="AM81" s="69"/>
      <c r="AN81" s="69"/>
      <c r="AO81" s="69"/>
      <c r="AP81" s="69"/>
      <c r="AQ81" s="69"/>
      <c r="AR81" s="44"/>
      <c r="BE81" s="38"/>
    </row>
    <row r="82" s="2" customFormat="1" ht="24.96" customHeight="1">
      <c r="A82" s="38"/>
      <c r="B82" s="39"/>
      <c r="C82" s="23" t="s">
        <v>61</v>
      </c>
      <c r="D82" s="40"/>
      <c r="E82" s="40"/>
      <c r="F82" s="40"/>
      <c r="G82" s="40"/>
      <c r="H82" s="40"/>
      <c r="I82" s="40"/>
      <c r="J82" s="40"/>
      <c r="K82" s="40"/>
      <c r="L82" s="40"/>
      <c r="M82" s="40"/>
      <c r="N82" s="40"/>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4"/>
      <c r="BE82" s="38"/>
    </row>
    <row r="83" s="2" customFormat="1" ht="6.96" customHeight="1">
      <c r="A83" s="38"/>
      <c r="B83" s="39"/>
      <c r="C83" s="40"/>
      <c r="D83" s="40"/>
      <c r="E83" s="40"/>
      <c r="F83" s="40"/>
      <c r="G83" s="40"/>
      <c r="H83" s="40"/>
      <c r="I83" s="40"/>
      <c r="J83" s="40"/>
      <c r="K83" s="40"/>
      <c r="L83" s="40"/>
      <c r="M83" s="40"/>
      <c r="N83" s="40"/>
      <c r="O83" s="40"/>
      <c r="P83" s="40"/>
      <c r="Q83" s="40"/>
      <c r="R83" s="40"/>
      <c r="S83" s="40"/>
      <c r="T83" s="40"/>
      <c r="U83" s="40"/>
      <c r="V83" s="40"/>
      <c r="W83" s="40"/>
      <c r="X83" s="40"/>
      <c r="Y83" s="40"/>
      <c r="Z83" s="40"/>
      <c r="AA83" s="40"/>
      <c r="AB83" s="40"/>
      <c r="AC83" s="40"/>
      <c r="AD83" s="40"/>
      <c r="AE83" s="40"/>
      <c r="AF83" s="40"/>
      <c r="AG83" s="40"/>
      <c r="AH83" s="40"/>
      <c r="AI83" s="40"/>
      <c r="AJ83" s="40"/>
      <c r="AK83" s="40"/>
      <c r="AL83" s="40"/>
      <c r="AM83" s="40"/>
      <c r="AN83" s="40"/>
      <c r="AO83" s="40"/>
      <c r="AP83" s="40"/>
      <c r="AQ83" s="40"/>
      <c r="AR83" s="44"/>
      <c r="BE83" s="38"/>
    </row>
    <row r="84" s="4" customFormat="1" ht="12" customHeight="1">
      <c r="A84" s="4"/>
      <c r="B84" s="70"/>
      <c r="C84" s="32" t="s">
        <v>13</v>
      </c>
      <c r="D84" s="71"/>
      <c r="E84" s="71"/>
      <c r="F84" s="71"/>
      <c r="G84" s="71"/>
      <c r="H84" s="71"/>
      <c r="I84" s="71"/>
      <c r="J84" s="71"/>
      <c r="K84" s="71"/>
      <c r="L84" s="71" t="str">
        <f>K5</f>
        <v>1</v>
      </c>
      <c r="M84" s="71"/>
      <c r="N84" s="71"/>
      <c r="O84" s="71"/>
      <c r="P84" s="71"/>
      <c r="Q84" s="71"/>
      <c r="R84" s="71"/>
      <c r="S84" s="71"/>
      <c r="T84" s="71"/>
      <c r="U84" s="71"/>
      <c r="V84" s="71"/>
      <c r="W84" s="71"/>
      <c r="X84" s="71"/>
      <c r="Y84" s="71"/>
      <c r="Z84" s="71"/>
      <c r="AA84" s="71"/>
      <c r="AB84" s="71"/>
      <c r="AC84" s="71"/>
      <c r="AD84" s="71"/>
      <c r="AE84" s="71"/>
      <c r="AF84" s="71"/>
      <c r="AG84" s="71"/>
      <c r="AH84" s="71"/>
      <c r="AI84" s="71"/>
      <c r="AJ84" s="71"/>
      <c r="AK84" s="71"/>
      <c r="AL84" s="71"/>
      <c r="AM84" s="71"/>
      <c r="AN84" s="71"/>
      <c r="AO84" s="71"/>
      <c r="AP84" s="71"/>
      <c r="AQ84" s="71"/>
      <c r="AR84" s="72"/>
      <c r="BE84" s="4"/>
    </row>
    <row r="85" s="5" customFormat="1" ht="36.96" customHeight="1">
      <c r="A85" s="5"/>
      <c r="B85" s="73"/>
      <c r="C85" s="74" t="s">
        <v>16</v>
      </c>
      <c r="D85" s="75"/>
      <c r="E85" s="75"/>
      <c r="F85" s="75"/>
      <c r="G85" s="75"/>
      <c r="H85" s="75"/>
      <c r="I85" s="75"/>
      <c r="J85" s="75"/>
      <c r="K85" s="75"/>
      <c r="L85" s="76" t="str">
        <f>K6</f>
        <v>Místo pro přecházení k č.p. 87, Broumov - Olivětín</v>
      </c>
      <c r="M85" s="75"/>
      <c r="N85" s="75"/>
      <c r="O85" s="75"/>
      <c r="P85" s="75"/>
      <c r="Q85" s="75"/>
      <c r="R85" s="75"/>
      <c r="S85" s="75"/>
      <c r="T85" s="75"/>
      <c r="U85" s="75"/>
      <c r="V85" s="75"/>
      <c r="W85" s="75"/>
      <c r="X85" s="75"/>
      <c r="Y85" s="75"/>
      <c r="Z85" s="75"/>
      <c r="AA85" s="75"/>
      <c r="AB85" s="75"/>
      <c r="AC85" s="75"/>
      <c r="AD85" s="75"/>
      <c r="AE85" s="75"/>
      <c r="AF85" s="75"/>
      <c r="AG85" s="75"/>
      <c r="AH85" s="75"/>
      <c r="AI85" s="75"/>
      <c r="AJ85" s="75"/>
      <c r="AK85" s="75"/>
      <c r="AL85" s="75"/>
      <c r="AM85" s="75"/>
      <c r="AN85" s="75"/>
      <c r="AO85" s="75"/>
      <c r="AP85" s="75"/>
      <c r="AQ85" s="75"/>
      <c r="AR85" s="77"/>
      <c r="BE85" s="5"/>
    </row>
    <row r="86" s="2" customFormat="1" ht="6.96" customHeight="1">
      <c r="A86" s="38"/>
      <c r="B86" s="39"/>
      <c r="C86" s="40"/>
      <c r="D86" s="40"/>
      <c r="E86" s="40"/>
      <c r="F86" s="40"/>
      <c r="G86" s="40"/>
      <c r="H86" s="40"/>
      <c r="I86" s="40"/>
      <c r="J86" s="40"/>
      <c r="K86" s="40"/>
      <c r="L86" s="40"/>
      <c r="M86" s="40"/>
      <c r="N86" s="40"/>
      <c r="O86" s="40"/>
      <c r="P86" s="40"/>
      <c r="Q86" s="40"/>
      <c r="R86" s="40"/>
      <c r="S86" s="40"/>
      <c r="T86" s="40"/>
      <c r="U86" s="40"/>
      <c r="V86" s="40"/>
      <c r="W86" s="40"/>
      <c r="X86" s="40"/>
      <c r="Y86" s="40"/>
      <c r="Z86" s="40"/>
      <c r="AA86" s="40"/>
      <c r="AB86" s="40"/>
      <c r="AC86" s="40"/>
      <c r="AD86" s="40"/>
      <c r="AE86" s="40"/>
      <c r="AF86" s="40"/>
      <c r="AG86" s="40"/>
      <c r="AH86" s="40"/>
      <c r="AI86" s="40"/>
      <c r="AJ86" s="40"/>
      <c r="AK86" s="40"/>
      <c r="AL86" s="40"/>
      <c r="AM86" s="40"/>
      <c r="AN86" s="40"/>
      <c r="AO86" s="40"/>
      <c r="AP86" s="40"/>
      <c r="AQ86" s="40"/>
      <c r="AR86" s="44"/>
      <c r="BE86" s="38"/>
    </row>
    <row r="87" s="2" customFormat="1" ht="12" customHeight="1">
      <c r="A87" s="38"/>
      <c r="B87" s="39"/>
      <c r="C87" s="32" t="s">
        <v>20</v>
      </c>
      <c r="D87" s="40"/>
      <c r="E87" s="40"/>
      <c r="F87" s="40"/>
      <c r="G87" s="40"/>
      <c r="H87" s="40"/>
      <c r="I87" s="40"/>
      <c r="J87" s="40"/>
      <c r="K87" s="40"/>
      <c r="L87" s="78" t="str">
        <f>IF(K8="","",K8)</f>
        <v>č. parc. st. 573, 779/1, 779/3 a 779/6</v>
      </c>
      <c r="M87" s="40"/>
      <c r="N87" s="40"/>
      <c r="O87" s="40"/>
      <c r="P87" s="40"/>
      <c r="Q87" s="40"/>
      <c r="R87" s="40"/>
      <c r="S87" s="40"/>
      <c r="T87" s="40"/>
      <c r="U87" s="40"/>
      <c r="V87" s="40"/>
      <c r="W87" s="40"/>
      <c r="X87" s="40"/>
      <c r="Y87" s="40"/>
      <c r="Z87" s="40"/>
      <c r="AA87" s="40"/>
      <c r="AB87" s="40"/>
      <c r="AC87" s="40"/>
      <c r="AD87" s="40"/>
      <c r="AE87" s="40"/>
      <c r="AF87" s="40"/>
      <c r="AG87" s="40"/>
      <c r="AH87" s="40"/>
      <c r="AI87" s="32" t="s">
        <v>22</v>
      </c>
      <c r="AJ87" s="40"/>
      <c r="AK87" s="40"/>
      <c r="AL87" s="40"/>
      <c r="AM87" s="79" t="str">
        <f>IF(AN8= "","",AN8)</f>
        <v>18. 10. 2021</v>
      </c>
      <c r="AN87" s="79"/>
      <c r="AO87" s="40"/>
      <c r="AP87" s="40"/>
      <c r="AQ87" s="40"/>
      <c r="AR87" s="44"/>
      <c r="BE87" s="38"/>
    </row>
    <row r="88" s="2" customFormat="1" ht="6.96" customHeight="1">
      <c r="A88" s="38"/>
      <c r="B88" s="39"/>
      <c r="C88" s="40"/>
      <c r="D88" s="40"/>
      <c r="E88" s="40"/>
      <c r="F88" s="40"/>
      <c r="G88" s="40"/>
      <c r="H88" s="40"/>
      <c r="I88" s="40"/>
      <c r="J88" s="40"/>
      <c r="K88" s="40"/>
      <c r="L88" s="40"/>
      <c r="M88" s="40"/>
      <c r="N88" s="40"/>
      <c r="O88" s="40"/>
      <c r="P88" s="40"/>
      <c r="Q88" s="40"/>
      <c r="R88" s="40"/>
      <c r="S88" s="40"/>
      <c r="T88" s="40"/>
      <c r="U88" s="40"/>
      <c r="V88" s="40"/>
      <c r="W88" s="40"/>
      <c r="X88" s="40"/>
      <c r="Y88" s="40"/>
      <c r="Z88" s="40"/>
      <c r="AA88" s="40"/>
      <c r="AB88" s="40"/>
      <c r="AC88" s="40"/>
      <c r="AD88" s="40"/>
      <c r="AE88" s="40"/>
      <c r="AF88" s="40"/>
      <c r="AG88" s="40"/>
      <c r="AH88" s="40"/>
      <c r="AI88" s="40"/>
      <c r="AJ88" s="40"/>
      <c r="AK88" s="40"/>
      <c r="AL88" s="40"/>
      <c r="AM88" s="40"/>
      <c r="AN88" s="40"/>
      <c r="AO88" s="40"/>
      <c r="AP88" s="40"/>
      <c r="AQ88" s="40"/>
      <c r="AR88" s="44"/>
      <c r="BE88" s="38"/>
    </row>
    <row r="89" s="2" customFormat="1" ht="15.15" customHeight="1">
      <c r="A89" s="38"/>
      <c r="B89" s="39"/>
      <c r="C89" s="32" t="s">
        <v>24</v>
      </c>
      <c r="D89" s="40"/>
      <c r="E89" s="40"/>
      <c r="F89" s="40"/>
      <c r="G89" s="40"/>
      <c r="H89" s="40"/>
      <c r="I89" s="40"/>
      <c r="J89" s="40"/>
      <c r="K89" s="40"/>
      <c r="L89" s="71" t="str">
        <f>IF(E11= "","",E11)</f>
        <v>Město Broumov</v>
      </c>
      <c r="M89" s="40"/>
      <c r="N89" s="40"/>
      <c r="O89" s="40"/>
      <c r="P89" s="40"/>
      <c r="Q89" s="40"/>
      <c r="R89" s="40"/>
      <c r="S89" s="40"/>
      <c r="T89" s="40"/>
      <c r="U89" s="40"/>
      <c r="V89" s="40"/>
      <c r="W89" s="40"/>
      <c r="X89" s="40"/>
      <c r="Y89" s="40"/>
      <c r="Z89" s="40"/>
      <c r="AA89" s="40"/>
      <c r="AB89" s="40"/>
      <c r="AC89" s="40"/>
      <c r="AD89" s="40"/>
      <c r="AE89" s="40"/>
      <c r="AF89" s="40"/>
      <c r="AG89" s="40"/>
      <c r="AH89" s="40"/>
      <c r="AI89" s="32" t="s">
        <v>32</v>
      </c>
      <c r="AJ89" s="40"/>
      <c r="AK89" s="40"/>
      <c r="AL89" s="40"/>
      <c r="AM89" s="80" t="str">
        <f>IF(E17="","",E17)</f>
        <v>Ing. Adam Beneš</v>
      </c>
      <c r="AN89" s="71"/>
      <c r="AO89" s="71"/>
      <c r="AP89" s="71"/>
      <c r="AQ89" s="40"/>
      <c r="AR89" s="44"/>
      <c r="AS89" s="81" t="s">
        <v>62</v>
      </c>
      <c r="AT89" s="82"/>
      <c r="AU89" s="83"/>
      <c r="AV89" s="83"/>
      <c r="AW89" s="83"/>
      <c r="AX89" s="83"/>
      <c r="AY89" s="83"/>
      <c r="AZ89" s="83"/>
      <c r="BA89" s="83"/>
      <c r="BB89" s="83"/>
      <c r="BC89" s="83"/>
      <c r="BD89" s="84"/>
      <c r="BE89" s="38"/>
    </row>
    <row r="90" s="2" customFormat="1" ht="15.15" customHeight="1">
      <c r="A90" s="38"/>
      <c r="B90" s="39"/>
      <c r="C90" s="32" t="s">
        <v>30</v>
      </c>
      <c r="D90" s="40"/>
      <c r="E90" s="40"/>
      <c r="F90" s="40"/>
      <c r="G90" s="40"/>
      <c r="H90" s="40"/>
      <c r="I90" s="40"/>
      <c r="J90" s="40"/>
      <c r="K90" s="40"/>
      <c r="L90" s="71" t="str">
        <f>IF(E14= "Vyplň údaj","",E14)</f>
        <v/>
      </c>
      <c r="M90" s="40"/>
      <c r="N90" s="40"/>
      <c r="O90" s="40"/>
      <c r="P90" s="40"/>
      <c r="Q90" s="40"/>
      <c r="R90" s="40"/>
      <c r="S90" s="40"/>
      <c r="T90" s="40"/>
      <c r="U90" s="40"/>
      <c r="V90" s="40"/>
      <c r="W90" s="40"/>
      <c r="X90" s="40"/>
      <c r="Y90" s="40"/>
      <c r="Z90" s="40"/>
      <c r="AA90" s="40"/>
      <c r="AB90" s="40"/>
      <c r="AC90" s="40"/>
      <c r="AD90" s="40"/>
      <c r="AE90" s="40"/>
      <c r="AF90" s="40"/>
      <c r="AG90" s="40"/>
      <c r="AH90" s="40"/>
      <c r="AI90" s="32" t="s">
        <v>37</v>
      </c>
      <c r="AJ90" s="40"/>
      <c r="AK90" s="40"/>
      <c r="AL90" s="40"/>
      <c r="AM90" s="80" t="str">
        <f>IF(E20="","",E20)</f>
        <v>TMI Building s.r.o.</v>
      </c>
      <c r="AN90" s="71"/>
      <c r="AO90" s="71"/>
      <c r="AP90" s="71"/>
      <c r="AQ90" s="40"/>
      <c r="AR90" s="44"/>
      <c r="AS90" s="85"/>
      <c r="AT90" s="86"/>
      <c r="AU90" s="87"/>
      <c r="AV90" s="87"/>
      <c r="AW90" s="87"/>
      <c r="AX90" s="87"/>
      <c r="AY90" s="87"/>
      <c r="AZ90" s="87"/>
      <c r="BA90" s="87"/>
      <c r="BB90" s="87"/>
      <c r="BC90" s="87"/>
      <c r="BD90" s="88"/>
      <c r="BE90" s="38"/>
    </row>
    <row r="91" s="2" customFormat="1" ht="10.8" customHeight="1">
      <c r="A91" s="38"/>
      <c r="B91" s="39"/>
      <c r="C91" s="40"/>
      <c r="D91" s="40"/>
      <c r="E91" s="40"/>
      <c r="F91" s="40"/>
      <c r="G91" s="40"/>
      <c r="H91" s="40"/>
      <c r="I91" s="40"/>
      <c r="J91" s="40"/>
      <c r="K91" s="40"/>
      <c r="L91" s="40"/>
      <c r="M91" s="40"/>
      <c r="N91" s="40"/>
      <c r="O91" s="40"/>
      <c r="P91" s="40"/>
      <c r="Q91" s="40"/>
      <c r="R91" s="40"/>
      <c r="S91" s="40"/>
      <c r="T91" s="40"/>
      <c r="U91" s="40"/>
      <c r="V91" s="40"/>
      <c r="W91" s="40"/>
      <c r="X91" s="40"/>
      <c r="Y91" s="40"/>
      <c r="Z91" s="40"/>
      <c r="AA91" s="40"/>
      <c r="AB91" s="40"/>
      <c r="AC91" s="40"/>
      <c r="AD91" s="40"/>
      <c r="AE91" s="40"/>
      <c r="AF91" s="40"/>
      <c r="AG91" s="40"/>
      <c r="AH91" s="40"/>
      <c r="AI91" s="40"/>
      <c r="AJ91" s="40"/>
      <c r="AK91" s="40"/>
      <c r="AL91" s="40"/>
      <c r="AM91" s="40"/>
      <c r="AN91" s="40"/>
      <c r="AO91" s="40"/>
      <c r="AP91" s="40"/>
      <c r="AQ91" s="40"/>
      <c r="AR91" s="44"/>
      <c r="AS91" s="89"/>
      <c r="AT91" s="90"/>
      <c r="AU91" s="91"/>
      <c r="AV91" s="91"/>
      <c r="AW91" s="91"/>
      <c r="AX91" s="91"/>
      <c r="AY91" s="91"/>
      <c r="AZ91" s="91"/>
      <c r="BA91" s="91"/>
      <c r="BB91" s="91"/>
      <c r="BC91" s="91"/>
      <c r="BD91" s="92"/>
      <c r="BE91" s="38"/>
    </row>
    <row r="92" s="2" customFormat="1" ht="29.28" customHeight="1">
      <c r="A92" s="38"/>
      <c r="B92" s="39"/>
      <c r="C92" s="93" t="s">
        <v>63</v>
      </c>
      <c r="D92" s="94"/>
      <c r="E92" s="94"/>
      <c r="F92" s="94"/>
      <c r="G92" s="94"/>
      <c r="H92" s="95"/>
      <c r="I92" s="96" t="s">
        <v>64</v>
      </c>
      <c r="J92" s="94"/>
      <c r="K92" s="94"/>
      <c r="L92" s="94"/>
      <c r="M92" s="94"/>
      <c r="N92" s="94"/>
      <c r="O92" s="94"/>
      <c r="P92" s="94"/>
      <c r="Q92" s="94"/>
      <c r="R92" s="94"/>
      <c r="S92" s="94"/>
      <c r="T92" s="94"/>
      <c r="U92" s="94"/>
      <c r="V92" s="94"/>
      <c r="W92" s="94"/>
      <c r="X92" s="94"/>
      <c r="Y92" s="94"/>
      <c r="Z92" s="94"/>
      <c r="AA92" s="94"/>
      <c r="AB92" s="94"/>
      <c r="AC92" s="94"/>
      <c r="AD92" s="94"/>
      <c r="AE92" s="94"/>
      <c r="AF92" s="94"/>
      <c r="AG92" s="97" t="s">
        <v>65</v>
      </c>
      <c r="AH92" s="94"/>
      <c r="AI92" s="94"/>
      <c r="AJ92" s="94"/>
      <c r="AK92" s="94"/>
      <c r="AL92" s="94"/>
      <c r="AM92" s="94"/>
      <c r="AN92" s="96" t="s">
        <v>66</v>
      </c>
      <c r="AO92" s="94"/>
      <c r="AP92" s="98"/>
      <c r="AQ92" s="99" t="s">
        <v>67</v>
      </c>
      <c r="AR92" s="44"/>
      <c r="AS92" s="100" t="s">
        <v>68</v>
      </c>
      <c r="AT92" s="101" t="s">
        <v>69</v>
      </c>
      <c r="AU92" s="101" t="s">
        <v>70</v>
      </c>
      <c r="AV92" s="101" t="s">
        <v>71</v>
      </c>
      <c r="AW92" s="101" t="s">
        <v>72</v>
      </c>
      <c r="AX92" s="101" t="s">
        <v>73</v>
      </c>
      <c r="AY92" s="101" t="s">
        <v>74</v>
      </c>
      <c r="AZ92" s="101" t="s">
        <v>75</v>
      </c>
      <c r="BA92" s="101" t="s">
        <v>76</v>
      </c>
      <c r="BB92" s="101" t="s">
        <v>77</v>
      </c>
      <c r="BC92" s="101" t="s">
        <v>78</v>
      </c>
      <c r="BD92" s="102" t="s">
        <v>79</v>
      </c>
      <c r="BE92" s="38"/>
    </row>
    <row r="93" s="2" customFormat="1" ht="10.8" customHeight="1">
      <c r="A93" s="38"/>
      <c r="B93" s="39"/>
      <c r="C93" s="40"/>
      <c r="D93" s="40"/>
      <c r="E93" s="40"/>
      <c r="F93" s="40"/>
      <c r="G93" s="40"/>
      <c r="H93" s="40"/>
      <c r="I93" s="40"/>
      <c r="J93" s="40"/>
      <c r="K93" s="40"/>
      <c r="L93" s="40"/>
      <c r="M93" s="40"/>
      <c r="N93" s="40"/>
      <c r="O93" s="40"/>
      <c r="P93" s="40"/>
      <c r="Q93" s="40"/>
      <c r="R93" s="40"/>
      <c r="S93" s="40"/>
      <c r="T93" s="40"/>
      <c r="U93" s="40"/>
      <c r="V93" s="40"/>
      <c r="W93" s="40"/>
      <c r="X93" s="40"/>
      <c r="Y93" s="40"/>
      <c r="Z93" s="40"/>
      <c r="AA93" s="40"/>
      <c r="AB93" s="40"/>
      <c r="AC93" s="40"/>
      <c r="AD93" s="40"/>
      <c r="AE93" s="40"/>
      <c r="AF93" s="40"/>
      <c r="AG93" s="40"/>
      <c r="AH93" s="40"/>
      <c r="AI93" s="40"/>
      <c r="AJ93" s="40"/>
      <c r="AK93" s="40"/>
      <c r="AL93" s="40"/>
      <c r="AM93" s="40"/>
      <c r="AN93" s="40"/>
      <c r="AO93" s="40"/>
      <c r="AP93" s="40"/>
      <c r="AQ93" s="40"/>
      <c r="AR93" s="44"/>
      <c r="AS93" s="103"/>
      <c r="AT93" s="104"/>
      <c r="AU93" s="104"/>
      <c r="AV93" s="104"/>
      <c r="AW93" s="104"/>
      <c r="AX93" s="104"/>
      <c r="AY93" s="104"/>
      <c r="AZ93" s="104"/>
      <c r="BA93" s="104"/>
      <c r="BB93" s="104"/>
      <c r="BC93" s="104"/>
      <c r="BD93" s="105"/>
      <c r="BE93" s="38"/>
    </row>
    <row r="94" s="6" customFormat="1" ht="32.4" customHeight="1">
      <c r="A94" s="6"/>
      <c r="B94" s="106"/>
      <c r="C94" s="107" t="s">
        <v>80</v>
      </c>
      <c r="D94" s="108"/>
      <c r="E94" s="108"/>
      <c r="F94" s="108"/>
      <c r="G94" s="108"/>
      <c r="H94" s="108"/>
      <c r="I94" s="108"/>
      <c r="J94" s="108"/>
      <c r="K94" s="108"/>
      <c r="L94" s="108"/>
      <c r="M94" s="108"/>
      <c r="N94" s="108"/>
      <c r="O94" s="108"/>
      <c r="P94" s="108"/>
      <c r="Q94" s="108"/>
      <c r="R94" s="108"/>
      <c r="S94" s="108"/>
      <c r="T94" s="108"/>
      <c r="U94" s="108"/>
      <c r="V94" s="108"/>
      <c r="W94" s="108"/>
      <c r="X94" s="108"/>
      <c r="Y94" s="108"/>
      <c r="Z94" s="108"/>
      <c r="AA94" s="108"/>
      <c r="AB94" s="108"/>
      <c r="AC94" s="108"/>
      <c r="AD94" s="108"/>
      <c r="AE94" s="108"/>
      <c r="AF94" s="108"/>
      <c r="AG94" s="109">
        <f>ROUND(SUM(AG95:AG96),2)</f>
        <v>0</v>
      </c>
      <c r="AH94" s="109"/>
      <c r="AI94" s="109"/>
      <c r="AJ94" s="109"/>
      <c r="AK94" s="109"/>
      <c r="AL94" s="109"/>
      <c r="AM94" s="109"/>
      <c r="AN94" s="110">
        <f>SUM(AG94,AT94)</f>
        <v>0</v>
      </c>
      <c r="AO94" s="110"/>
      <c r="AP94" s="110"/>
      <c r="AQ94" s="111" t="s">
        <v>1</v>
      </c>
      <c r="AR94" s="112"/>
      <c r="AS94" s="113">
        <f>ROUND(SUM(AS95:AS96),2)</f>
        <v>0</v>
      </c>
      <c r="AT94" s="114">
        <f>ROUND(SUM(AV94:AW94),2)</f>
        <v>0</v>
      </c>
      <c r="AU94" s="115">
        <f>ROUND(SUM(AU95:AU96),5)</f>
        <v>0</v>
      </c>
      <c r="AV94" s="114">
        <f>ROUND(AZ94*L29,2)</f>
        <v>0</v>
      </c>
      <c r="AW94" s="114">
        <f>ROUND(BA94*L30,2)</f>
        <v>0</v>
      </c>
      <c r="AX94" s="114">
        <f>ROUND(BB94*L29,2)</f>
        <v>0</v>
      </c>
      <c r="AY94" s="114">
        <f>ROUND(BC94*L30,2)</f>
        <v>0</v>
      </c>
      <c r="AZ94" s="114">
        <f>ROUND(SUM(AZ95:AZ96),2)</f>
        <v>0</v>
      </c>
      <c r="BA94" s="114">
        <f>ROUND(SUM(BA95:BA96),2)</f>
        <v>0</v>
      </c>
      <c r="BB94" s="114">
        <f>ROUND(SUM(BB95:BB96),2)</f>
        <v>0</v>
      </c>
      <c r="BC94" s="114">
        <f>ROUND(SUM(BC95:BC96),2)</f>
        <v>0</v>
      </c>
      <c r="BD94" s="116">
        <f>ROUND(SUM(BD95:BD96),2)</f>
        <v>0</v>
      </c>
      <c r="BE94" s="6"/>
      <c r="BS94" s="117" t="s">
        <v>81</v>
      </c>
      <c r="BT94" s="117" t="s">
        <v>82</v>
      </c>
      <c r="BU94" s="118" t="s">
        <v>83</v>
      </c>
      <c r="BV94" s="117" t="s">
        <v>84</v>
      </c>
      <c r="BW94" s="117" t="s">
        <v>5</v>
      </c>
      <c r="BX94" s="117" t="s">
        <v>85</v>
      </c>
      <c r="CL94" s="117" t="s">
        <v>1</v>
      </c>
    </row>
    <row r="95" s="7" customFormat="1" ht="16.5" customHeight="1">
      <c r="A95" s="119" t="s">
        <v>86</v>
      </c>
      <c r="B95" s="120"/>
      <c r="C95" s="121"/>
      <c r="D95" s="122" t="s">
        <v>87</v>
      </c>
      <c r="E95" s="122"/>
      <c r="F95" s="122"/>
      <c r="G95" s="122"/>
      <c r="H95" s="122"/>
      <c r="I95" s="123"/>
      <c r="J95" s="122" t="s">
        <v>88</v>
      </c>
      <c r="K95" s="122"/>
      <c r="L95" s="122"/>
      <c r="M95" s="122"/>
      <c r="N95" s="122"/>
      <c r="O95" s="122"/>
      <c r="P95" s="122"/>
      <c r="Q95" s="122"/>
      <c r="R95" s="122"/>
      <c r="S95" s="122"/>
      <c r="T95" s="122"/>
      <c r="U95" s="122"/>
      <c r="V95" s="122"/>
      <c r="W95" s="122"/>
      <c r="X95" s="122"/>
      <c r="Y95" s="122"/>
      <c r="Z95" s="122"/>
      <c r="AA95" s="122"/>
      <c r="AB95" s="122"/>
      <c r="AC95" s="122"/>
      <c r="AD95" s="122"/>
      <c r="AE95" s="122"/>
      <c r="AF95" s="122"/>
      <c r="AG95" s="124">
        <f>'SO 100 - Komunikace'!J30</f>
        <v>0</v>
      </c>
      <c r="AH95" s="123"/>
      <c r="AI95" s="123"/>
      <c r="AJ95" s="123"/>
      <c r="AK95" s="123"/>
      <c r="AL95" s="123"/>
      <c r="AM95" s="123"/>
      <c r="AN95" s="124">
        <f>SUM(AG95,AT95)</f>
        <v>0</v>
      </c>
      <c r="AO95" s="123"/>
      <c r="AP95" s="123"/>
      <c r="AQ95" s="125" t="s">
        <v>89</v>
      </c>
      <c r="AR95" s="126"/>
      <c r="AS95" s="127">
        <v>0</v>
      </c>
      <c r="AT95" s="128">
        <f>ROUND(SUM(AV95:AW95),2)</f>
        <v>0</v>
      </c>
      <c r="AU95" s="129">
        <f>'SO 100 - Komunikace'!P122</f>
        <v>0</v>
      </c>
      <c r="AV95" s="128">
        <f>'SO 100 - Komunikace'!J33</f>
        <v>0</v>
      </c>
      <c r="AW95" s="128">
        <f>'SO 100 - Komunikace'!J34</f>
        <v>0</v>
      </c>
      <c r="AX95" s="128">
        <f>'SO 100 - Komunikace'!J35</f>
        <v>0</v>
      </c>
      <c r="AY95" s="128">
        <f>'SO 100 - Komunikace'!J36</f>
        <v>0</v>
      </c>
      <c r="AZ95" s="128">
        <f>'SO 100 - Komunikace'!F33</f>
        <v>0</v>
      </c>
      <c r="BA95" s="128">
        <f>'SO 100 - Komunikace'!F34</f>
        <v>0</v>
      </c>
      <c r="BB95" s="128">
        <f>'SO 100 - Komunikace'!F35</f>
        <v>0</v>
      </c>
      <c r="BC95" s="128">
        <f>'SO 100 - Komunikace'!F36</f>
        <v>0</v>
      </c>
      <c r="BD95" s="130">
        <f>'SO 100 - Komunikace'!F37</f>
        <v>0</v>
      </c>
      <c r="BE95" s="7"/>
      <c r="BT95" s="131" t="s">
        <v>14</v>
      </c>
      <c r="BV95" s="131" t="s">
        <v>84</v>
      </c>
      <c r="BW95" s="131" t="s">
        <v>90</v>
      </c>
      <c r="BX95" s="131" t="s">
        <v>5</v>
      </c>
      <c r="CL95" s="131" t="s">
        <v>1</v>
      </c>
      <c r="CM95" s="131" t="s">
        <v>91</v>
      </c>
    </row>
    <row r="96" s="7" customFormat="1" ht="16.5" customHeight="1">
      <c r="A96" s="119" t="s">
        <v>86</v>
      </c>
      <c r="B96" s="120"/>
      <c r="C96" s="121"/>
      <c r="D96" s="122" t="s">
        <v>92</v>
      </c>
      <c r="E96" s="122"/>
      <c r="F96" s="122"/>
      <c r="G96" s="122"/>
      <c r="H96" s="122"/>
      <c r="I96" s="123"/>
      <c r="J96" s="122" t="s">
        <v>93</v>
      </c>
      <c r="K96" s="122"/>
      <c r="L96" s="122"/>
      <c r="M96" s="122"/>
      <c r="N96" s="122"/>
      <c r="O96" s="122"/>
      <c r="P96" s="122"/>
      <c r="Q96" s="122"/>
      <c r="R96" s="122"/>
      <c r="S96" s="122"/>
      <c r="T96" s="122"/>
      <c r="U96" s="122"/>
      <c r="V96" s="122"/>
      <c r="W96" s="122"/>
      <c r="X96" s="122"/>
      <c r="Y96" s="122"/>
      <c r="Z96" s="122"/>
      <c r="AA96" s="122"/>
      <c r="AB96" s="122"/>
      <c r="AC96" s="122"/>
      <c r="AD96" s="122"/>
      <c r="AE96" s="122"/>
      <c r="AF96" s="122"/>
      <c r="AG96" s="124">
        <f>'VRN - Vedlejší rozpočtové...'!J30</f>
        <v>0</v>
      </c>
      <c r="AH96" s="123"/>
      <c r="AI96" s="123"/>
      <c r="AJ96" s="123"/>
      <c r="AK96" s="123"/>
      <c r="AL96" s="123"/>
      <c r="AM96" s="123"/>
      <c r="AN96" s="124">
        <f>SUM(AG96,AT96)</f>
        <v>0</v>
      </c>
      <c r="AO96" s="123"/>
      <c r="AP96" s="123"/>
      <c r="AQ96" s="125" t="s">
        <v>89</v>
      </c>
      <c r="AR96" s="126"/>
      <c r="AS96" s="132">
        <v>0</v>
      </c>
      <c r="AT96" s="133">
        <f>ROUND(SUM(AV96:AW96),2)</f>
        <v>0</v>
      </c>
      <c r="AU96" s="134">
        <f>'VRN - Vedlejší rozpočtové...'!P122</f>
        <v>0</v>
      </c>
      <c r="AV96" s="133">
        <f>'VRN - Vedlejší rozpočtové...'!J33</f>
        <v>0</v>
      </c>
      <c r="AW96" s="133">
        <f>'VRN - Vedlejší rozpočtové...'!J34</f>
        <v>0</v>
      </c>
      <c r="AX96" s="133">
        <f>'VRN - Vedlejší rozpočtové...'!J35</f>
        <v>0</v>
      </c>
      <c r="AY96" s="133">
        <f>'VRN - Vedlejší rozpočtové...'!J36</f>
        <v>0</v>
      </c>
      <c r="AZ96" s="133">
        <f>'VRN - Vedlejší rozpočtové...'!F33</f>
        <v>0</v>
      </c>
      <c r="BA96" s="133">
        <f>'VRN - Vedlejší rozpočtové...'!F34</f>
        <v>0</v>
      </c>
      <c r="BB96" s="133">
        <f>'VRN - Vedlejší rozpočtové...'!F35</f>
        <v>0</v>
      </c>
      <c r="BC96" s="133">
        <f>'VRN - Vedlejší rozpočtové...'!F36</f>
        <v>0</v>
      </c>
      <c r="BD96" s="135">
        <f>'VRN - Vedlejší rozpočtové...'!F37</f>
        <v>0</v>
      </c>
      <c r="BE96" s="7"/>
      <c r="BT96" s="131" t="s">
        <v>14</v>
      </c>
      <c r="BV96" s="131" t="s">
        <v>84</v>
      </c>
      <c r="BW96" s="131" t="s">
        <v>94</v>
      </c>
      <c r="BX96" s="131" t="s">
        <v>5</v>
      </c>
      <c r="CL96" s="131" t="s">
        <v>1</v>
      </c>
      <c r="CM96" s="131" t="s">
        <v>91</v>
      </c>
    </row>
    <row r="97" s="2" customFormat="1" ht="30" customHeight="1">
      <c r="A97" s="38"/>
      <c r="B97" s="39"/>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G97" s="40"/>
      <c r="AH97" s="40"/>
      <c r="AI97" s="40"/>
      <c r="AJ97" s="40"/>
      <c r="AK97" s="40"/>
      <c r="AL97" s="40"/>
      <c r="AM97" s="40"/>
      <c r="AN97" s="40"/>
      <c r="AO97" s="40"/>
      <c r="AP97" s="40"/>
      <c r="AQ97" s="40"/>
      <c r="AR97" s="44"/>
      <c r="AS97" s="38"/>
      <c r="AT97" s="38"/>
      <c r="AU97" s="38"/>
      <c r="AV97" s="38"/>
      <c r="AW97" s="38"/>
      <c r="AX97" s="38"/>
      <c r="AY97" s="38"/>
      <c r="AZ97" s="38"/>
      <c r="BA97" s="38"/>
      <c r="BB97" s="38"/>
      <c r="BC97" s="38"/>
      <c r="BD97" s="38"/>
      <c r="BE97" s="38"/>
    </row>
    <row r="98" s="2" customFormat="1" ht="6.96" customHeight="1">
      <c r="A98" s="38"/>
      <c r="B98" s="66"/>
      <c r="C98" s="67"/>
      <c r="D98" s="67"/>
      <c r="E98" s="67"/>
      <c r="F98" s="67"/>
      <c r="G98" s="67"/>
      <c r="H98" s="67"/>
      <c r="I98" s="67"/>
      <c r="J98" s="67"/>
      <c r="K98" s="67"/>
      <c r="L98" s="67"/>
      <c r="M98" s="67"/>
      <c r="N98" s="67"/>
      <c r="O98" s="67"/>
      <c r="P98" s="67"/>
      <c r="Q98" s="67"/>
      <c r="R98" s="67"/>
      <c r="S98" s="67"/>
      <c r="T98" s="67"/>
      <c r="U98" s="67"/>
      <c r="V98" s="67"/>
      <c r="W98" s="67"/>
      <c r="X98" s="67"/>
      <c r="Y98" s="67"/>
      <c r="Z98" s="67"/>
      <c r="AA98" s="67"/>
      <c r="AB98" s="67"/>
      <c r="AC98" s="67"/>
      <c r="AD98" s="67"/>
      <c r="AE98" s="67"/>
      <c r="AF98" s="67"/>
      <c r="AG98" s="67"/>
      <c r="AH98" s="67"/>
      <c r="AI98" s="67"/>
      <c r="AJ98" s="67"/>
      <c r="AK98" s="67"/>
      <c r="AL98" s="67"/>
      <c r="AM98" s="67"/>
      <c r="AN98" s="67"/>
      <c r="AO98" s="67"/>
      <c r="AP98" s="67"/>
      <c r="AQ98" s="67"/>
      <c r="AR98" s="44"/>
      <c r="AS98" s="38"/>
      <c r="AT98" s="38"/>
      <c r="AU98" s="38"/>
      <c r="AV98" s="38"/>
      <c r="AW98" s="38"/>
      <c r="AX98" s="38"/>
      <c r="AY98" s="38"/>
      <c r="AZ98" s="38"/>
      <c r="BA98" s="38"/>
      <c r="BB98" s="38"/>
      <c r="BC98" s="38"/>
      <c r="BD98" s="38"/>
      <c r="BE98" s="38"/>
    </row>
  </sheetData>
  <sheetProtection sheet="1" formatColumns="0" formatRows="0" objects="1" scenarios="1" spinCount="100000" saltValue="PlJHvq6xKrZM1irNB5l2Ek4CeYhptiiIV3Fv+gjwBXqIP8IBTr/C1NnH1E6Pw2U866+l8j2A65ly6D/VjM0G0Q==" hashValue="myAd7fenx0GgyKrzZQioJFxLjo0nYQocyGMJKmMGD2bLvZhq1y5Q/9DDcl8nnGyx+S9K/bEK7LTPb8+BuY42+A==" algorithmName="SHA-512" password="CC35"/>
  <mergeCells count="46">
    <mergeCell ref="BE5:BE34"/>
    <mergeCell ref="K5:AO5"/>
    <mergeCell ref="K6:AO6"/>
    <mergeCell ref="E14:AJ14"/>
    <mergeCell ref="E23:AN23"/>
    <mergeCell ref="AK26:AO26"/>
    <mergeCell ref="L28:P28"/>
    <mergeCell ref="W28:AE28"/>
    <mergeCell ref="AK28:AO28"/>
    <mergeCell ref="W29:AE29"/>
    <mergeCell ref="AK29:AO29"/>
    <mergeCell ref="L29:P29"/>
    <mergeCell ref="W30:AE30"/>
    <mergeCell ref="AK30:AO30"/>
    <mergeCell ref="L30:P30"/>
    <mergeCell ref="W31:AE31"/>
    <mergeCell ref="AK31:AO31"/>
    <mergeCell ref="L31:P31"/>
    <mergeCell ref="W32:AE32"/>
    <mergeCell ref="AK32:AO32"/>
    <mergeCell ref="L32:P32"/>
    <mergeCell ref="W33:AE33"/>
    <mergeCell ref="AK33:AO33"/>
    <mergeCell ref="L33:P33"/>
    <mergeCell ref="X35:AB35"/>
    <mergeCell ref="AK35:AO35"/>
    <mergeCell ref="L85:AO85"/>
    <mergeCell ref="AM87:AN87"/>
    <mergeCell ref="AM89:AP89"/>
    <mergeCell ref="AS89:AT91"/>
    <mergeCell ref="AM90:AP90"/>
    <mergeCell ref="C92:G92"/>
    <mergeCell ref="I92:AF92"/>
    <mergeCell ref="AG92:AM92"/>
    <mergeCell ref="AN92:AP92"/>
    <mergeCell ref="AN95:AP95"/>
    <mergeCell ref="AG95:AM95"/>
    <mergeCell ref="D95:H95"/>
    <mergeCell ref="J95:AF95"/>
    <mergeCell ref="AN96:AP96"/>
    <mergeCell ref="AG96:AM96"/>
    <mergeCell ref="D96:H96"/>
    <mergeCell ref="J96:AF96"/>
    <mergeCell ref="AG94:AM94"/>
    <mergeCell ref="AN94:AP94"/>
    <mergeCell ref="AR2:BE2"/>
  </mergeCells>
  <hyperlinks>
    <hyperlink ref="A95" location="'SO 100 - Komunikace'!C2" display="/"/>
    <hyperlink ref="A96" location="'VRN - Vedlejší rozpočtové...'!C2" display="/"/>
  </hyperlinks>
  <pageMargins left="0.39375" right="0.39375" top="0.39375" bottom="0.39375" header="0" footer="0"/>
  <pageSetup paperSize="9" orientation="portrait"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7" t="s">
        <v>90</v>
      </c>
      <c r="AZ2" s="136" t="s">
        <v>95</v>
      </c>
      <c r="BA2" s="136" t="s">
        <v>95</v>
      </c>
      <c r="BB2" s="136" t="s">
        <v>96</v>
      </c>
      <c r="BC2" s="136" t="s">
        <v>97</v>
      </c>
      <c r="BD2" s="136" t="s">
        <v>91</v>
      </c>
    </row>
    <row r="3" s="1" customFormat="1" ht="6.96" customHeight="1">
      <c r="B3" s="137"/>
      <c r="C3" s="138"/>
      <c r="D3" s="138"/>
      <c r="E3" s="138"/>
      <c r="F3" s="138"/>
      <c r="G3" s="138"/>
      <c r="H3" s="138"/>
      <c r="I3" s="138"/>
      <c r="J3" s="138"/>
      <c r="K3" s="138"/>
      <c r="L3" s="20"/>
      <c r="AT3" s="17" t="s">
        <v>91</v>
      </c>
      <c r="AZ3" s="136" t="s">
        <v>98</v>
      </c>
      <c r="BA3" s="136" t="s">
        <v>98</v>
      </c>
      <c r="BB3" s="136" t="s">
        <v>96</v>
      </c>
      <c r="BC3" s="136" t="s">
        <v>99</v>
      </c>
      <c r="BD3" s="136" t="s">
        <v>91</v>
      </c>
    </row>
    <row r="4" s="1" customFormat="1" ht="24.96" customHeight="1">
      <c r="B4" s="20"/>
      <c r="D4" s="139" t="s">
        <v>100</v>
      </c>
      <c r="L4" s="20"/>
      <c r="M4" s="140" t="s">
        <v>10</v>
      </c>
      <c r="AT4" s="17" t="s">
        <v>4</v>
      </c>
      <c r="AZ4" s="136" t="s">
        <v>101</v>
      </c>
      <c r="BA4" s="136" t="s">
        <v>102</v>
      </c>
      <c r="BB4" s="136" t="s">
        <v>96</v>
      </c>
      <c r="BC4" s="136" t="s">
        <v>103</v>
      </c>
      <c r="BD4" s="136" t="s">
        <v>91</v>
      </c>
    </row>
    <row r="5" s="1" customFormat="1" ht="6.96" customHeight="1">
      <c r="B5" s="20"/>
      <c r="L5" s="20"/>
      <c r="AZ5" s="136" t="s">
        <v>104</v>
      </c>
      <c r="BA5" s="136" t="s">
        <v>105</v>
      </c>
      <c r="BB5" s="136" t="s">
        <v>106</v>
      </c>
      <c r="BC5" s="136" t="s">
        <v>107</v>
      </c>
      <c r="BD5" s="136" t="s">
        <v>91</v>
      </c>
    </row>
    <row r="6" s="1" customFormat="1" ht="12" customHeight="1">
      <c r="B6" s="20"/>
      <c r="D6" s="141" t="s">
        <v>16</v>
      </c>
      <c r="L6" s="20"/>
      <c r="AZ6" s="136" t="s">
        <v>108</v>
      </c>
      <c r="BA6" s="136" t="s">
        <v>109</v>
      </c>
      <c r="BB6" s="136" t="s">
        <v>106</v>
      </c>
      <c r="BC6" s="136" t="s">
        <v>110</v>
      </c>
      <c r="BD6" s="136" t="s">
        <v>91</v>
      </c>
    </row>
    <row r="7" s="1" customFormat="1" ht="16.5" customHeight="1">
      <c r="B7" s="20"/>
      <c r="E7" s="142" t="str">
        <f>'Rekapitulace stavby'!K6</f>
        <v>Místo pro přecházení k č.p. 87, Broumov - Olivětín</v>
      </c>
      <c r="F7" s="141"/>
      <c r="G7" s="141"/>
      <c r="H7" s="141"/>
      <c r="L7" s="20"/>
      <c r="AZ7" s="136" t="s">
        <v>111</v>
      </c>
      <c r="BA7" s="136" t="s">
        <v>111</v>
      </c>
      <c r="BB7" s="136" t="s">
        <v>96</v>
      </c>
      <c r="BC7" s="136" t="s">
        <v>112</v>
      </c>
      <c r="BD7" s="136" t="s">
        <v>91</v>
      </c>
    </row>
    <row r="8" s="2" customFormat="1" ht="12" customHeight="1">
      <c r="A8" s="38"/>
      <c r="B8" s="44"/>
      <c r="C8" s="38"/>
      <c r="D8" s="141" t="s">
        <v>113</v>
      </c>
      <c r="E8" s="38"/>
      <c r="F8" s="38"/>
      <c r="G8" s="38"/>
      <c r="H8" s="38"/>
      <c r="I8" s="38"/>
      <c r="J8" s="38"/>
      <c r="K8" s="38"/>
      <c r="L8" s="63"/>
      <c r="S8" s="38"/>
      <c r="T8" s="38"/>
      <c r="U8" s="38"/>
      <c r="V8" s="38"/>
      <c r="W8" s="38"/>
      <c r="X8" s="38"/>
      <c r="Y8" s="38"/>
      <c r="Z8" s="38"/>
      <c r="AA8" s="38"/>
      <c r="AB8" s="38"/>
      <c r="AC8" s="38"/>
      <c r="AD8" s="38"/>
      <c r="AE8" s="38"/>
      <c r="AZ8" s="136" t="s">
        <v>114</v>
      </c>
      <c r="BA8" s="136" t="s">
        <v>115</v>
      </c>
      <c r="BB8" s="136" t="s">
        <v>96</v>
      </c>
      <c r="BC8" s="136" t="s">
        <v>116</v>
      </c>
      <c r="BD8" s="136" t="s">
        <v>91</v>
      </c>
    </row>
    <row r="9" s="2" customFormat="1" ht="16.5" customHeight="1">
      <c r="A9" s="38"/>
      <c r="B9" s="44"/>
      <c r="C9" s="38"/>
      <c r="D9" s="38"/>
      <c r="E9" s="143" t="s">
        <v>117</v>
      </c>
      <c r="F9" s="38"/>
      <c r="G9" s="38"/>
      <c r="H9" s="38"/>
      <c r="I9" s="38"/>
      <c r="J9" s="38"/>
      <c r="K9" s="38"/>
      <c r="L9" s="63"/>
      <c r="S9" s="38"/>
      <c r="T9" s="38"/>
      <c r="U9" s="38"/>
      <c r="V9" s="38"/>
      <c r="W9" s="38"/>
      <c r="X9" s="38"/>
      <c r="Y9" s="38"/>
      <c r="Z9" s="38"/>
      <c r="AA9" s="38"/>
      <c r="AB9" s="38"/>
      <c r="AC9" s="38"/>
      <c r="AD9" s="38"/>
      <c r="AE9" s="38"/>
      <c r="AZ9" s="136" t="s">
        <v>118</v>
      </c>
      <c r="BA9" s="136" t="s">
        <v>119</v>
      </c>
      <c r="BB9" s="136" t="s">
        <v>120</v>
      </c>
      <c r="BC9" s="136" t="s">
        <v>121</v>
      </c>
      <c r="BD9" s="136" t="s">
        <v>91</v>
      </c>
    </row>
    <row r="10" s="2" customFormat="1">
      <c r="A10" s="38"/>
      <c r="B10" s="44"/>
      <c r="C10" s="38"/>
      <c r="D10" s="38"/>
      <c r="E10" s="38"/>
      <c r="F10" s="38"/>
      <c r="G10" s="38"/>
      <c r="H10" s="38"/>
      <c r="I10" s="38"/>
      <c r="J10" s="38"/>
      <c r="K10" s="38"/>
      <c r="L10" s="63"/>
      <c r="S10" s="38"/>
      <c r="T10" s="38"/>
      <c r="U10" s="38"/>
      <c r="V10" s="38"/>
      <c r="W10" s="38"/>
      <c r="X10" s="38"/>
      <c r="Y10" s="38"/>
      <c r="Z10" s="38"/>
      <c r="AA10" s="38"/>
      <c r="AB10" s="38"/>
      <c r="AC10" s="38"/>
      <c r="AD10" s="38"/>
      <c r="AE10" s="38"/>
      <c r="AZ10" s="136" t="s">
        <v>122</v>
      </c>
      <c r="BA10" s="136" t="s">
        <v>123</v>
      </c>
      <c r="BB10" s="136" t="s">
        <v>120</v>
      </c>
      <c r="BC10" s="136" t="s">
        <v>124</v>
      </c>
      <c r="BD10" s="136" t="s">
        <v>91</v>
      </c>
    </row>
    <row r="11" s="2" customFormat="1" ht="12" customHeight="1">
      <c r="A11" s="38"/>
      <c r="B11" s="44"/>
      <c r="C11" s="38"/>
      <c r="D11" s="141" t="s">
        <v>18</v>
      </c>
      <c r="E11" s="38"/>
      <c r="F11" s="144" t="s">
        <v>1</v>
      </c>
      <c r="G11" s="38"/>
      <c r="H11" s="38"/>
      <c r="I11" s="141" t="s">
        <v>19</v>
      </c>
      <c r="J11" s="144" t="s">
        <v>1</v>
      </c>
      <c r="K11" s="38"/>
      <c r="L11" s="63"/>
      <c r="S11" s="38"/>
      <c r="T11" s="38"/>
      <c r="U11" s="38"/>
      <c r="V11" s="38"/>
      <c r="W11" s="38"/>
      <c r="X11" s="38"/>
      <c r="Y11" s="38"/>
      <c r="Z11" s="38"/>
      <c r="AA11" s="38"/>
      <c r="AB11" s="38"/>
      <c r="AC11" s="38"/>
      <c r="AD11" s="38"/>
      <c r="AE11" s="38"/>
      <c r="AZ11" s="136" t="s">
        <v>125</v>
      </c>
      <c r="BA11" s="136" t="s">
        <v>126</v>
      </c>
      <c r="BB11" s="136" t="s">
        <v>120</v>
      </c>
      <c r="BC11" s="136" t="s">
        <v>127</v>
      </c>
      <c r="BD11" s="136" t="s">
        <v>91</v>
      </c>
    </row>
    <row r="12" s="2" customFormat="1" ht="12" customHeight="1">
      <c r="A12" s="38"/>
      <c r="B12" s="44"/>
      <c r="C12" s="38"/>
      <c r="D12" s="141" t="s">
        <v>20</v>
      </c>
      <c r="E12" s="38"/>
      <c r="F12" s="144" t="s">
        <v>21</v>
      </c>
      <c r="G12" s="38"/>
      <c r="H12" s="38"/>
      <c r="I12" s="141" t="s">
        <v>22</v>
      </c>
      <c r="J12" s="145" t="str">
        <f>'Rekapitulace stavby'!AN8</f>
        <v>18. 10. 2021</v>
      </c>
      <c r="K12" s="38"/>
      <c r="L12" s="63"/>
      <c r="S12" s="38"/>
      <c r="T12" s="38"/>
      <c r="U12" s="38"/>
      <c r="V12" s="38"/>
      <c r="W12" s="38"/>
      <c r="X12" s="38"/>
      <c r="Y12" s="38"/>
      <c r="Z12" s="38"/>
      <c r="AA12" s="38"/>
      <c r="AB12" s="38"/>
      <c r="AC12" s="38"/>
      <c r="AD12" s="38"/>
      <c r="AE12" s="38"/>
      <c r="AZ12" s="136" t="s">
        <v>128</v>
      </c>
      <c r="BA12" s="136" t="s">
        <v>129</v>
      </c>
      <c r="BB12" s="136" t="s">
        <v>120</v>
      </c>
      <c r="BC12" s="136" t="s">
        <v>130</v>
      </c>
      <c r="BD12" s="136" t="s">
        <v>91</v>
      </c>
    </row>
    <row r="13" s="2" customFormat="1" ht="10.8" customHeight="1">
      <c r="A13" s="38"/>
      <c r="B13" s="44"/>
      <c r="C13" s="38"/>
      <c r="D13" s="38"/>
      <c r="E13" s="38"/>
      <c r="F13" s="38"/>
      <c r="G13" s="38"/>
      <c r="H13" s="38"/>
      <c r="I13" s="38"/>
      <c r="J13" s="38"/>
      <c r="K13" s="38"/>
      <c r="L13" s="63"/>
      <c r="S13" s="38"/>
      <c r="T13" s="38"/>
      <c r="U13" s="38"/>
      <c r="V13" s="38"/>
      <c r="W13" s="38"/>
      <c r="X13" s="38"/>
      <c r="Y13" s="38"/>
      <c r="Z13" s="38"/>
      <c r="AA13" s="38"/>
      <c r="AB13" s="38"/>
      <c r="AC13" s="38"/>
      <c r="AD13" s="38"/>
      <c r="AE13" s="38"/>
      <c r="AZ13" s="136" t="s">
        <v>131</v>
      </c>
      <c r="BA13" s="136" t="s">
        <v>132</v>
      </c>
      <c r="BB13" s="136" t="s">
        <v>106</v>
      </c>
      <c r="BC13" s="136" t="s">
        <v>133</v>
      </c>
      <c r="BD13" s="136" t="s">
        <v>91</v>
      </c>
    </row>
    <row r="14" s="2" customFormat="1" ht="12" customHeight="1">
      <c r="A14" s="38"/>
      <c r="B14" s="44"/>
      <c r="C14" s="38"/>
      <c r="D14" s="141" t="s">
        <v>24</v>
      </c>
      <c r="E14" s="38"/>
      <c r="F14" s="38"/>
      <c r="G14" s="38"/>
      <c r="H14" s="38"/>
      <c r="I14" s="141" t="s">
        <v>25</v>
      </c>
      <c r="J14" s="144" t="s">
        <v>26</v>
      </c>
      <c r="K14" s="38"/>
      <c r="L14" s="63"/>
      <c r="S14" s="38"/>
      <c r="T14" s="38"/>
      <c r="U14" s="38"/>
      <c r="V14" s="38"/>
      <c r="W14" s="38"/>
      <c r="X14" s="38"/>
      <c r="Y14" s="38"/>
      <c r="Z14" s="38"/>
      <c r="AA14" s="38"/>
      <c r="AB14" s="38"/>
      <c r="AC14" s="38"/>
      <c r="AD14" s="38"/>
      <c r="AE14" s="38"/>
    </row>
    <row r="15" s="2" customFormat="1" ht="18" customHeight="1">
      <c r="A15" s="38"/>
      <c r="B15" s="44"/>
      <c r="C15" s="38"/>
      <c r="D15" s="38"/>
      <c r="E15" s="144" t="s">
        <v>27</v>
      </c>
      <c r="F15" s="38"/>
      <c r="G15" s="38"/>
      <c r="H15" s="38"/>
      <c r="I15" s="141" t="s">
        <v>28</v>
      </c>
      <c r="J15" s="144" t="s">
        <v>29</v>
      </c>
      <c r="K15" s="38"/>
      <c r="L15" s="63"/>
      <c r="S15" s="38"/>
      <c r="T15" s="38"/>
      <c r="U15" s="38"/>
      <c r="V15" s="38"/>
      <c r="W15" s="38"/>
      <c r="X15" s="38"/>
      <c r="Y15" s="38"/>
      <c r="Z15" s="38"/>
      <c r="AA15" s="38"/>
      <c r="AB15" s="38"/>
      <c r="AC15" s="38"/>
      <c r="AD15" s="38"/>
      <c r="AE15" s="38"/>
    </row>
    <row r="16" s="2" customFormat="1" ht="6.96" customHeight="1">
      <c r="A16" s="38"/>
      <c r="B16" s="44"/>
      <c r="C16" s="38"/>
      <c r="D16" s="38"/>
      <c r="E16" s="38"/>
      <c r="F16" s="38"/>
      <c r="G16" s="38"/>
      <c r="H16" s="38"/>
      <c r="I16" s="38"/>
      <c r="J16" s="38"/>
      <c r="K16" s="38"/>
      <c r="L16" s="63"/>
      <c r="S16" s="38"/>
      <c r="T16" s="38"/>
      <c r="U16" s="38"/>
      <c r="V16" s="38"/>
      <c r="W16" s="38"/>
      <c r="X16" s="38"/>
      <c r="Y16" s="38"/>
      <c r="Z16" s="38"/>
      <c r="AA16" s="38"/>
      <c r="AB16" s="38"/>
      <c r="AC16" s="38"/>
      <c r="AD16" s="38"/>
      <c r="AE16" s="38"/>
    </row>
    <row r="17" s="2" customFormat="1" ht="12" customHeight="1">
      <c r="A17" s="38"/>
      <c r="B17" s="44"/>
      <c r="C17" s="38"/>
      <c r="D17" s="141" t="s">
        <v>30</v>
      </c>
      <c r="E17" s="38"/>
      <c r="F17" s="38"/>
      <c r="G17" s="38"/>
      <c r="H17" s="38"/>
      <c r="I17" s="141" t="s">
        <v>25</v>
      </c>
      <c r="J17" s="33" t="str">
        <f>'Rekapitulace stavby'!AN13</f>
        <v>Vyplň údaj</v>
      </c>
      <c r="K17" s="38"/>
      <c r="L17" s="63"/>
      <c r="S17" s="38"/>
      <c r="T17" s="38"/>
      <c r="U17" s="38"/>
      <c r="V17" s="38"/>
      <c r="W17" s="38"/>
      <c r="X17" s="38"/>
      <c r="Y17" s="38"/>
      <c r="Z17" s="38"/>
      <c r="AA17" s="38"/>
      <c r="AB17" s="38"/>
      <c r="AC17" s="38"/>
      <c r="AD17" s="38"/>
      <c r="AE17" s="38"/>
    </row>
    <row r="18" s="2" customFormat="1" ht="18" customHeight="1">
      <c r="A18" s="38"/>
      <c r="B18" s="44"/>
      <c r="C18" s="38"/>
      <c r="D18" s="38"/>
      <c r="E18" s="33" t="str">
        <f>'Rekapitulace stavby'!E14</f>
        <v>Vyplň údaj</v>
      </c>
      <c r="F18" s="144"/>
      <c r="G18" s="144"/>
      <c r="H18" s="144"/>
      <c r="I18" s="141" t="s">
        <v>28</v>
      </c>
      <c r="J18" s="33" t="str">
        <f>'Rekapitulace stavby'!AN14</f>
        <v>Vyplň údaj</v>
      </c>
      <c r="K18" s="38"/>
      <c r="L18" s="63"/>
      <c r="S18" s="38"/>
      <c r="T18" s="38"/>
      <c r="U18" s="38"/>
      <c r="V18" s="38"/>
      <c r="W18" s="38"/>
      <c r="X18" s="38"/>
      <c r="Y18" s="38"/>
      <c r="Z18" s="38"/>
      <c r="AA18" s="38"/>
      <c r="AB18" s="38"/>
      <c r="AC18" s="38"/>
      <c r="AD18" s="38"/>
      <c r="AE18" s="38"/>
    </row>
    <row r="19" s="2" customFormat="1" ht="6.96" customHeight="1">
      <c r="A19" s="38"/>
      <c r="B19" s="44"/>
      <c r="C19" s="38"/>
      <c r="D19" s="38"/>
      <c r="E19" s="38"/>
      <c r="F19" s="38"/>
      <c r="G19" s="38"/>
      <c r="H19" s="38"/>
      <c r="I19" s="38"/>
      <c r="J19" s="38"/>
      <c r="K19" s="38"/>
      <c r="L19" s="63"/>
      <c r="S19" s="38"/>
      <c r="T19" s="38"/>
      <c r="U19" s="38"/>
      <c r="V19" s="38"/>
      <c r="W19" s="38"/>
      <c r="X19" s="38"/>
      <c r="Y19" s="38"/>
      <c r="Z19" s="38"/>
      <c r="AA19" s="38"/>
      <c r="AB19" s="38"/>
      <c r="AC19" s="38"/>
      <c r="AD19" s="38"/>
      <c r="AE19" s="38"/>
    </row>
    <row r="20" s="2" customFormat="1" ht="12" customHeight="1">
      <c r="A20" s="38"/>
      <c r="B20" s="44"/>
      <c r="C20" s="38"/>
      <c r="D20" s="141" t="s">
        <v>32</v>
      </c>
      <c r="E20" s="38"/>
      <c r="F20" s="38"/>
      <c r="G20" s="38"/>
      <c r="H20" s="38"/>
      <c r="I20" s="141" t="s">
        <v>25</v>
      </c>
      <c r="J20" s="144" t="s">
        <v>33</v>
      </c>
      <c r="K20" s="38"/>
      <c r="L20" s="63"/>
      <c r="S20" s="38"/>
      <c r="T20" s="38"/>
      <c r="U20" s="38"/>
      <c r="V20" s="38"/>
      <c r="W20" s="38"/>
      <c r="X20" s="38"/>
      <c r="Y20" s="38"/>
      <c r="Z20" s="38"/>
      <c r="AA20" s="38"/>
      <c r="AB20" s="38"/>
      <c r="AC20" s="38"/>
      <c r="AD20" s="38"/>
      <c r="AE20" s="38"/>
    </row>
    <row r="21" s="2" customFormat="1" ht="18" customHeight="1">
      <c r="A21" s="38"/>
      <c r="B21" s="44"/>
      <c r="C21" s="38"/>
      <c r="D21" s="38"/>
      <c r="E21" s="144" t="s">
        <v>34</v>
      </c>
      <c r="F21" s="38"/>
      <c r="G21" s="38"/>
      <c r="H21" s="38"/>
      <c r="I21" s="141" t="s">
        <v>28</v>
      </c>
      <c r="J21" s="144" t="s">
        <v>35</v>
      </c>
      <c r="K21" s="38"/>
      <c r="L21" s="63"/>
      <c r="S21" s="38"/>
      <c r="T21" s="38"/>
      <c r="U21" s="38"/>
      <c r="V21" s="38"/>
      <c r="W21" s="38"/>
      <c r="X21" s="38"/>
      <c r="Y21" s="38"/>
      <c r="Z21" s="38"/>
      <c r="AA21" s="38"/>
      <c r="AB21" s="38"/>
      <c r="AC21" s="38"/>
      <c r="AD21" s="38"/>
      <c r="AE21" s="38"/>
    </row>
    <row r="22" s="2" customFormat="1" ht="6.96" customHeight="1">
      <c r="A22" s="38"/>
      <c r="B22" s="44"/>
      <c r="C22" s="38"/>
      <c r="D22" s="38"/>
      <c r="E22" s="38"/>
      <c r="F22" s="38"/>
      <c r="G22" s="38"/>
      <c r="H22" s="38"/>
      <c r="I22" s="38"/>
      <c r="J22" s="38"/>
      <c r="K22" s="38"/>
      <c r="L22" s="63"/>
      <c r="S22" s="38"/>
      <c r="T22" s="38"/>
      <c r="U22" s="38"/>
      <c r="V22" s="38"/>
      <c r="W22" s="38"/>
      <c r="X22" s="38"/>
      <c r="Y22" s="38"/>
      <c r="Z22" s="38"/>
      <c r="AA22" s="38"/>
      <c r="AB22" s="38"/>
      <c r="AC22" s="38"/>
      <c r="AD22" s="38"/>
      <c r="AE22" s="38"/>
    </row>
    <row r="23" s="2" customFormat="1" ht="12" customHeight="1">
      <c r="A23" s="38"/>
      <c r="B23" s="44"/>
      <c r="C23" s="38"/>
      <c r="D23" s="141" t="s">
        <v>37</v>
      </c>
      <c r="E23" s="38"/>
      <c r="F23" s="38"/>
      <c r="G23" s="38"/>
      <c r="H23" s="38"/>
      <c r="I23" s="141" t="s">
        <v>25</v>
      </c>
      <c r="J23" s="144" t="s">
        <v>38</v>
      </c>
      <c r="K23" s="38"/>
      <c r="L23" s="63"/>
      <c r="S23" s="38"/>
      <c r="T23" s="38"/>
      <c r="U23" s="38"/>
      <c r="V23" s="38"/>
      <c r="W23" s="38"/>
      <c r="X23" s="38"/>
      <c r="Y23" s="38"/>
      <c r="Z23" s="38"/>
      <c r="AA23" s="38"/>
      <c r="AB23" s="38"/>
      <c r="AC23" s="38"/>
      <c r="AD23" s="38"/>
      <c r="AE23" s="38"/>
    </row>
    <row r="24" s="2" customFormat="1" ht="18" customHeight="1">
      <c r="A24" s="38"/>
      <c r="B24" s="44"/>
      <c r="C24" s="38"/>
      <c r="D24" s="38"/>
      <c r="E24" s="144" t="s">
        <v>39</v>
      </c>
      <c r="F24" s="38"/>
      <c r="G24" s="38"/>
      <c r="H24" s="38"/>
      <c r="I24" s="141" t="s">
        <v>28</v>
      </c>
      <c r="J24" s="144" t="s">
        <v>40</v>
      </c>
      <c r="K24" s="38"/>
      <c r="L24" s="63"/>
      <c r="S24" s="38"/>
      <c r="T24" s="38"/>
      <c r="U24" s="38"/>
      <c r="V24" s="38"/>
      <c r="W24" s="38"/>
      <c r="X24" s="38"/>
      <c r="Y24" s="38"/>
      <c r="Z24" s="38"/>
      <c r="AA24" s="38"/>
      <c r="AB24" s="38"/>
      <c r="AC24" s="38"/>
      <c r="AD24" s="38"/>
      <c r="AE24" s="38"/>
    </row>
    <row r="25" s="2" customFormat="1" ht="6.96" customHeight="1">
      <c r="A25" s="38"/>
      <c r="B25" s="44"/>
      <c r="C25" s="38"/>
      <c r="D25" s="38"/>
      <c r="E25" s="38"/>
      <c r="F25" s="38"/>
      <c r="G25" s="38"/>
      <c r="H25" s="38"/>
      <c r="I25" s="38"/>
      <c r="J25" s="38"/>
      <c r="K25" s="38"/>
      <c r="L25" s="63"/>
      <c r="S25" s="38"/>
      <c r="T25" s="38"/>
      <c r="U25" s="38"/>
      <c r="V25" s="38"/>
      <c r="W25" s="38"/>
      <c r="X25" s="38"/>
      <c r="Y25" s="38"/>
      <c r="Z25" s="38"/>
      <c r="AA25" s="38"/>
      <c r="AB25" s="38"/>
      <c r="AC25" s="38"/>
      <c r="AD25" s="38"/>
      <c r="AE25" s="38"/>
    </row>
    <row r="26" s="2" customFormat="1" ht="12" customHeight="1">
      <c r="A26" s="38"/>
      <c r="B26" s="44"/>
      <c r="C26" s="38"/>
      <c r="D26" s="141" t="s">
        <v>41</v>
      </c>
      <c r="E26" s="38"/>
      <c r="F26" s="38"/>
      <c r="G26" s="38"/>
      <c r="H26" s="38"/>
      <c r="I26" s="38"/>
      <c r="J26" s="38"/>
      <c r="K26" s="38"/>
      <c r="L26" s="63"/>
      <c r="S26" s="38"/>
      <c r="T26" s="38"/>
      <c r="U26" s="38"/>
      <c r="V26" s="38"/>
      <c r="W26" s="38"/>
      <c r="X26" s="38"/>
      <c r="Y26" s="38"/>
      <c r="Z26" s="38"/>
      <c r="AA26" s="38"/>
      <c r="AB26" s="38"/>
      <c r="AC26" s="38"/>
      <c r="AD26" s="38"/>
      <c r="AE26" s="38"/>
    </row>
    <row r="27" s="8" customFormat="1" ht="16.5" customHeight="1">
      <c r="A27" s="146"/>
      <c r="B27" s="147"/>
      <c r="C27" s="146"/>
      <c r="D27" s="146"/>
      <c r="E27" s="148" t="s">
        <v>1</v>
      </c>
      <c r="F27" s="148"/>
      <c r="G27" s="148"/>
      <c r="H27" s="148"/>
      <c r="I27" s="146"/>
      <c r="J27" s="146"/>
      <c r="K27" s="146"/>
      <c r="L27" s="149"/>
      <c r="S27" s="146"/>
      <c r="T27" s="146"/>
      <c r="U27" s="146"/>
      <c r="V27" s="146"/>
      <c r="W27" s="146"/>
      <c r="X27" s="146"/>
      <c r="Y27" s="146"/>
      <c r="Z27" s="146"/>
      <c r="AA27" s="146"/>
      <c r="AB27" s="146"/>
      <c r="AC27" s="146"/>
      <c r="AD27" s="146"/>
      <c r="AE27" s="146"/>
    </row>
    <row r="28" s="2" customFormat="1" ht="6.96" customHeight="1">
      <c r="A28" s="38"/>
      <c r="B28" s="44"/>
      <c r="C28" s="38"/>
      <c r="D28" s="38"/>
      <c r="E28" s="38"/>
      <c r="F28" s="38"/>
      <c r="G28" s="38"/>
      <c r="H28" s="38"/>
      <c r="I28" s="38"/>
      <c r="J28" s="38"/>
      <c r="K28" s="38"/>
      <c r="L28" s="63"/>
      <c r="S28" s="38"/>
      <c r="T28" s="38"/>
      <c r="U28" s="38"/>
      <c r="V28" s="38"/>
      <c r="W28" s="38"/>
      <c r="X28" s="38"/>
      <c r="Y28" s="38"/>
      <c r="Z28" s="38"/>
      <c r="AA28" s="38"/>
      <c r="AB28" s="38"/>
      <c r="AC28" s="38"/>
      <c r="AD28" s="38"/>
      <c r="AE28" s="38"/>
    </row>
    <row r="29" s="2" customFormat="1" ht="6.96" customHeight="1">
      <c r="A29" s="38"/>
      <c r="B29" s="44"/>
      <c r="C29" s="38"/>
      <c r="D29" s="150"/>
      <c r="E29" s="150"/>
      <c r="F29" s="150"/>
      <c r="G29" s="150"/>
      <c r="H29" s="150"/>
      <c r="I29" s="150"/>
      <c r="J29" s="150"/>
      <c r="K29" s="150"/>
      <c r="L29" s="63"/>
      <c r="S29" s="38"/>
      <c r="T29" s="38"/>
      <c r="U29" s="38"/>
      <c r="V29" s="38"/>
      <c r="W29" s="38"/>
      <c r="X29" s="38"/>
      <c r="Y29" s="38"/>
      <c r="Z29" s="38"/>
      <c r="AA29" s="38"/>
      <c r="AB29" s="38"/>
      <c r="AC29" s="38"/>
      <c r="AD29" s="38"/>
      <c r="AE29" s="38"/>
    </row>
    <row r="30" s="2" customFormat="1" ht="25.44" customHeight="1">
      <c r="A30" s="38"/>
      <c r="B30" s="44"/>
      <c r="C30" s="38"/>
      <c r="D30" s="151" t="s">
        <v>42</v>
      </c>
      <c r="E30" s="38"/>
      <c r="F30" s="38"/>
      <c r="G30" s="38"/>
      <c r="H30" s="38"/>
      <c r="I30" s="38"/>
      <c r="J30" s="152">
        <f>ROUND(J122, 2)</f>
        <v>0</v>
      </c>
      <c r="K30" s="38"/>
      <c r="L30" s="63"/>
      <c r="S30" s="38"/>
      <c r="T30" s="38"/>
      <c r="U30" s="38"/>
      <c r="V30" s="38"/>
      <c r="W30" s="38"/>
      <c r="X30" s="38"/>
      <c r="Y30" s="38"/>
      <c r="Z30" s="38"/>
      <c r="AA30" s="38"/>
      <c r="AB30" s="38"/>
      <c r="AC30" s="38"/>
      <c r="AD30" s="38"/>
      <c r="AE30" s="38"/>
    </row>
    <row r="31" s="2" customFormat="1" ht="6.96" customHeight="1">
      <c r="A31" s="38"/>
      <c r="B31" s="44"/>
      <c r="C31" s="38"/>
      <c r="D31" s="150"/>
      <c r="E31" s="150"/>
      <c r="F31" s="150"/>
      <c r="G31" s="150"/>
      <c r="H31" s="150"/>
      <c r="I31" s="150"/>
      <c r="J31" s="150"/>
      <c r="K31" s="150"/>
      <c r="L31" s="63"/>
      <c r="S31" s="38"/>
      <c r="T31" s="38"/>
      <c r="U31" s="38"/>
      <c r="V31" s="38"/>
      <c r="W31" s="38"/>
      <c r="X31" s="38"/>
      <c r="Y31" s="38"/>
      <c r="Z31" s="38"/>
      <c r="AA31" s="38"/>
      <c r="AB31" s="38"/>
      <c r="AC31" s="38"/>
      <c r="AD31" s="38"/>
      <c r="AE31" s="38"/>
    </row>
    <row r="32" s="2" customFormat="1" ht="14.4" customHeight="1">
      <c r="A32" s="38"/>
      <c r="B32" s="44"/>
      <c r="C32" s="38"/>
      <c r="D32" s="38"/>
      <c r="E32" s="38"/>
      <c r="F32" s="153" t="s">
        <v>44</v>
      </c>
      <c r="G32" s="38"/>
      <c r="H32" s="38"/>
      <c r="I32" s="153" t="s">
        <v>43</v>
      </c>
      <c r="J32" s="153" t="s">
        <v>45</v>
      </c>
      <c r="K32" s="38"/>
      <c r="L32" s="63"/>
      <c r="S32" s="38"/>
      <c r="T32" s="38"/>
      <c r="U32" s="38"/>
      <c r="V32" s="38"/>
      <c r="W32" s="38"/>
      <c r="X32" s="38"/>
      <c r="Y32" s="38"/>
      <c r="Z32" s="38"/>
      <c r="AA32" s="38"/>
      <c r="AB32" s="38"/>
      <c r="AC32" s="38"/>
      <c r="AD32" s="38"/>
      <c r="AE32" s="38"/>
    </row>
    <row r="33" s="2" customFormat="1" ht="14.4" customHeight="1">
      <c r="A33" s="38"/>
      <c r="B33" s="44"/>
      <c r="C33" s="38"/>
      <c r="D33" s="154" t="s">
        <v>46</v>
      </c>
      <c r="E33" s="141" t="s">
        <v>47</v>
      </c>
      <c r="F33" s="155">
        <f>ROUND((SUM(BE122:BE387)),  2)</f>
        <v>0</v>
      </c>
      <c r="G33" s="38"/>
      <c r="H33" s="38"/>
      <c r="I33" s="156">
        <v>0.20999999999999999</v>
      </c>
      <c r="J33" s="155">
        <f>ROUND(((SUM(BE122:BE387))*I33),  2)</f>
        <v>0</v>
      </c>
      <c r="K33" s="38"/>
      <c r="L33" s="63"/>
      <c r="S33" s="38"/>
      <c r="T33" s="38"/>
      <c r="U33" s="38"/>
      <c r="V33" s="38"/>
      <c r="W33" s="38"/>
      <c r="X33" s="38"/>
      <c r="Y33" s="38"/>
      <c r="Z33" s="38"/>
      <c r="AA33" s="38"/>
      <c r="AB33" s="38"/>
      <c r="AC33" s="38"/>
      <c r="AD33" s="38"/>
      <c r="AE33" s="38"/>
    </row>
    <row r="34" s="2" customFormat="1" ht="14.4" customHeight="1">
      <c r="A34" s="38"/>
      <c r="B34" s="44"/>
      <c r="C34" s="38"/>
      <c r="D34" s="38"/>
      <c r="E34" s="141" t="s">
        <v>48</v>
      </c>
      <c r="F34" s="155">
        <f>ROUND((SUM(BF122:BF387)),  2)</f>
        <v>0</v>
      </c>
      <c r="G34" s="38"/>
      <c r="H34" s="38"/>
      <c r="I34" s="156">
        <v>0.14999999999999999</v>
      </c>
      <c r="J34" s="155">
        <f>ROUND(((SUM(BF122:BF387))*I34),  2)</f>
        <v>0</v>
      </c>
      <c r="K34" s="38"/>
      <c r="L34" s="63"/>
      <c r="S34" s="38"/>
      <c r="T34" s="38"/>
      <c r="U34" s="38"/>
      <c r="V34" s="38"/>
      <c r="W34" s="38"/>
      <c r="X34" s="38"/>
      <c r="Y34" s="38"/>
      <c r="Z34" s="38"/>
      <c r="AA34" s="38"/>
      <c r="AB34" s="38"/>
      <c r="AC34" s="38"/>
      <c r="AD34" s="38"/>
      <c r="AE34" s="38"/>
    </row>
    <row r="35" hidden="1" s="2" customFormat="1" ht="14.4" customHeight="1">
      <c r="A35" s="38"/>
      <c r="B35" s="44"/>
      <c r="C35" s="38"/>
      <c r="D35" s="38"/>
      <c r="E35" s="141" t="s">
        <v>49</v>
      </c>
      <c r="F35" s="155">
        <f>ROUND((SUM(BG122:BG387)),  2)</f>
        <v>0</v>
      </c>
      <c r="G35" s="38"/>
      <c r="H35" s="38"/>
      <c r="I35" s="156">
        <v>0.20999999999999999</v>
      </c>
      <c r="J35" s="155">
        <f>0</f>
        <v>0</v>
      </c>
      <c r="K35" s="38"/>
      <c r="L35" s="63"/>
      <c r="S35" s="38"/>
      <c r="T35" s="38"/>
      <c r="U35" s="38"/>
      <c r="V35" s="38"/>
      <c r="W35" s="38"/>
      <c r="X35" s="38"/>
      <c r="Y35" s="38"/>
      <c r="Z35" s="38"/>
      <c r="AA35" s="38"/>
      <c r="AB35" s="38"/>
      <c r="AC35" s="38"/>
      <c r="AD35" s="38"/>
      <c r="AE35" s="38"/>
    </row>
    <row r="36" hidden="1" s="2" customFormat="1" ht="14.4" customHeight="1">
      <c r="A36" s="38"/>
      <c r="B36" s="44"/>
      <c r="C36" s="38"/>
      <c r="D36" s="38"/>
      <c r="E36" s="141" t="s">
        <v>50</v>
      </c>
      <c r="F36" s="155">
        <f>ROUND((SUM(BH122:BH387)),  2)</f>
        <v>0</v>
      </c>
      <c r="G36" s="38"/>
      <c r="H36" s="38"/>
      <c r="I36" s="156">
        <v>0.14999999999999999</v>
      </c>
      <c r="J36" s="155">
        <f>0</f>
        <v>0</v>
      </c>
      <c r="K36" s="38"/>
      <c r="L36" s="63"/>
      <c r="S36" s="38"/>
      <c r="T36" s="38"/>
      <c r="U36" s="38"/>
      <c r="V36" s="38"/>
      <c r="W36" s="38"/>
      <c r="X36" s="38"/>
      <c r="Y36" s="38"/>
      <c r="Z36" s="38"/>
      <c r="AA36" s="38"/>
      <c r="AB36" s="38"/>
      <c r="AC36" s="38"/>
      <c r="AD36" s="38"/>
      <c r="AE36" s="38"/>
    </row>
    <row r="37" hidden="1" s="2" customFormat="1" ht="14.4" customHeight="1">
      <c r="A37" s="38"/>
      <c r="B37" s="44"/>
      <c r="C37" s="38"/>
      <c r="D37" s="38"/>
      <c r="E37" s="141" t="s">
        <v>51</v>
      </c>
      <c r="F37" s="155">
        <f>ROUND((SUM(BI122:BI387)),  2)</f>
        <v>0</v>
      </c>
      <c r="G37" s="38"/>
      <c r="H37" s="38"/>
      <c r="I37" s="156">
        <v>0</v>
      </c>
      <c r="J37" s="155">
        <f>0</f>
        <v>0</v>
      </c>
      <c r="K37" s="38"/>
      <c r="L37" s="63"/>
      <c r="S37" s="38"/>
      <c r="T37" s="38"/>
      <c r="U37" s="38"/>
      <c r="V37" s="38"/>
      <c r="W37" s="38"/>
      <c r="X37" s="38"/>
      <c r="Y37" s="38"/>
      <c r="Z37" s="38"/>
      <c r="AA37" s="38"/>
      <c r="AB37" s="38"/>
      <c r="AC37" s="38"/>
      <c r="AD37" s="38"/>
      <c r="AE37" s="38"/>
    </row>
    <row r="38" s="2" customFormat="1" ht="6.96" customHeight="1">
      <c r="A38" s="38"/>
      <c r="B38" s="44"/>
      <c r="C38" s="38"/>
      <c r="D38" s="38"/>
      <c r="E38" s="38"/>
      <c r="F38" s="38"/>
      <c r="G38" s="38"/>
      <c r="H38" s="38"/>
      <c r="I38" s="38"/>
      <c r="J38" s="38"/>
      <c r="K38" s="38"/>
      <c r="L38" s="63"/>
      <c r="S38" s="38"/>
      <c r="T38" s="38"/>
      <c r="U38" s="38"/>
      <c r="V38" s="38"/>
      <c r="W38" s="38"/>
      <c r="X38" s="38"/>
      <c r="Y38" s="38"/>
      <c r="Z38" s="38"/>
      <c r="AA38" s="38"/>
      <c r="AB38" s="38"/>
      <c r="AC38" s="38"/>
      <c r="AD38" s="38"/>
      <c r="AE38" s="38"/>
    </row>
    <row r="39" s="2" customFormat="1" ht="25.44" customHeight="1">
      <c r="A39" s="38"/>
      <c r="B39" s="44"/>
      <c r="C39" s="157"/>
      <c r="D39" s="158" t="s">
        <v>52</v>
      </c>
      <c r="E39" s="159"/>
      <c r="F39" s="159"/>
      <c r="G39" s="160" t="s">
        <v>53</v>
      </c>
      <c r="H39" s="161" t="s">
        <v>54</v>
      </c>
      <c r="I39" s="159"/>
      <c r="J39" s="162">
        <f>SUM(J30:J37)</f>
        <v>0</v>
      </c>
      <c r="K39" s="163"/>
      <c r="L39" s="63"/>
      <c r="S39" s="38"/>
      <c r="T39" s="38"/>
      <c r="U39" s="38"/>
      <c r="V39" s="38"/>
      <c r="W39" s="38"/>
      <c r="X39" s="38"/>
      <c r="Y39" s="38"/>
      <c r="Z39" s="38"/>
      <c r="AA39" s="38"/>
      <c r="AB39" s="38"/>
      <c r="AC39" s="38"/>
      <c r="AD39" s="38"/>
      <c r="AE39" s="38"/>
    </row>
    <row r="40" s="2" customFormat="1" ht="14.4" customHeight="1">
      <c r="A40" s="38"/>
      <c r="B40" s="44"/>
      <c r="C40" s="38"/>
      <c r="D40" s="38"/>
      <c r="E40" s="38"/>
      <c r="F40" s="38"/>
      <c r="G40" s="38"/>
      <c r="H40" s="38"/>
      <c r="I40" s="38"/>
      <c r="J40" s="38"/>
      <c r="K40" s="38"/>
      <c r="L40" s="63"/>
      <c r="S40" s="38"/>
      <c r="T40" s="38"/>
      <c r="U40" s="38"/>
      <c r="V40" s="38"/>
      <c r="W40" s="38"/>
      <c r="X40" s="38"/>
      <c r="Y40" s="38"/>
      <c r="Z40" s="38"/>
      <c r="AA40" s="38"/>
      <c r="AB40" s="38"/>
      <c r="AC40" s="38"/>
      <c r="AD40" s="38"/>
      <c r="AE40" s="38"/>
    </row>
    <row r="41" s="1" customFormat="1" ht="14.4" customHeight="1">
      <c r="B41" s="20"/>
      <c r="L41" s="20"/>
    </row>
    <row r="42" s="1" customFormat="1" ht="14.4" customHeight="1">
      <c r="B42" s="20"/>
      <c r="L42" s="20"/>
    </row>
    <row r="43" s="1" customFormat="1" ht="14.4" customHeight="1">
      <c r="B43" s="20"/>
      <c r="L43" s="20"/>
    </row>
    <row r="44" s="1" customFormat="1" ht="14.4" customHeight="1">
      <c r="B44" s="20"/>
      <c r="L44" s="20"/>
    </row>
    <row r="45" s="1" customFormat="1" ht="14.4" customHeight="1">
      <c r="B45" s="20"/>
      <c r="L45" s="20"/>
    </row>
    <row r="46" s="1" customFormat="1" ht="14.4" customHeight="1">
      <c r="B46" s="20"/>
      <c r="L46" s="20"/>
    </row>
    <row r="47" s="1" customFormat="1" ht="14.4" customHeight="1">
      <c r="B47" s="20"/>
      <c r="L47" s="20"/>
    </row>
    <row r="48" s="1" customFormat="1" ht="14.4" customHeight="1">
      <c r="B48" s="20"/>
      <c r="L48" s="20"/>
    </row>
    <row r="49" s="1" customFormat="1" ht="14.4" customHeight="1">
      <c r="B49" s="20"/>
      <c r="L49" s="20"/>
    </row>
    <row r="50" s="2" customFormat="1" ht="14.4" customHeight="1">
      <c r="B50" s="63"/>
      <c r="D50" s="164" t="s">
        <v>55</v>
      </c>
      <c r="E50" s="165"/>
      <c r="F50" s="165"/>
      <c r="G50" s="164" t="s">
        <v>56</v>
      </c>
      <c r="H50" s="165"/>
      <c r="I50" s="165"/>
      <c r="J50" s="165"/>
      <c r="K50" s="165"/>
      <c r="L50" s="63"/>
    </row>
    <row r="51">
      <c r="B51" s="20"/>
      <c r="L51" s="20"/>
    </row>
    <row r="52">
      <c r="B52" s="20"/>
      <c r="L52" s="20"/>
    </row>
    <row r="53">
      <c r="B53" s="20"/>
      <c r="L53" s="20"/>
    </row>
    <row r="54">
      <c r="B54" s="20"/>
      <c r="L54" s="20"/>
    </row>
    <row r="55">
      <c r="B55" s="20"/>
      <c r="L55" s="20"/>
    </row>
    <row r="56">
      <c r="B56" s="20"/>
      <c r="L56" s="20"/>
    </row>
    <row r="57">
      <c r="B57" s="20"/>
      <c r="L57" s="20"/>
    </row>
    <row r="58">
      <c r="B58" s="20"/>
      <c r="L58" s="20"/>
    </row>
    <row r="59">
      <c r="B59" s="20"/>
      <c r="L59" s="20"/>
    </row>
    <row r="60">
      <c r="B60" s="20"/>
      <c r="L60" s="20"/>
    </row>
    <row r="61" s="2" customFormat="1">
      <c r="A61" s="38"/>
      <c r="B61" s="44"/>
      <c r="C61" s="38"/>
      <c r="D61" s="166" t="s">
        <v>57</v>
      </c>
      <c r="E61" s="167"/>
      <c r="F61" s="168" t="s">
        <v>58</v>
      </c>
      <c r="G61" s="166" t="s">
        <v>57</v>
      </c>
      <c r="H61" s="167"/>
      <c r="I61" s="167"/>
      <c r="J61" s="169" t="s">
        <v>58</v>
      </c>
      <c r="K61" s="167"/>
      <c r="L61" s="63"/>
      <c r="S61" s="38"/>
      <c r="T61" s="38"/>
      <c r="U61" s="38"/>
      <c r="V61" s="38"/>
      <c r="W61" s="38"/>
      <c r="X61" s="38"/>
      <c r="Y61" s="38"/>
      <c r="Z61" s="38"/>
      <c r="AA61" s="38"/>
      <c r="AB61" s="38"/>
      <c r="AC61" s="38"/>
      <c r="AD61" s="38"/>
      <c r="AE61" s="38"/>
    </row>
    <row r="62">
      <c r="B62" s="20"/>
      <c r="L62" s="20"/>
    </row>
    <row r="63">
      <c r="B63" s="20"/>
      <c r="L63" s="20"/>
    </row>
    <row r="64">
      <c r="B64" s="20"/>
      <c r="L64" s="20"/>
    </row>
    <row r="65" s="2" customFormat="1">
      <c r="A65" s="38"/>
      <c r="B65" s="44"/>
      <c r="C65" s="38"/>
      <c r="D65" s="164" t="s">
        <v>59</v>
      </c>
      <c r="E65" s="170"/>
      <c r="F65" s="170"/>
      <c r="G65" s="164" t="s">
        <v>60</v>
      </c>
      <c r="H65" s="170"/>
      <c r="I65" s="170"/>
      <c r="J65" s="170"/>
      <c r="K65" s="170"/>
      <c r="L65" s="63"/>
      <c r="S65" s="38"/>
      <c r="T65" s="38"/>
      <c r="U65" s="38"/>
      <c r="V65" s="38"/>
      <c r="W65" s="38"/>
      <c r="X65" s="38"/>
      <c r="Y65" s="38"/>
      <c r="Z65" s="38"/>
      <c r="AA65" s="38"/>
      <c r="AB65" s="38"/>
      <c r="AC65" s="38"/>
      <c r="AD65" s="38"/>
      <c r="AE65" s="38"/>
    </row>
    <row r="66">
      <c r="B66" s="20"/>
      <c r="L66" s="20"/>
    </row>
    <row r="67">
      <c r="B67" s="20"/>
      <c r="L67" s="20"/>
    </row>
    <row r="68">
      <c r="B68" s="20"/>
      <c r="L68" s="20"/>
    </row>
    <row r="69">
      <c r="B69" s="20"/>
      <c r="L69" s="20"/>
    </row>
    <row r="70">
      <c r="B70" s="20"/>
      <c r="L70" s="20"/>
    </row>
    <row r="71">
      <c r="B71" s="20"/>
      <c r="L71" s="20"/>
    </row>
    <row r="72">
      <c r="B72" s="20"/>
      <c r="L72" s="20"/>
    </row>
    <row r="73">
      <c r="B73" s="20"/>
      <c r="L73" s="20"/>
    </row>
    <row r="74">
      <c r="B74" s="20"/>
      <c r="L74" s="20"/>
    </row>
    <row r="75">
      <c r="B75" s="20"/>
      <c r="L75" s="20"/>
    </row>
    <row r="76" s="2" customFormat="1">
      <c r="A76" s="38"/>
      <c r="B76" s="44"/>
      <c r="C76" s="38"/>
      <c r="D76" s="166" t="s">
        <v>57</v>
      </c>
      <c r="E76" s="167"/>
      <c r="F76" s="168" t="s">
        <v>58</v>
      </c>
      <c r="G76" s="166" t="s">
        <v>57</v>
      </c>
      <c r="H76" s="167"/>
      <c r="I76" s="167"/>
      <c r="J76" s="169" t="s">
        <v>58</v>
      </c>
      <c r="K76" s="167"/>
      <c r="L76" s="63"/>
      <c r="S76" s="38"/>
      <c r="T76" s="38"/>
      <c r="U76" s="38"/>
      <c r="V76" s="38"/>
      <c r="W76" s="38"/>
      <c r="X76" s="38"/>
      <c r="Y76" s="38"/>
      <c r="Z76" s="38"/>
      <c r="AA76" s="38"/>
      <c r="AB76" s="38"/>
      <c r="AC76" s="38"/>
      <c r="AD76" s="38"/>
      <c r="AE76" s="38"/>
    </row>
    <row r="77" s="2" customFormat="1" ht="14.4" customHeight="1">
      <c r="A77" s="38"/>
      <c r="B77" s="171"/>
      <c r="C77" s="172"/>
      <c r="D77" s="172"/>
      <c r="E77" s="172"/>
      <c r="F77" s="172"/>
      <c r="G77" s="172"/>
      <c r="H77" s="172"/>
      <c r="I77" s="172"/>
      <c r="J77" s="172"/>
      <c r="K77" s="172"/>
      <c r="L77" s="63"/>
      <c r="S77" s="38"/>
      <c r="T77" s="38"/>
      <c r="U77" s="38"/>
      <c r="V77" s="38"/>
      <c r="W77" s="38"/>
      <c r="X77" s="38"/>
      <c r="Y77" s="38"/>
      <c r="Z77" s="38"/>
      <c r="AA77" s="38"/>
      <c r="AB77" s="38"/>
      <c r="AC77" s="38"/>
      <c r="AD77" s="38"/>
      <c r="AE77" s="38"/>
    </row>
    <row r="81" s="2" customFormat="1" ht="6.96" customHeight="1">
      <c r="A81" s="38"/>
      <c r="B81" s="173"/>
      <c r="C81" s="174"/>
      <c r="D81" s="174"/>
      <c r="E81" s="174"/>
      <c r="F81" s="174"/>
      <c r="G81" s="174"/>
      <c r="H81" s="174"/>
      <c r="I81" s="174"/>
      <c r="J81" s="174"/>
      <c r="K81" s="174"/>
      <c r="L81" s="63"/>
      <c r="S81" s="38"/>
      <c r="T81" s="38"/>
      <c r="U81" s="38"/>
      <c r="V81" s="38"/>
      <c r="W81" s="38"/>
      <c r="X81" s="38"/>
      <c r="Y81" s="38"/>
      <c r="Z81" s="38"/>
      <c r="AA81" s="38"/>
      <c r="AB81" s="38"/>
      <c r="AC81" s="38"/>
      <c r="AD81" s="38"/>
      <c r="AE81" s="38"/>
    </row>
    <row r="82" s="2" customFormat="1" ht="24.96" customHeight="1">
      <c r="A82" s="38"/>
      <c r="B82" s="39"/>
      <c r="C82" s="23" t="s">
        <v>134</v>
      </c>
      <c r="D82" s="40"/>
      <c r="E82" s="40"/>
      <c r="F82" s="40"/>
      <c r="G82" s="40"/>
      <c r="H82" s="40"/>
      <c r="I82" s="40"/>
      <c r="J82" s="40"/>
      <c r="K82" s="40"/>
      <c r="L82" s="63"/>
      <c r="S82" s="38"/>
      <c r="T82" s="38"/>
      <c r="U82" s="38"/>
      <c r="V82" s="38"/>
      <c r="W82" s="38"/>
      <c r="X82" s="38"/>
      <c r="Y82" s="38"/>
      <c r="Z82" s="38"/>
      <c r="AA82" s="38"/>
      <c r="AB82" s="38"/>
      <c r="AC82" s="38"/>
      <c r="AD82" s="38"/>
      <c r="AE82" s="38"/>
    </row>
    <row r="83" s="2" customFormat="1" ht="6.96" customHeight="1">
      <c r="A83" s="38"/>
      <c r="B83" s="39"/>
      <c r="C83" s="40"/>
      <c r="D83" s="40"/>
      <c r="E83" s="40"/>
      <c r="F83" s="40"/>
      <c r="G83" s="40"/>
      <c r="H83" s="40"/>
      <c r="I83" s="40"/>
      <c r="J83" s="40"/>
      <c r="K83" s="40"/>
      <c r="L83" s="63"/>
      <c r="S83" s="38"/>
      <c r="T83" s="38"/>
      <c r="U83" s="38"/>
      <c r="V83" s="38"/>
      <c r="W83" s="38"/>
      <c r="X83" s="38"/>
      <c r="Y83" s="38"/>
      <c r="Z83" s="38"/>
      <c r="AA83" s="38"/>
      <c r="AB83" s="38"/>
      <c r="AC83" s="38"/>
      <c r="AD83" s="38"/>
      <c r="AE83" s="38"/>
    </row>
    <row r="84" s="2" customFormat="1" ht="12" customHeight="1">
      <c r="A84" s="38"/>
      <c r="B84" s="39"/>
      <c r="C84" s="32" t="s">
        <v>16</v>
      </c>
      <c r="D84" s="40"/>
      <c r="E84" s="40"/>
      <c r="F84" s="40"/>
      <c r="G84" s="40"/>
      <c r="H84" s="40"/>
      <c r="I84" s="40"/>
      <c r="J84" s="40"/>
      <c r="K84" s="40"/>
      <c r="L84" s="63"/>
      <c r="S84" s="38"/>
      <c r="T84" s="38"/>
      <c r="U84" s="38"/>
      <c r="V84" s="38"/>
      <c r="W84" s="38"/>
      <c r="X84" s="38"/>
      <c r="Y84" s="38"/>
      <c r="Z84" s="38"/>
      <c r="AA84" s="38"/>
      <c r="AB84" s="38"/>
      <c r="AC84" s="38"/>
      <c r="AD84" s="38"/>
      <c r="AE84" s="38"/>
    </row>
    <row r="85" s="2" customFormat="1" ht="16.5" customHeight="1">
      <c r="A85" s="38"/>
      <c r="B85" s="39"/>
      <c r="C85" s="40"/>
      <c r="D85" s="40"/>
      <c r="E85" s="175" t="str">
        <f>E7</f>
        <v>Místo pro přecházení k č.p. 87, Broumov - Olivětín</v>
      </c>
      <c r="F85" s="32"/>
      <c r="G85" s="32"/>
      <c r="H85" s="32"/>
      <c r="I85" s="40"/>
      <c r="J85" s="40"/>
      <c r="K85" s="40"/>
      <c r="L85" s="63"/>
      <c r="S85" s="38"/>
      <c r="T85" s="38"/>
      <c r="U85" s="38"/>
      <c r="V85" s="38"/>
      <c r="W85" s="38"/>
      <c r="X85" s="38"/>
      <c r="Y85" s="38"/>
      <c r="Z85" s="38"/>
      <c r="AA85" s="38"/>
      <c r="AB85" s="38"/>
      <c r="AC85" s="38"/>
      <c r="AD85" s="38"/>
      <c r="AE85" s="38"/>
    </row>
    <row r="86" s="2" customFormat="1" ht="12" customHeight="1">
      <c r="A86" s="38"/>
      <c r="B86" s="39"/>
      <c r="C86" s="32" t="s">
        <v>113</v>
      </c>
      <c r="D86" s="40"/>
      <c r="E86" s="40"/>
      <c r="F86" s="40"/>
      <c r="G86" s="40"/>
      <c r="H86" s="40"/>
      <c r="I86" s="40"/>
      <c r="J86" s="40"/>
      <c r="K86" s="40"/>
      <c r="L86" s="63"/>
      <c r="S86" s="38"/>
      <c r="T86" s="38"/>
      <c r="U86" s="38"/>
      <c r="V86" s="38"/>
      <c r="W86" s="38"/>
      <c r="X86" s="38"/>
      <c r="Y86" s="38"/>
      <c r="Z86" s="38"/>
      <c r="AA86" s="38"/>
      <c r="AB86" s="38"/>
      <c r="AC86" s="38"/>
      <c r="AD86" s="38"/>
      <c r="AE86" s="38"/>
    </row>
    <row r="87" s="2" customFormat="1" ht="16.5" customHeight="1">
      <c r="A87" s="38"/>
      <c r="B87" s="39"/>
      <c r="C87" s="40"/>
      <c r="D87" s="40"/>
      <c r="E87" s="76" t="str">
        <f>E9</f>
        <v>SO 100 - Komunikace</v>
      </c>
      <c r="F87" s="40"/>
      <c r="G87" s="40"/>
      <c r="H87" s="40"/>
      <c r="I87" s="40"/>
      <c r="J87" s="40"/>
      <c r="K87" s="40"/>
      <c r="L87" s="63"/>
      <c r="S87" s="38"/>
      <c r="T87" s="38"/>
      <c r="U87" s="38"/>
      <c r="V87" s="38"/>
      <c r="W87" s="38"/>
      <c r="X87" s="38"/>
      <c r="Y87" s="38"/>
      <c r="Z87" s="38"/>
      <c r="AA87" s="38"/>
      <c r="AB87" s="38"/>
      <c r="AC87" s="38"/>
      <c r="AD87" s="38"/>
      <c r="AE87" s="38"/>
    </row>
    <row r="88" s="2" customFormat="1" ht="6.96" customHeight="1">
      <c r="A88" s="38"/>
      <c r="B88" s="39"/>
      <c r="C88" s="40"/>
      <c r="D88" s="40"/>
      <c r="E88" s="40"/>
      <c r="F88" s="40"/>
      <c r="G88" s="40"/>
      <c r="H88" s="40"/>
      <c r="I88" s="40"/>
      <c r="J88" s="40"/>
      <c r="K88" s="40"/>
      <c r="L88" s="63"/>
      <c r="S88" s="38"/>
      <c r="T88" s="38"/>
      <c r="U88" s="38"/>
      <c r="V88" s="38"/>
      <c r="W88" s="38"/>
      <c r="X88" s="38"/>
      <c r="Y88" s="38"/>
      <c r="Z88" s="38"/>
      <c r="AA88" s="38"/>
      <c r="AB88" s="38"/>
      <c r="AC88" s="38"/>
      <c r="AD88" s="38"/>
      <c r="AE88" s="38"/>
    </row>
    <row r="89" s="2" customFormat="1" ht="12" customHeight="1">
      <c r="A89" s="38"/>
      <c r="B89" s="39"/>
      <c r="C89" s="32" t="s">
        <v>20</v>
      </c>
      <c r="D89" s="40"/>
      <c r="E89" s="40"/>
      <c r="F89" s="27" t="str">
        <f>F12</f>
        <v>č. parc. st. 573, 779/1, 779/3 a 779/6</v>
      </c>
      <c r="G89" s="40"/>
      <c r="H89" s="40"/>
      <c r="I89" s="32" t="s">
        <v>22</v>
      </c>
      <c r="J89" s="79" t="str">
        <f>IF(J12="","",J12)</f>
        <v>18. 10. 2021</v>
      </c>
      <c r="K89" s="40"/>
      <c r="L89" s="63"/>
      <c r="S89" s="38"/>
      <c r="T89" s="38"/>
      <c r="U89" s="38"/>
      <c r="V89" s="38"/>
      <c r="W89" s="38"/>
      <c r="X89" s="38"/>
      <c r="Y89" s="38"/>
      <c r="Z89" s="38"/>
      <c r="AA89" s="38"/>
      <c r="AB89" s="38"/>
      <c r="AC89" s="38"/>
      <c r="AD89" s="38"/>
      <c r="AE89" s="38"/>
    </row>
    <row r="90" s="2" customFormat="1" ht="6.96" customHeight="1">
      <c r="A90" s="38"/>
      <c r="B90" s="39"/>
      <c r="C90" s="40"/>
      <c r="D90" s="40"/>
      <c r="E90" s="40"/>
      <c r="F90" s="40"/>
      <c r="G90" s="40"/>
      <c r="H90" s="40"/>
      <c r="I90" s="40"/>
      <c r="J90" s="40"/>
      <c r="K90" s="40"/>
      <c r="L90" s="63"/>
      <c r="S90" s="38"/>
      <c r="T90" s="38"/>
      <c r="U90" s="38"/>
      <c r="V90" s="38"/>
      <c r="W90" s="38"/>
      <c r="X90" s="38"/>
      <c r="Y90" s="38"/>
      <c r="Z90" s="38"/>
      <c r="AA90" s="38"/>
      <c r="AB90" s="38"/>
      <c r="AC90" s="38"/>
      <c r="AD90" s="38"/>
      <c r="AE90" s="38"/>
    </row>
    <row r="91" s="2" customFormat="1" ht="15.15" customHeight="1">
      <c r="A91" s="38"/>
      <c r="B91" s="39"/>
      <c r="C91" s="32" t="s">
        <v>24</v>
      </c>
      <c r="D91" s="40"/>
      <c r="E91" s="40"/>
      <c r="F91" s="27" t="str">
        <f>E15</f>
        <v>Město Broumov</v>
      </c>
      <c r="G91" s="40"/>
      <c r="H91" s="40"/>
      <c r="I91" s="32" t="s">
        <v>32</v>
      </c>
      <c r="J91" s="36" t="str">
        <f>E21</f>
        <v>Ing. Adam Beneš</v>
      </c>
      <c r="K91" s="40"/>
      <c r="L91" s="63"/>
      <c r="S91" s="38"/>
      <c r="T91" s="38"/>
      <c r="U91" s="38"/>
      <c r="V91" s="38"/>
      <c r="W91" s="38"/>
      <c r="X91" s="38"/>
      <c r="Y91" s="38"/>
      <c r="Z91" s="38"/>
      <c r="AA91" s="38"/>
      <c r="AB91" s="38"/>
      <c r="AC91" s="38"/>
      <c r="AD91" s="38"/>
      <c r="AE91" s="38"/>
    </row>
    <row r="92" s="2" customFormat="1" ht="15.15" customHeight="1">
      <c r="A92" s="38"/>
      <c r="B92" s="39"/>
      <c r="C92" s="32" t="s">
        <v>30</v>
      </c>
      <c r="D92" s="40"/>
      <c r="E92" s="40"/>
      <c r="F92" s="27" t="str">
        <f>IF(E18="","",E18)</f>
        <v>Vyplň údaj</v>
      </c>
      <c r="G92" s="40"/>
      <c r="H92" s="40"/>
      <c r="I92" s="32" t="s">
        <v>37</v>
      </c>
      <c r="J92" s="36" t="str">
        <f>E24</f>
        <v>TMI Building s.r.o.</v>
      </c>
      <c r="K92" s="40"/>
      <c r="L92" s="63"/>
      <c r="S92" s="38"/>
      <c r="T92" s="38"/>
      <c r="U92" s="38"/>
      <c r="V92" s="38"/>
      <c r="W92" s="38"/>
      <c r="X92" s="38"/>
      <c r="Y92" s="38"/>
      <c r="Z92" s="38"/>
      <c r="AA92" s="38"/>
      <c r="AB92" s="38"/>
      <c r="AC92" s="38"/>
      <c r="AD92" s="38"/>
      <c r="AE92" s="38"/>
    </row>
    <row r="93" s="2" customFormat="1" ht="10.32" customHeight="1">
      <c r="A93" s="38"/>
      <c r="B93" s="39"/>
      <c r="C93" s="40"/>
      <c r="D93" s="40"/>
      <c r="E93" s="40"/>
      <c r="F93" s="40"/>
      <c r="G93" s="40"/>
      <c r="H93" s="40"/>
      <c r="I93" s="40"/>
      <c r="J93" s="40"/>
      <c r="K93" s="40"/>
      <c r="L93" s="63"/>
      <c r="S93" s="38"/>
      <c r="T93" s="38"/>
      <c r="U93" s="38"/>
      <c r="V93" s="38"/>
      <c r="W93" s="38"/>
      <c r="X93" s="38"/>
      <c r="Y93" s="38"/>
      <c r="Z93" s="38"/>
      <c r="AA93" s="38"/>
      <c r="AB93" s="38"/>
      <c r="AC93" s="38"/>
      <c r="AD93" s="38"/>
      <c r="AE93" s="38"/>
    </row>
    <row r="94" s="2" customFormat="1" ht="29.28" customHeight="1">
      <c r="A94" s="38"/>
      <c r="B94" s="39"/>
      <c r="C94" s="176" t="s">
        <v>135</v>
      </c>
      <c r="D94" s="177"/>
      <c r="E94" s="177"/>
      <c r="F94" s="177"/>
      <c r="G94" s="177"/>
      <c r="H94" s="177"/>
      <c r="I94" s="177"/>
      <c r="J94" s="178" t="s">
        <v>136</v>
      </c>
      <c r="K94" s="177"/>
      <c r="L94" s="63"/>
      <c r="S94" s="38"/>
      <c r="T94" s="38"/>
      <c r="U94" s="38"/>
      <c r="V94" s="38"/>
      <c r="W94" s="38"/>
      <c r="X94" s="38"/>
      <c r="Y94" s="38"/>
      <c r="Z94" s="38"/>
      <c r="AA94" s="38"/>
      <c r="AB94" s="38"/>
      <c r="AC94" s="38"/>
      <c r="AD94" s="38"/>
      <c r="AE94" s="38"/>
    </row>
    <row r="95" s="2" customFormat="1" ht="10.32" customHeight="1">
      <c r="A95" s="38"/>
      <c r="B95" s="39"/>
      <c r="C95" s="40"/>
      <c r="D95" s="40"/>
      <c r="E95" s="40"/>
      <c r="F95" s="40"/>
      <c r="G95" s="40"/>
      <c r="H95" s="40"/>
      <c r="I95" s="40"/>
      <c r="J95" s="40"/>
      <c r="K95" s="40"/>
      <c r="L95" s="63"/>
      <c r="S95" s="38"/>
      <c r="T95" s="38"/>
      <c r="U95" s="38"/>
      <c r="V95" s="38"/>
      <c r="W95" s="38"/>
      <c r="X95" s="38"/>
      <c r="Y95" s="38"/>
      <c r="Z95" s="38"/>
      <c r="AA95" s="38"/>
      <c r="AB95" s="38"/>
      <c r="AC95" s="38"/>
      <c r="AD95" s="38"/>
      <c r="AE95" s="38"/>
    </row>
    <row r="96" s="2" customFormat="1" ht="22.8" customHeight="1">
      <c r="A96" s="38"/>
      <c r="B96" s="39"/>
      <c r="C96" s="179" t="s">
        <v>137</v>
      </c>
      <c r="D96" s="40"/>
      <c r="E96" s="40"/>
      <c r="F96" s="40"/>
      <c r="G96" s="40"/>
      <c r="H96" s="40"/>
      <c r="I96" s="40"/>
      <c r="J96" s="110">
        <f>J122</f>
        <v>0</v>
      </c>
      <c r="K96" s="40"/>
      <c r="L96" s="63"/>
      <c r="S96" s="38"/>
      <c r="T96" s="38"/>
      <c r="U96" s="38"/>
      <c r="V96" s="38"/>
      <c r="W96" s="38"/>
      <c r="X96" s="38"/>
      <c r="Y96" s="38"/>
      <c r="Z96" s="38"/>
      <c r="AA96" s="38"/>
      <c r="AB96" s="38"/>
      <c r="AC96" s="38"/>
      <c r="AD96" s="38"/>
      <c r="AE96" s="38"/>
      <c r="AU96" s="17" t="s">
        <v>138</v>
      </c>
    </row>
    <row r="97" s="9" customFormat="1" ht="24.96" customHeight="1">
      <c r="A97" s="9"/>
      <c r="B97" s="180"/>
      <c r="C97" s="181"/>
      <c r="D97" s="182" t="s">
        <v>139</v>
      </c>
      <c r="E97" s="183"/>
      <c r="F97" s="183"/>
      <c r="G97" s="183"/>
      <c r="H97" s="183"/>
      <c r="I97" s="183"/>
      <c r="J97" s="184">
        <f>J123</f>
        <v>0</v>
      </c>
      <c r="K97" s="181"/>
      <c r="L97" s="185"/>
      <c r="S97" s="9"/>
      <c r="T97" s="9"/>
      <c r="U97" s="9"/>
      <c r="V97" s="9"/>
      <c r="W97" s="9"/>
      <c r="X97" s="9"/>
      <c r="Y97" s="9"/>
      <c r="Z97" s="9"/>
      <c r="AA97" s="9"/>
      <c r="AB97" s="9"/>
      <c r="AC97" s="9"/>
      <c r="AD97" s="9"/>
      <c r="AE97" s="9"/>
    </row>
    <row r="98" s="10" customFormat="1" ht="19.92" customHeight="1">
      <c r="A98" s="10"/>
      <c r="B98" s="186"/>
      <c r="C98" s="187"/>
      <c r="D98" s="188" t="s">
        <v>140</v>
      </c>
      <c r="E98" s="189"/>
      <c r="F98" s="189"/>
      <c r="G98" s="189"/>
      <c r="H98" s="189"/>
      <c r="I98" s="189"/>
      <c r="J98" s="190">
        <f>J124</f>
        <v>0</v>
      </c>
      <c r="K98" s="187"/>
      <c r="L98" s="191"/>
      <c r="S98" s="10"/>
      <c r="T98" s="10"/>
      <c r="U98" s="10"/>
      <c r="V98" s="10"/>
      <c r="W98" s="10"/>
      <c r="X98" s="10"/>
      <c r="Y98" s="10"/>
      <c r="Z98" s="10"/>
      <c r="AA98" s="10"/>
      <c r="AB98" s="10"/>
      <c r="AC98" s="10"/>
      <c r="AD98" s="10"/>
      <c r="AE98" s="10"/>
    </row>
    <row r="99" s="10" customFormat="1" ht="19.92" customHeight="1">
      <c r="A99" s="10"/>
      <c r="B99" s="186"/>
      <c r="C99" s="187"/>
      <c r="D99" s="188" t="s">
        <v>141</v>
      </c>
      <c r="E99" s="189"/>
      <c r="F99" s="189"/>
      <c r="G99" s="189"/>
      <c r="H99" s="189"/>
      <c r="I99" s="189"/>
      <c r="J99" s="190">
        <f>J213</f>
        <v>0</v>
      </c>
      <c r="K99" s="187"/>
      <c r="L99" s="191"/>
      <c r="S99" s="10"/>
      <c r="T99" s="10"/>
      <c r="U99" s="10"/>
      <c r="V99" s="10"/>
      <c r="W99" s="10"/>
      <c r="X99" s="10"/>
      <c r="Y99" s="10"/>
      <c r="Z99" s="10"/>
      <c r="AA99" s="10"/>
      <c r="AB99" s="10"/>
      <c r="AC99" s="10"/>
      <c r="AD99" s="10"/>
      <c r="AE99" s="10"/>
    </row>
    <row r="100" s="10" customFormat="1" ht="19.92" customHeight="1">
      <c r="A100" s="10"/>
      <c r="B100" s="186"/>
      <c r="C100" s="187"/>
      <c r="D100" s="188" t="s">
        <v>142</v>
      </c>
      <c r="E100" s="189"/>
      <c r="F100" s="189"/>
      <c r="G100" s="189"/>
      <c r="H100" s="189"/>
      <c r="I100" s="189"/>
      <c r="J100" s="190">
        <f>J258</f>
        <v>0</v>
      </c>
      <c r="K100" s="187"/>
      <c r="L100" s="191"/>
      <c r="S100" s="10"/>
      <c r="T100" s="10"/>
      <c r="U100" s="10"/>
      <c r="V100" s="10"/>
      <c r="W100" s="10"/>
      <c r="X100" s="10"/>
      <c r="Y100" s="10"/>
      <c r="Z100" s="10"/>
      <c r="AA100" s="10"/>
      <c r="AB100" s="10"/>
      <c r="AC100" s="10"/>
      <c r="AD100" s="10"/>
      <c r="AE100" s="10"/>
    </row>
    <row r="101" s="10" customFormat="1" ht="19.92" customHeight="1">
      <c r="A101" s="10"/>
      <c r="B101" s="186"/>
      <c r="C101" s="187"/>
      <c r="D101" s="188" t="s">
        <v>143</v>
      </c>
      <c r="E101" s="189"/>
      <c r="F101" s="189"/>
      <c r="G101" s="189"/>
      <c r="H101" s="189"/>
      <c r="I101" s="189"/>
      <c r="J101" s="190">
        <f>J344</f>
        <v>0</v>
      </c>
      <c r="K101" s="187"/>
      <c r="L101" s="191"/>
      <c r="S101" s="10"/>
      <c r="T101" s="10"/>
      <c r="U101" s="10"/>
      <c r="V101" s="10"/>
      <c r="W101" s="10"/>
      <c r="X101" s="10"/>
      <c r="Y101" s="10"/>
      <c r="Z101" s="10"/>
      <c r="AA101" s="10"/>
      <c r="AB101" s="10"/>
      <c r="AC101" s="10"/>
      <c r="AD101" s="10"/>
      <c r="AE101" s="10"/>
    </row>
    <row r="102" s="10" customFormat="1" ht="19.92" customHeight="1">
      <c r="A102" s="10"/>
      <c r="B102" s="186"/>
      <c r="C102" s="187"/>
      <c r="D102" s="188" t="s">
        <v>144</v>
      </c>
      <c r="E102" s="189"/>
      <c r="F102" s="189"/>
      <c r="G102" s="189"/>
      <c r="H102" s="189"/>
      <c r="I102" s="189"/>
      <c r="J102" s="190">
        <f>J381</f>
        <v>0</v>
      </c>
      <c r="K102" s="187"/>
      <c r="L102" s="191"/>
      <c r="S102" s="10"/>
      <c r="T102" s="10"/>
      <c r="U102" s="10"/>
      <c r="V102" s="10"/>
      <c r="W102" s="10"/>
      <c r="X102" s="10"/>
      <c r="Y102" s="10"/>
      <c r="Z102" s="10"/>
      <c r="AA102" s="10"/>
      <c r="AB102" s="10"/>
      <c r="AC102" s="10"/>
      <c r="AD102" s="10"/>
      <c r="AE102" s="10"/>
    </row>
    <row r="103" s="2" customFormat="1" ht="21.84" customHeight="1">
      <c r="A103" s="38"/>
      <c r="B103" s="39"/>
      <c r="C103" s="40"/>
      <c r="D103" s="40"/>
      <c r="E103" s="40"/>
      <c r="F103" s="40"/>
      <c r="G103" s="40"/>
      <c r="H103" s="40"/>
      <c r="I103" s="40"/>
      <c r="J103" s="40"/>
      <c r="K103" s="40"/>
      <c r="L103" s="63"/>
      <c r="S103" s="38"/>
      <c r="T103" s="38"/>
      <c r="U103" s="38"/>
      <c r="V103" s="38"/>
      <c r="W103" s="38"/>
      <c r="X103" s="38"/>
      <c r="Y103" s="38"/>
      <c r="Z103" s="38"/>
      <c r="AA103" s="38"/>
      <c r="AB103" s="38"/>
      <c r="AC103" s="38"/>
      <c r="AD103" s="38"/>
      <c r="AE103" s="38"/>
    </row>
    <row r="104" s="2" customFormat="1" ht="6.96" customHeight="1">
      <c r="A104" s="38"/>
      <c r="B104" s="66"/>
      <c r="C104" s="67"/>
      <c r="D104" s="67"/>
      <c r="E104" s="67"/>
      <c r="F104" s="67"/>
      <c r="G104" s="67"/>
      <c r="H104" s="67"/>
      <c r="I104" s="67"/>
      <c r="J104" s="67"/>
      <c r="K104" s="67"/>
      <c r="L104" s="63"/>
      <c r="S104" s="38"/>
      <c r="T104" s="38"/>
      <c r="U104" s="38"/>
      <c r="V104" s="38"/>
      <c r="W104" s="38"/>
      <c r="X104" s="38"/>
      <c r="Y104" s="38"/>
      <c r="Z104" s="38"/>
      <c r="AA104" s="38"/>
      <c r="AB104" s="38"/>
      <c r="AC104" s="38"/>
      <c r="AD104" s="38"/>
      <c r="AE104" s="38"/>
    </row>
    <row r="108" s="2" customFormat="1" ht="6.96" customHeight="1">
      <c r="A108" s="38"/>
      <c r="B108" s="68"/>
      <c r="C108" s="69"/>
      <c r="D108" s="69"/>
      <c r="E108" s="69"/>
      <c r="F108" s="69"/>
      <c r="G108" s="69"/>
      <c r="H108" s="69"/>
      <c r="I108" s="69"/>
      <c r="J108" s="69"/>
      <c r="K108" s="69"/>
      <c r="L108" s="63"/>
      <c r="S108" s="38"/>
      <c r="T108" s="38"/>
      <c r="U108" s="38"/>
      <c r="V108" s="38"/>
      <c r="W108" s="38"/>
      <c r="X108" s="38"/>
      <c r="Y108" s="38"/>
      <c r="Z108" s="38"/>
      <c r="AA108" s="38"/>
      <c r="AB108" s="38"/>
      <c r="AC108" s="38"/>
      <c r="AD108" s="38"/>
      <c r="AE108" s="38"/>
    </row>
    <row r="109" s="2" customFormat="1" ht="24.96" customHeight="1">
      <c r="A109" s="38"/>
      <c r="B109" s="39"/>
      <c r="C109" s="23" t="s">
        <v>145</v>
      </c>
      <c r="D109" s="40"/>
      <c r="E109" s="40"/>
      <c r="F109" s="40"/>
      <c r="G109" s="40"/>
      <c r="H109" s="40"/>
      <c r="I109" s="40"/>
      <c r="J109" s="40"/>
      <c r="K109" s="40"/>
      <c r="L109" s="63"/>
      <c r="S109" s="38"/>
      <c r="T109" s="38"/>
      <c r="U109" s="38"/>
      <c r="V109" s="38"/>
      <c r="W109" s="38"/>
      <c r="X109" s="38"/>
      <c r="Y109" s="38"/>
      <c r="Z109" s="38"/>
      <c r="AA109" s="38"/>
      <c r="AB109" s="38"/>
      <c r="AC109" s="38"/>
      <c r="AD109" s="38"/>
      <c r="AE109" s="38"/>
    </row>
    <row r="110" s="2" customFormat="1" ht="6.96" customHeight="1">
      <c r="A110" s="38"/>
      <c r="B110" s="39"/>
      <c r="C110" s="40"/>
      <c r="D110" s="40"/>
      <c r="E110" s="40"/>
      <c r="F110" s="40"/>
      <c r="G110" s="40"/>
      <c r="H110" s="40"/>
      <c r="I110" s="40"/>
      <c r="J110" s="40"/>
      <c r="K110" s="40"/>
      <c r="L110" s="63"/>
      <c r="S110" s="38"/>
      <c r="T110" s="38"/>
      <c r="U110" s="38"/>
      <c r="V110" s="38"/>
      <c r="W110" s="38"/>
      <c r="X110" s="38"/>
      <c r="Y110" s="38"/>
      <c r="Z110" s="38"/>
      <c r="AA110" s="38"/>
      <c r="AB110" s="38"/>
      <c r="AC110" s="38"/>
      <c r="AD110" s="38"/>
      <c r="AE110" s="38"/>
    </row>
    <row r="111" s="2" customFormat="1" ht="12" customHeight="1">
      <c r="A111" s="38"/>
      <c r="B111" s="39"/>
      <c r="C111" s="32" t="s">
        <v>16</v>
      </c>
      <c r="D111" s="40"/>
      <c r="E111" s="40"/>
      <c r="F111" s="40"/>
      <c r="G111" s="40"/>
      <c r="H111" s="40"/>
      <c r="I111" s="40"/>
      <c r="J111" s="40"/>
      <c r="K111" s="40"/>
      <c r="L111" s="63"/>
      <c r="S111" s="38"/>
      <c r="T111" s="38"/>
      <c r="U111" s="38"/>
      <c r="V111" s="38"/>
      <c r="W111" s="38"/>
      <c r="X111" s="38"/>
      <c r="Y111" s="38"/>
      <c r="Z111" s="38"/>
      <c r="AA111" s="38"/>
      <c r="AB111" s="38"/>
      <c r="AC111" s="38"/>
      <c r="AD111" s="38"/>
      <c r="AE111" s="38"/>
    </row>
    <row r="112" s="2" customFormat="1" ht="16.5" customHeight="1">
      <c r="A112" s="38"/>
      <c r="B112" s="39"/>
      <c r="C112" s="40"/>
      <c r="D112" s="40"/>
      <c r="E112" s="175" t="str">
        <f>E7</f>
        <v>Místo pro přecházení k č.p. 87, Broumov - Olivětín</v>
      </c>
      <c r="F112" s="32"/>
      <c r="G112" s="32"/>
      <c r="H112" s="32"/>
      <c r="I112" s="40"/>
      <c r="J112" s="40"/>
      <c r="K112" s="40"/>
      <c r="L112" s="63"/>
      <c r="S112" s="38"/>
      <c r="T112" s="38"/>
      <c r="U112" s="38"/>
      <c r="V112" s="38"/>
      <c r="W112" s="38"/>
      <c r="X112" s="38"/>
      <c r="Y112" s="38"/>
      <c r="Z112" s="38"/>
      <c r="AA112" s="38"/>
      <c r="AB112" s="38"/>
      <c r="AC112" s="38"/>
      <c r="AD112" s="38"/>
      <c r="AE112" s="38"/>
    </row>
    <row r="113" s="2" customFormat="1" ht="12" customHeight="1">
      <c r="A113" s="38"/>
      <c r="B113" s="39"/>
      <c r="C113" s="32" t="s">
        <v>113</v>
      </c>
      <c r="D113" s="40"/>
      <c r="E113" s="40"/>
      <c r="F113" s="40"/>
      <c r="G113" s="40"/>
      <c r="H113" s="40"/>
      <c r="I113" s="40"/>
      <c r="J113" s="40"/>
      <c r="K113" s="40"/>
      <c r="L113" s="63"/>
      <c r="S113" s="38"/>
      <c r="T113" s="38"/>
      <c r="U113" s="38"/>
      <c r="V113" s="38"/>
      <c r="W113" s="38"/>
      <c r="X113" s="38"/>
      <c r="Y113" s="38"/>
      <c r="Z113" s="38"/>
      <c r="AA113" s="38"/>
      <c r="AB113" s="38"/>
      <c r="AC113" s="38"/>
      <c r="AD113" s="38"/>
      <c r="AE113" s="38"/>
    </row>
    <row r="114" s="2" customFormat="1" ht="16.5" customHeight="1">
      <c r="A114" s="38"/>
      <c r="B114" s="39"/>
      <c r="C114" s="40"/>
      <c r="D114" s="40"/>
      <c r="E114" s="76" t="str">
        <f>E9</f>
        <v>SO 100 - Komunikace</v>
      </c>
      <c r="F114" s="40"/>
      <c r="G114" s="40"/>
      <c r="H114" s="40"/>
      <c r="I114" s="40"/>
      <c r="J114" s="40"/>
      <c r="K114" s="40"/>
      <c r="L114" s="63"/>
      <c r="S114" s="38"/>
      <c r="T114" s="38"/>
      <c r="U114" s="38"/>
      <c r="V114" s="38"/>
      <c r="W114" s="38"/>
      <c r="X114" s="38"/>
      <c r="Y114" s="38"/>
      <c r="Z114" s="38"/>
      <c r="AA114" s="38"/>
      <c r="AB114" s="38"/>
      <c r="AC114" s="38"/>
      <c r="AD114" s="38"/>
      <c r="AE114" s="38"/>
    </row>
    <row r="115" s="2" customFormat="1" ht="6.96" customHeight="1">
      <c r="A115" s="38"/>
      <c r="B115" s="39"/>
      <c r="C115" s="40"/>
      <c r="D115" s="40"/>
      <c r="E115" s="40"/>
      <c r="F115" s="40"/>
      <c r="G115" s="40"/>
      <c r="H115" s="40"/>
      <c r="I115" s="40"/>
      <c r="J115" s="40"/>
      <c r="K115" s="40"/>
      <c r="L115" s="63"/>
      <c r="S115" s="38"/>
      <c r="T115" s="38"/>
      <c r="U115" s="38"/>
      <c r="V115" s="38"/>
      <c r="W115" s="38"/>
      <c r="X115" s="38"/>
      <c r="Y115" s="38"/>
      <c r="Z115" s="38"/>
      <c r="AA115" s="38"/>
      <c r="AB115" s="38"/>
      <c r="AC115" s="38"/>
      <c r="AD115" s="38"/>
      <c r="AE115" s="38"/>
    </row>
    <row r="116" s="2" customFormat="1" ht="12" customHeight="1">
      <c r="A116" s="38"/>
      <c r="B116" s="39"/>
      <c r="C116" s="32" t="s">
        <v>20</v>
      </c>
      <c r="D116" s="40"/>
      <c r="E116" s="40"/>
      <c r="F116" s="27" t="str">
        <f>F12</f>
        <v>č. parc. st. 573, 779/1, 779/3 a 779/6</v>
      </c>
      <c r="G116" s="40"/>
      <c r="H116" s="40"/>
      <c r="I116" s="32" t="s">
        <v>22</v>
      </c>
      <c r="J116" s="79" t="str">
        <f>IF(J12="","",J12)</f>
        <v>18. 10. 2021</v>
      </c>
      <c r="K116" s="40"/>
      <c r="L116" s="63"/>
      <c r="S116" s="38"/>
      <c r="T116" s="38"/>
      <c r="U116" s="38"/>
      <c r="V116" s="38"/>
      <c r="W116" s="38"/>
      <c r="X116" s="38"/>
      <c r="Y116" s="38"/>
      <c r="Z116" s="38"/>
      <c r="AA116" s="38"/>
      <c r="AB116" s="38"/>
      <c r="AC116" s="38"/>
      <c r="AD116" s="38"/>
      <c r="AE116" s="38"/>
    </row>
    <row r="117" s="2" customFormat="1" ht="6.96" customHeight="1">
      <c r="A117" s="38"/>
      <c r="B117" s="39"/>
      <c r="C117" s="40"/>
      <c r="D117" s="40"/>
      <c r="E117" s="40"/>
      <c r="F117" s="40"/>
      <c r="G117" s="40"/>
      <c r="H117" s="40"/>
      <c r="I117" s="40"/>
      <c r="J117" s="40"/>
      <c r="K117" s="40"/>
      <c r="L117" s="63"/>
      <c r="S117" s="38"/>
      <c r="T117" s="38"/>
      <c r="U117" s="38"/>
      <c r="V117" s="38"/>
      <c r="W117" s="38"/>
      <c r="X117" s="38"/>
      <c r="Y117" s="38"/>
      <c r="Z117" s="38"/>
      <c r="AA117" s="38"/>
      <c r="AB117" s="38"/>
      <c r="AC117" s="38"/>
      <c r="AD117" s="38"/>
      <c r="AE117" s="38"/>
    </row>
    <row r="118" s="2" customFormat="1" ht="15.15" customHeight="1">
      <c r="A118" s="38"/>
      <c r="B118" s="39"/>
      <c r="C118" s="32" t="s">
        <v>24</v>
      </c>
      <c r="D118" s="40"/>
      <c r="E118" s="40"/>
      <c r="F118" s="27" t="str">
        <f>E15</f>
        <v>Město Broumov</v>
      </c>
      <c r="G118" s="40"/>
      <c r="H118" s="40"/>
      <c r="I118" s="32" t="s">
        <v>32</v>
      </c>
      <c r="J118" s="36" t="str">
        <f>E21</f>
        <v>Ing. Adam Beneš</v>
      </c>
      <c r="K118" s="40"/>
      <c r="L118" s="63"/>
      <c r="S118" s="38"/>
      <c r="T118" s="38"/>
      <c r="U118" s="38"/>
      <c r="V118" s="38"/>
      <c r="W118" s="38"/>
      <c r="X118" s="38"/>
      <c r="Y118" s="38"/>
      <c r="Z118" s="38"/>
      <c r="AA118" s="38"/>
      <c r="AB118" s="38"/>
      <c r="AC118" s="38"/>
      <c r="AD118" s="38"/>
      <c r="AE118" s="38"/>
    </row>
    <row r="119" s="2" customFormat="1" ht="15.15" customHeight="1">
      <c r="A119" s="38"/>
      <c r="B119" s="39"/>
      <c r="C119" s="32" t="s">
        <v>30</v>
      </c>
      <c r="D119" s="40"/>
      <c r="E119" s="40"/>
      <c r="F119" s="27" t="str">
        <f>IF(E18="","",E18)</f>
        <v>Vyplň údaj</v>
      </c>
      <c r="G119" s="40"/>
      <c r="H119" s="40"/>
      <c r="I119" s="32" t="s">
        <v>37</v>
      </c>
      <c r="J119" s="36" t="str">
        <f>E24</f>
        <v>TMI Building s.r.o.</v>
      </c>
      <c r="K119" s="40"/>
      <c r="L119" s="63"/>
      <c r="S119" s="38"/>
      <c r="T119" s="38"/>
      <c r="U119" s="38"/>
      <c r="V119" s="38"/>
      <c r="W119" s="38"/>
      <c r="X119" s="38"/>
      <c r="Y119" s="38"/>
      <c r="Z119" s="38"/>
      <c r="AA119" s="38"/>
      <c r="AB119" s="38"/>
      <c r="AC119" s="38"/>
      <c r="AD119" s="38"/>
      <c r="AE119" s="38"/>
    </row>
    <row r="120" s="2" customFormat="1" ht="10.32" customHeight="1">
      <c r="A120" s="38"/>
      <c r="B120" s="39"/>
      <c r="C120" s="40"/>
      <c r="D120" s="40"/>
      <c r="E120" s="40"/>
      <c r="F120" s="40"/>
      <c r="G120" s="40"/>
      <c r="H120" s="40"/>
      <c r="I120" s="40"/>
      <c r="J120" s="40"/>
      <c r="K120" s="40"/>
      <c r="L120" s="63"/>
      <c r="S120" s="38"/>
      <c r="T120" s="38"/>
      <c r="U120" s="38"/>
      <c r="V120" s="38"/>
      <c r="W120" s="38"/>
      <c r="X120" s="38"/>
      <c r="Y120" s="38"/>
      <c r="Z120" s="38"/>
      <c r="AA120" s="38"/>
      <c r="AB120" s="38"/>
      <c r="AC120" s="38"/>
      <c r="AD120" s="38"/>
      <c r="AE120" s="38"/>
    </row>
    <row r="121" s="11" customFormat="1" ht="29.28" customHeight="1">
      <c r="A121" s="192"/>
      <c r="B121" s="193"/>
      <c r="C121" s="194" t="s">
        <v>146</v>
      </c>
      <c r="D121" s="195" t="s">
        <v>67</v>
      </c>
      <c r="E121" s="195" t="s">
        <v>63</v>
      </c>
      <c r="F121" s="195" t="s">
        <v>64</v>
      </c>
      <c r="G121" s="195" t="s">
        <v>147</v>
      </c>
      <c r="H121" s="195" t="s">
        <v>148</v>
      </c>
      <c r="I121" s="195" t="s">
        <v>149</v>
      </c>
      <c r="J121" s="195" t="s">
        <v>136</v>
      </c>
      <c r="K121" s="196" t="s">
        <v>150</v>
      </c>
      <c r="L121" s="197"/>
      <c r="M121" s="100" t="s">
        <v>1</v>
      </c>
      <c r="N121" s="101" t="s">
        <v>46</v>
      </c>
      <c r="O121" s="101" t="s">
        <v>151</v>
      </c>
      <c r="P121" s="101" t="s">
        <v>152</v>
      </c>
      <c r="Q121" s="101" t="s">
        <v>153</v>
      </c>
      <c r="R121" s="101" t="s">
        <v>154</v>
      </c>
      <c r="S121" s="101" t="s">
        <v>155</v>
      </c>
      <c r="T121" s="102" t="s">
        <v>156</v>
      </c>
      <c r="U121" s="192"/>
      <c r="V121" s="192"/>
      <c r="W121" s="192"/>
      <c r="X121" s="192"/>
      <c r="Y121" s="192"/>
      <c r="Z121" s="192"/>
      <c r="AA121" s="192"/>
      <c r="AB121" s="192"/>
      <c r="AC121" s="192"/>
      <c r="AD121" s="192"/>
      <c r="AE121" s="192"/>
    </row>
    <row r="122" s="2" customFormat="1" ht="22.8" customHeight="1">
      <c r="A122" s="38"/>
      <c r="B122" s="39"/>
      <c r="C122" s="107" t="s">
        <v>157</v>
      </c>
      <c r="D122" s="40"/>
      <c r="E122" s="40"/>
      <c r="F122" s="40"/>
      <c r="G122" s="40"/>
      <c r="H122" s="40"/>
      <c r="I122" s="40"/>
      <c r="J122" s="198">
        <f>BK122</f>
        <v>0</v>
      </c>
      <c r="K122" s="40"/>
      <c r="L122" s="44"/>
      <c r="M122" s="103"/>
      <c r="N122" s="199"/>
      <c r="O122" s="104"/>
      <c r="P122" s="200">
        <f>P123</f>
        <v>0</v>
      </c>
      <c r="Q122" s="104"/>
      <c r="R122" s="200">
        <f>R123</f>
        <v>73.764873699999995</v>
      </c>
      <c r="S122" s="104"/>
      <c r="T122" s="201">
        <f>T123</f>
        <v>44.594319999999996</v>
      </c>
      <c r="U122" s="38"/>
      <c r="V122" s="38"/>
      <c r="W122" s="38"/>
      <c r="X122" s="38"/>
      <c r="Y122" s="38"/>
      <c r="Z122" s="38"/>
      <c r="AA122" s="38"/>
      <c r="AB122" s="38"/>
      <c r="AC122" s="38"/>
      <c r="AD122" s="38"/>
      <c r="AE122" s="38"/>
      <c r="AT122" s="17" t="s">
        <v>81</v>
      </c>
      <c r="AU122" s="17" t="s">
        <v>138</v>
      </c>
      <c r="BK122" s="202">
        <f>BK123</f>
        <v>0</v>
      </c>
    </row>
    <row r="123" s="12" customFormat="1" ht="25.92" customHeight="1">
      <c r="A123" s="12"/>
      <c r="B123" s="203"/>
      <c r="C123" s="204"/>
      <c r="D123" s="205" t="s">
        <v>81</v>
      </c>
      <c r="E123" s="206" t="s">
        <v>158</v>
      </c>
      <c r="F123" s="206" t="s">
        <v>159</v>
      </c>
      <c r="G123" s="204"/>
      <c r="H123" s="204"/>
      <c r="I123" s="207"/>
      <c r="J123" s="208">
        <f>BK123</f>
        <v>0</v>
      </c>
      <c r="K123" s="204"/>
      <c r="L123" s="209"/>
      <c r="M123" s="210"/>
      <c r="N123" s="211"/>
      <c r="O123" s="211"/>
      <c r="P123" s="212">
        <f>P124+P213+P258+P344+P381</f>
        <v>0</v>
      </c>
      <c r="Q123" s="211"/>
      <c r="R123" s="212">
        <f>R124+R213+R258+R344+R381</f>
        <v>73.764873699999995</v>
      </c>
      <c r="S123" s="211"/>
      <c r="T123" s="213">
        <f>T124+T213+T258+T344+T381</f>
        <v>44.594319999999996</v>
      </c>
      <c r="U123" s="12"/>
      <c r="V123" s="12"/>
      <c r="W123" s="12"/>
      <c r="X123" s="12"/>
      <c r="Y123" s="12"/>
      <c r="Z123" s="12"/>
      <c r="AA123" s="12"/>
      <c r="AB123" s="12"/>
      <c r="AC123" s="12"/>
      <c r="AD123" s="12"/>
      <c r="AE123" s="12"/>
      <c r="AR123" s="214" t="s">
        <v>14</v>
      </c>
      <c r="AT123" s="215" t="s">
        <v>81</v>
      </c>
      <c r="AU123" s="215" t="s">
        <v>82</v>
      </c>
      <c r="AY123" s="214" t="s">
        <v>160</v>
      </c>
      <c r="BK123" s="216">
        <f>BK124+BK213+BK258+BK344+BK381</f>
        <v>0</v>
      </c>
    </row>
    <row r="124" s="12" customFormat="1" ht="22.8" customHeight="1">
      <c r="A124" s="12"/>
      <c r="B124" s="203"/>
      <c r="C124" s="204"/>
      <c r="D124" s="205" t="s">
        <v>81</v>
      </c>
      <c r="E124" s="217" t="s">
        <v>14</v>
      </c>
      <c r="F124" s="217" t="s">
        <v>161</v>
      </c>
      <c r="G124" s="204"/>
      <c r="H124" s="204"/>
      <c r="I124" s="207"/>
      <c r="J124" s="218">
        <f>BK124</f>
        <v>0</v>
      </c>
      <c r="K124" s="204"/>
      <c r="L124" s="209"/>
      <c r="M124" s="210"/>
      <c r="N124" s="211"/>
      <c r="O124" s="211"/>
      <c r="P124" s="212">
        <f>SUM(P125:P212)</f>
        <v>0</v>
      </c>
      <c r="Q124" s="211"/>
      <c r="R124" s="212">
        <f>SUM(R125:R212)</f>
        <v>3.3302700000000001</v>
      </c>
      <c r="S124" s="211"/>
      <c r="T124" s="213">
        <f>SUM(T125:T212)</f>
        <v>43.438319999999997</v>
      </c>
      <c r="U124" s="12"/>
      <c r="V124" s="12"/>
      <c r="W124" s="12"/>
      <c r="X124" s="12"/>
      <c r="Y124" s="12"/>
      <c r="Z124" s="12"/>
      <c r="AA124" s="12"/>
      <c r="AB124" s="12"/>
      <c r="AC124" s="12"/>
      <c r="AD124" s="12"/>
      <c r="AE124" s="12"/>
      <c r="AR124" s="214" t="s">
        <v>14</v>
      </c>
      <c r="AT124" s="215" t="s">
        <v>81</v>
      </c>
      <c r="AU124" s="215" t="s">
        <v>14</v>
      </c>
      <c r="AY124" s="214" t="s">
        <v>160</v>
      </c>
      <c r="BK124" s="216">
        <f>SUM(BK125:BK212)</f>
        <v>0</v>
      </c>
    </row>
    <row r="125" s="2" customFormat="1" ht="66.75" customHeight="1">
      <c r="A125" s="38"/>
      <c r="B125" s="39"/>
      <c r="C125" s="219" t="s">
        <v>14</v>
      </c>
      <c r="D125" s="219" t="s">
        <v>162</v>
      </c>
      <c r="E125" s="220" t="s">
        <v>163</v>
      </c>
      <c r="F125" s="221" t="s">
        <v>164</v>
      </c>
      <c r="G125" s="222" t="s">
        <v>96</v>
      </c>
      <c r="H125" s="223">
        <v>18.18</v>
      </c>
      <c r="I125" s="224"/>
      <c r="J125" s="225">
        <f>ROUND(I125*H125,2)</f>
        <v>0</v>
      </c>
      <c r="K125" s="221" t="s">
        <v>165</v>
      </c>
      <c r="L125" s="44"/>
      <c r="M125" s="226" t="s">
        <v>1</v>
      </c>
      <c r="N125" s="227" t="s">
        <v>47</v>
      </c>
      <c r="O125" s="91"/>
      <c r="P125" s="228">
        <f>O125*H125</f>
        <v>0</v>
      </c>
      <c r="Q125" s="228">
        <v>0</v>
      </c>
      <c r="R125" s="228">
        <f>Q125*H125</f>
        <v>0</v>
      </c>
      <c r="S125" s="228">
        <v>0.255</v>
      </c>
      <c r="T125" s="229">
        <f>S125*H125</f>
        <v>4.6359000000000004</v>
      </c>
      <c r="U125" s="38"/>
      <c r="V125" s="38"/>
      <c r="W125" s="38"/>
      <c r="X125" s="38"/>
      <c r="Y125" s="38"/>
      <c r="Z125" s="38"/>
      <c r="AA125" s="38"/>
      <c r="AB125" s="38"/>
      <c r="AC125" s="38"/>
      <c r="AD125" s="38"/>
      <c r="AE125" s="38"/>
      <c r="AR125" s="230" t="s">
        <v>166</v>
      </c>
      <c r="AT125" s="230" t="s">
        <v>162</v>
      </c>
      <c r="AU125" s="230" t="s">
        <v>91</v>
      </c>
      <c r="AY125" s="17" t="s">
        <v>160</v>
      </c>
      <c r="BE125" s="231">
        <f>IF(N125="základní",J125,0)</f>
        <v>0</v>
      </c>
      <c r="BF125" s="231">
        <f>IF(N125="snížená",J125,0)</f>
        <v>0</v>
      </c>
      <c r="BG125" s="231">
        <f>IF(N125="zákl. přenesená",J125,0)</f>
        <v>0</v>
      </c>
      <c r="BH125" s="231">
        <f>IF(N125="sníž. přenesená",J125,0)</f>
        <v>0</v>
      </c>
      <c r="BI125" s="231">
        <f>IF(N125="nulová",J125,0)</f>
        <v>0</v>
      </c>
      <c r="BJ125" s="17" t="s">
        <v>14</v>
      </c>
      <c r="BK125" s="231">
        <f>ROUND(I125*H125,2)</f>
        <v>0</v>
      </c>
      <c r="BL125" s="17" t="s">
        <v>166</v>
      </c>
      <c r="BM125" s="230" t="s">
        <v>167</v>
      </c>
    </row>
    <row r="126" s="2" customFormat="1">
      <c r="A126" s="38"/>
      <c r="B126" s="39"/>
      <c r="C126" s="40"/>
      <c r="D126" s="232" t="s">
        <v>168</v>
      </c>
      <c r="E126" s="40"/>
      <c r="F126" s="233" t="s">
        <v>169</v>
      </c>
      <c r="G126" s="40"/>
      <c r="H126" s="40"/>
      <c r="I126" s="234"/>
      <c r="J126" s="40"/>
      <c r="K126" s="40"/>
      <c r="L126" s="44"/>
      <c r="M126" s="235"/>
      <c r="N126" s="236"/>
      <c r="O126" s="91"/>
      <c r="P126" s="91"/>
      <c r="Q126" s="91"/>
      <c r="R126" s="91"/>
      <c r="S126" s="91"/>
      <c r="T126" s="92"/>
      <c r="U126" s="38"/>
      <c r="V126" s="38"/>
      <c r="W126" s="38"/>
      <c r="X126" s="38"/>
      <c r="Y126" s="38"/>
      <c r="Z126" s="38"/>
      <c r="AA126" s="38"/>
      <c r="AB126" s="38"/>
      <c r="AC126" s="38"/>
      <c r="AD126" s="38"/>
      <c r="AE126" s="38"/>
      <c r="AT126" s="17" t="s">
        <v>168</v>
      </c>
      <c r="AU126" s="17" t="s">
        <v>91</v>
      </c>
    </row>
    <row r="127" s="2" customFormat="1">
      <c r="A127" s="38"/>
      <c r="B127" s="39"/>
      <c r="C127" s="40"/>
      <c r="D127" s="237" t="s">
        <v>170</v>
      </c>
      <c r="E127" s="40"/>
      <c r="F127" s="238" t="s">
        <v>171</v>
      </c>
      <c r="G127" s="40"/>
      <c r="H127" s="40"/>
      <c r="I127" s="234"/>
      <c r="J127" s="40"/>
      <c r="K127" s="40"/>
      <c r="L127" s="44"/>
      <c r="M127" s="235"/>
      <c r="N127" s="236"/>
      <c r="O127" s="91"/>
      <c r="P127" s="91"/>
      <c r="Q127" s="91"/>
      <c r="R127" s="91"/>
      <c r="S127" s="91"/>
      <c r="T127" s="92"/>
      <c r="U127" s="38"/>
      <c r="V127" s="38"/>
      <c r="W127" s="38"/>
      <c r="X127" s="38"/>
      <c r="Y127" s="38"/>
      <c r="Z127" s="38"/>
      <c r="AA127" s="38"/>
      <c r="AB127" s="38"/>
      <c r="AC127" s="38"/>
      <c r="AD127" s="38"/>
      <c r="AE127" s="38"/>
      <c r="AT127" s="17" t="s">
        <v>170</v>
      </c>
      <c r="AU127" s="17" t="s">
        <v>91</v>
      </c>
    </row>
    <row r="128" s="2" customFormat="1">
      <c r="A128" s="38"/>
      <c r="B128" s="39"/>
      <c r="C128" s="40"/>
      <c r="D128" s="232" t="s">
        <v>172</v>
      </c>
      <c r="E128" s="40"/>
      <c r="F128" s="239" t="s">
        <v>173</v>
      </c>
      <c r="G128" s="40"/>
      <c r="H128" s="40"/>
      <c r="I128" s="234"/>
      <c r="J128" s="40"/>
      <c r="K128" s="40"/>
      <c r="L128" s="44"/>
      <c r="M128" s="235"/>
      <c r="N128" s="236"/>
      <c r="O128" s="91"/>
      <c r="P128" s="91"/>
      <c r="Q128" s="91"/>
      <c r="R128" s="91"/>
      <c r="S128" s="91"/>
      <c r="T128" s="92"/>
      <c r="U128" s="38"/>
      <c r="V128" s="38"/>
      <c r="W128" s="38"/>
      <c r="X128" s="38"/>
      <c r="Y128" s="38"/>
      <c r="Z128" s="38"/>
      <c r="AA128" s="38"/>
      <c r="AB128" s="38"/>
      <c r="AC128" s="38"/>
      <c r="AD128" s="38"/>
      <c r="AE128" s="38"/>
      <c r="AT128" s="17" t="s">
        <v>172</v>
      </c>
      <c r="AU128" s="17" t="s">
        <v>91</v>
      </c>
    </row>
    <row r="129" s="13" customFormat="1">
      <c r="A129" s="13"/>
      <c r="B129" s="240"/>
      <c r="C129" s="241"/>
      <c r="D129" s="232" t="s">
        <v>174</v>
      </c>
      <c r="E129" s="242" t="s">
        <v>1</v>
      </c>
      <c r="F129" s="243" t="s">
        <v>175</v>
      </c>
      <c r="G129" s="241"/>
      <c r="H129" s="244">
        <v>18.18</v>
      </c>
      <c r="I129" s="245"/>
      <c r="J129" s="241"/>
      <c r="K129" s="241"/>
      <c r="L129" s="246"/>
      <c r="M129" s="247"/>
      <c r="N129" s="248"/>
      <c r="O129" s="248"/>
      <c r="P129" s="248"/>
      <c r="Q129" s="248"/>
      <c r="R129" s="248"/>
      <c r="S129" s="248"/>
      <c r="T129" s="249"/>
      <c r="U129" s="13"/>
      <c r="V129" s="13"/>
      <c r="W129" s="13"/>
      <c r="X129" s="13"/>
      <c r="Y129" s="13"/>
      <c r="Z129" s="13"/>
      <c r="AA129" s="13"/>
      <c r="AB129" s="13"/>
      <c r="AC129" s="13"/>
      <c r="AD129" s="13"/>
      <c r="AE129" s="13"/>
      <c r="AT129" s="250" t="s">
        <v>174</v>
      </c>
      <c r="AU129" s="250" t="s">
        <v>91</v>
      </c>
      <c r="AV129" s="13" t="s">
        <v>91</v>
      </c>
      <c r="AW129" s="13" t="s">
        <v>36</v>
      </c>
      <c r="AX129" s="13" t="s">
        <v>82</v>
      </c>
      <c r="AY129" s="250" t="s">
        <v>160</v>
      </c>
    </row>
    <row r="130" s="14" customFormat="1">
      <c r="A130" s="14"/>
      <c r="B130" s="251"/>
      <c r="C130" s="252"/>
      <c r="D130" s="232" t="s">
        <v>174</v>
      </c>
      <c r="E130" s="253" t="s">
        <v>114</v>
      </c>
      <c r="F130" s="254" t="s">
        <v>176</v>
      </c>
      <c r="G130" s="252"/>
      <c r="H130" s="255">
        <v>18.18</v>
      </c>
      <c r="I130" s="256"/>
      <c r="J130" s="252"/>
      <c r="K130" s="252"/>
      <c r="L130" s="257"/>
      <c r="M130" s="258"/>
      <c r="N130" s="259"/>
      <c r="O130" s="259"/>
      <c r="P130" s="259"/>
      <c r="Q130" s="259"/>
      <c r="R130" s="259"/>
      <c r="S130" s="259"/>
      <c r="T130" s="260"/>
      <c r="U130" s="14"/>
      <c r="V130" s="14"/>
      <c r="W130" s="14"/>
      <c r="X130" s="14"/>
      <c r="Y130" s="14"/>
      <c r="Z130" s="14"/>
      <c r="AA130" s="14"/>
      <c r="AB130" s="14"/>
      <c r="AC130" s="14"/>
      <c r="AD130" s="14"/>
      <c r="AE130" s="14"/>
      <c r="AT130" s="261" t="s">
        <v>174</v>
      </c>
      <c r="AU130" s="261" t="s">
        <v>91</v>
      </c>
      <c r="AV130" s="14" t="s">
        <v>166</v>
      </c>
      <c r="AW130" s="14" t="s">
        <v>36</v>
      </c>
      <c r="AX130" s="14" t="s">
        <v>14</v>
      </c>
      <c r="AY130" s="261" t="s">
        <v>160</v>
      </c>
    </row>
    <row r="131" s="2" customFormat="1" ht="66.75" customHeight="1">
      <c r="A131" s="38"/>
      <c r="B131" s="39"/>
      <c r="C131" s="219" t="s">
        <v>91</v>
      </c>
      <c r="D131" s="219" t="s">
        <v>162</v>
      </c>
      <c r="E131" s="220" t="s">
        <v>177</v>
      </c>
      <c r="F131" s="221" t="s">
        <v>178</v>
      </c>
      <c r="G131" s="222" t="s">
        <v>96</v>
      </c>
      <c r="H131" s="223">
        <v>20.149999999999999</v>
      </c>
      <c r="I131" s="224"/>
      <c r="J131" s="225">
        <f>ROUND(I131*H131,2)</f>
        <v>0</v>
      </c>
      <c r="K131" s="221" t="s">
        <v>165</v>
      </c>
      <c r="L131" s="44"/>
      <c r="M131" s="226" t="s">
        <v>1</v>
      </c>
      <c r="N131" s="227" t="s">
        <v>47</v>
      </c>
      <c r="O131" s="91"/>
      <c r="P131" s="228">
        <f>O131*H131</f>
        <v>0</v>
      </c>
      <c r="Q131" s="228">
        <v>0</v>
      </c>
      <c r="R131" s="228">
        <f>Q131*H131</f>
        <v>0</v>
      </c>
      <c r="S131" s="228">
        <v>0.26000000000000001</v>
      </c>
      <c r="T131" s="229">
        <f>S131*H131</f>
        <v>5.2389999999999999</v>
      </c>
      <c r="U131" s="38"/>
      <c r="V131" s="38"/>
      <c r="W131" s="38"/>
      <c r="X131" s="38"/>
      <c r="Y131" s="38"/>
      <c r="Z131" s="38"/>
      <c r="AA131" s="38"/>
      <c r="AB131" s="38"/>
      <c r="AC131" s="38"/>
      <c r="AD131" s="38"/>
      <c r="AE131" s="38"/>
      <c r="AR131" s="230" t="s">
        <v>166</v>
      </c>
      <c r="AT131" s="230" t="s">
        <v>162</v>
      </c>
      <c r="AU131" s="230" t="s">
        <v>91</v>
      </c>
      <c r="AY131" s="17" t="s">
        <v>160</v>
      </c>
      <c r="BE131" s="231">
        <f>IF(N131="základní",J131,0)</f>
        <v>0</v>
      </c>
      <c r="BF131" s="231">
        <f>IF(N131="snížená",J131,0)</f>
        <v>0</v>
      </c>
      <c r="BG131" s="231">
        <f>IF(N131="zákl. přenesená",J131,0)</f>
        <v>0</v>
      </c>
      <c r="BH131" s="231">
        <f>IF(N131="sníž. přenesená",J131,0)</f>
        <v>0</v>
      </c>
      <c r="BI131" s="231">
        <f>IF(N131="nulová",J131,0)</f>
        <v>0</v>
      </c>
      <c r="BJ131" s="17" t="s">
        <v>14</v>
      </c>
      <c r="BK131" s="231">
        <f>ROUND(I131*H131,2)</f>
        <v>0</v>
      </c>
      <c r="BL131" s="17" t="s">
        <v>166</v>
      </c>
      <c r="BM131" s="230" t="s">
        <v>179</v>
      </c>
    </row>
    <row r="132" s="2" customFormat="1">
      <c r="A132" s="38"/>
      <c r="B132" s="39"/>
      <c r="C132" s="40"/>
      <c r="D132" s="232" t="s">
        <v>168</v>
      </c>
      <c r="E132" s="40"/>
      <c r="F132" s="233" t="s">
        <v>178</v>
      </c>
      <c r="G132" s="40"/>
      <c r="H132" s="40"/>
      <c r="I132" s="234"/>
      <c r="J132" s="40"/>
      <c r="K132" s="40"/>
      <c r="L132" s="44"/>
      <c r="M132" s="235"/>
      <c r="N132" s="236"/>
      <c r="O132" s="91"/>
      <c r="P132" s="91"/>
      <c r="Q132" s="91"/>
      <c r="R132" s="91"/>
      <c r="S132" s="91"/>
      <c r="T132" s="92"/>
      <c r="U132" s="38"/>
      <c r="V132" s="38"/>
      <c r="W132" s="38"/>
      <c r="X132" s="38"/>
      <c r="Y132" s="38"/>
      <c r="Z132" s="38"/>
      <c r="AA132" s="38"/>
      <c r="AB132" s="38"/>
      <c r="AC132" s="38"/>
      <c r="AD132" s="38"/>
      <c r="AE132" s="38"/>
      <c r="AT132" s="17" t="s">
        <v>168</v>
      </c>
      <c r="AU132" s="17" t="s">
        <v>91</v>
      </c>
    </row>
    <row r="133" s="2" customFormat="1">
      <c r="A133" s="38"/>
      <c r="B133" s="39"/>
      <c r="C133" s="40"/>
      <c r="D133" s="237" t="s">
        <v>170</v>
      </c>
      <c r="E133" s="40"/>
      <c r="F133" s="238" t="s">
        <v>180</v>
      </c>
      <c r="G133" s="40"/>
      <c r="H133" s="40"/>
      <c r="I133" s="234"/>
      <c r="J133" s="40"/>
      <c r="K133" s="40"/>
      <c r="L133" s="44"/>
      <c r="M133" s="235"/>
      <c r="N133" s="236"/>
      <c r="O133" s="91"/>
      <c r="P133" s="91"/>
      <c r="Q133" s="91"/>
      <c r="R133" s="91"/>
      <c r="S133" s="91"/>
      <c r="T133" s="92"/>
      <c r="U133" s="38"/>
      <c r="V133" s="38"/>
      <c r="W133" s="38"/>
      <c r="X133" s="38"/>
      <c r="Y133" s="38"/>
      <c r="Z133" s="38"/>
      <c r="AA133" s="38"/>
      <c r="AB133" s="38"/>
      <c r="AC133" s="38"/>
      <c r="AD133" s="38"/>
      <c r="AE133" s="38"/>
      <c r="AT133" s="17" t="s">
        <v>170</v>
      </c>
      <c r="AU133" s="17" t="s">
        <v>91</v>
      </c>
    </row>
    <row r="134" s="2" customFormat="1">
      <c r="A134" s="38"/>
      <c r="B134" s="39"/>
      <c r="C134" s="40"/>
      <c r="D134" s="232" t="s">
        <v>172</v>
      </c>
      <c r="E134" s="40"/>
      <c r="F134" s="239" t="s">
        <v>173</v>
      </c>
      <c r="G134" s="40"/>
      <c r="H134" s="40"/>
      <c r="I134" s="234"/>
      <c r="J134" s="40"/>
      <c r="K134" s="40"/>
      <c r="L134" s="44"/>
      <c r="M134" s="235"/>
      <c r="N134" s="236"/>
      <c r="O134" s="91"/>
      <c r="P134" s="91"/>
      <c r="Q134" s="91"/>
      <c r="R134" s="91"/>
      <c r="S134" s="91"/>
      <c r="T134" s="92"/>
      <c r="U134" s="38"/>
      <c r="V134" s="38"/>
      <c r="W134" s="38"/>
      <c r="X134" s="38"/>
      <c r="Y134" s="38"/>
      <c r="Z134" s="38"/>
      <c r="AA134" s="38"/>
      <c r="AB134" s="38"/>
      <c r="AC134" s="38"/>
      <c r="AD134" s="38"/>
      <c r="AE134" s="38"/>
      <c r="AT134" s="17" t="s">
        <v>172</v>
      </c>
      <c r="AU134" s="17" t="s">
        <v>91</v>
      </c>
    </row>
    <row r="135" s="13" customFormat="1">
      <c r="A135" s="13"/>
      <c r="B135" s="240"/>
      <c r="C135" s="241"/>
      <c r="D135" s="232" t="s">
        <v>174</v>
      </c>
      <c r="E135" s="242" t="s">
        <v>1</v>
      </c>
      <c r="F135" s="243" t="s">
        <v>181</v>
      </c>
      <c r="G135" s="241"/>
      <c r="H135" s="244">
        <v>20.149999999999999</v>
      </c>
      <c r="I135" s="245"/>
      <c r="J135" s="241"/>
      <c r="K135" s="241"/>
      <c r="L135" s="246"/>
      <c r="M135" s="247"/>
      <c r="N135" s="248"/>
      <c r="O135" s="248"/>
      <c r="P135" s="248"/>
      <c r="Q135" s="248"/>
      <c r="R135" s="248"/>
      <c r="S135" s="248"/>
      <c r="T135" s="249"/>
      <c r="U135" s="13"/>
      <c r="V135" s="13"/>
      <c r="W135" s="13"/>
      <c r="X135" s="13"/>
      <c r="Y135" s="13"/>
      <c r="Z135" s="13"/>
      <c r="AA135" s="13"/>
      <c r="AB135" s="13"/>
      <c r="AC135" s="13"/>
      <c r="AD135" s="13"/>
      <c r="AE135" s="13"/>
      <c r="AT135" s="250" t="s">
        <v>174</v>
      </c>
      <c r="AU135" s="250" t="s">
        <v>91</v>
      </c>
      <c r="AV135" s="13" t="s">
        <v>91</v>
      </c>
      <c r="AW135" s="13" t="s">
        <v>36</v>
      </c>
      <c r="AX135" s="13" t="s">
        <v>82</v>
      </c>
      <c r="AY135" s="250" t="s">
        <v>160</v>
      </c>
    </row>
    <row r="136" s="14" customFormat="1">
      <c r="A136" s="14"/>
      <c r="B136" s="251"/>
      <c r="C136" s="252"/>
      <c r="D136" s="232" t="s">
        <v>174</v>
      </c>
      <c r="E136" s="253" t="s">
        <v>1</v>
      </c>
      <c r="F136" s="254" t="s">
        <v>176</v>
      </c>
      <c r="G136" s="252"/>
      <c r="H136" s="255">
        <v>20.149999999999999</v>
      </c>
      <c r="I136" s="256"/>
      <c r="J136" s="252"/>
      <c r="K136" s="252"/>
      <c r="L136" s="257"/>
      <c r="M136" s="258"/>
      <c r="N136" s="259"/>
      <c r="O136" s="259"/>
      <c r="P136" s="259"/>
      <c r="Q136" s="259"/>
      <c r="R136" s="259"/>
      <c r="S136" s="259"/>
      <c r="T136" s="260"/>
      <c r="U136" s="14"/>
      <c r="V136" s="14"/>
      <c r="W136" s="14"/>
      <c r="X136" s="14"/>
      <c r="Y136" s="14"/>
      <c r="Z136" s="14"/>
      <c r="AA136" s="14"/>
      <c r="AB136" s="14"/>
      <c r="AC136" s="14"/>
      <c r="AD136" s="14"/>
      <c r="AE136" s="14"/>
      <c r="AT136" s="261" t="s">
        <v>174</v>
      </c>
      <c r="AU136" s="261" t="s">
        <v>91</v>
      </c>
      <c r="AV136" s="14" t="s">
        <v>166</v>
      </c>
      <c r="AW136" s="14" t="s">
        <v>36</v>
      </c>
      <c r="AX136" s="14" t="s">
        <v>14</v>
      </c>
      <c r="AY136" s="261" t="s">
        <v>160</v>
      </c>
    </row>
    <row r="137" s="2" customFormat="1" ht="55.5" customHeight="1">
      <c r="A137" s="38"/>
      <c r="B137" s="39"/>
      <c r="C137" s="219" t="s">
        <v>182</v>
      </c>
      <c r="D137" s="219" t="s">
        <v>162</v>
      </c>
      <c r="E137" s="220" t="s">
        <v>183</v>
      </c>
      <c r="F137" s="221" t="s">
        <v>184</v>
      </c>
      <c r="G137" s="222" t="s">
        <v>96</v>
      </c>
      <c r="H137" s="223">
        <v>38</v>
      </c>
      <c r="I137" s="224"/>
      <c r="J137" s="225">
        <f>ROUND(I137*H137,2)</f>
        <v>0</v>
      </c>
      <c r="K137" s="221" t="s">
        <v>165</v>
      </c>
      <c r="L137" s="44"/>
      <c r="M137" s="226" t="s">
        <v>1</v>
      </c>
      <c r="N137" s="227" t="s">
        <v>47</v>
      </c>
      <c r="O137" s="91"/>
      <c r="P137" s="228">
        <f>O137*H137</f>
        <v>0</v>
      </c>
      <c r="Q137" s="228">
        <v>0</v>
      </c>
      <c r="R137" s="228">
        <f>Q137*H137</f>
        <v>0</v>
      </c>
      <c r="S137" s="228">
        <v>0.29999999999999999</v>
      </c>
      <c r="T137" s="229">
        <f>S137*H137</f>
        <v>11.4</v>
      </c>
      <c r="U137" s="38"/>
      <c r="V137" s="38"/>
      <c r="W137" s="38"/>
      <c r="X137" s="38"/>
      <c r="Y137" s="38"/>
      <c r="Z137" s="38"/>
      <c r="AA137" s="38"/>
      <c r="AB137" s="38"/>
      <c r="AC137" s="38"/>
      <c r="AD137" s="38"/>
      <c r="AE137" s="38"/>
      <c r="AR137" s="230" t="s">
        <v>166</v>
      </c>
      <c r="AT137" s="230" t="s">
        <v>162</v>
      </c>
      <c r="AU137" s="230" t="s">
        <v>91</v>
      </c>
      <c r="AY137" s="17" t="s">
        <v>160</v>
      </c>
      <c r="BE137" s="231">
        <f>IF(N137="základní",J137,0)</f>
        <v>0</v>
      </c>
      <c r="BF137" s="231">
        <f>IF(N137="snížená",J137,0)</f>
        <v>0</v>
      </c>
      <c r="BG137" s="231">
        <f>IF(N137="zákl. přenesená",J137,0)</f>
        <v>0</v>
      </c>
      <c r="BH137" s="231">
        <f>IF(N137="sníž. přenesená",J137,0)</f>
        <v>0</v>
      </c>
      <c r="BI137" s="231">
        <f>IF(N137="nulová",J137,0)</f>
        <v>0</v>
      </c>
      <c r="BJ137" s="17" t="s">
        <v>14</v>
      </c>
      <c r="BK137" s="231">
        <f>ROUND(I137*H137,2)</f>
        <v>0</v>
      </c>
      <c r="BL137" s="17" t="s">
        <v>166</v>
      </c>
      <c r="BM137" s="230" t="s">
        <v>185</v>
      </c>
    </row>
    <row r="138" s="2" customFormat="1">
      <c r="A138" s="38"/>
      <c r="B138" s="39"/>
      <c r="C138" s="40"/>
      <c r="D138" s="232" t="s">
        <v>168</v>
      </c>
      <c r="E138" s="40"/>
      <c r="F138" s="233" t="s">
        <v>184</v>
      </c>
      <c r="G138" s="40"/>
      <c r="H138" s="40"/>
      <c r="I138" s="234"/>
      <c r="J138" s="40"/>
      <c r="K138" s="40"/>
      <c r="L138" s="44"/>
      <c r="M138" s="235"/>
      <c r="N138" s="236"/>
      <c r="O138" s="91"/>
      <c r="P138" s="91"/>
      <c r="Q138" s="91"/>
      <c r="R138" s="91"/>
      <c r="S138" s="91"/>
      <c r="T138" s="92"/>
      <c r="U138" s="38"/>
      <c r="V138" s="38"/>
      <c r="W138" s="38"/>
      <c r="X138" s="38"/>
      <c r="Y138" s="38"/>
      <c r="Z138" s="38"/>
      <c r="AA138" s="38"/>
      <c r="AB138" s="38"/>
      <c r="AC138" s="38"/>
      <c r="AD138" s="38"/>
      <c r="AE138" s="38"/>
      <c r="AT138" s="17" t="s">
        <v>168</v>
      </c>
      <c r="AU138" s="17" t="s">
        <v>91</v>
      </c>
    </row>
    <row r="139" s="2" customFormat="1">
      <c r="A139" s="38"/>
      <c r="B139" s="39"/>
      <c r="C139" s="40"/>
      <c r="D139" s="237" t="s">
        <v>170</v>
      </c>
      <c r="E139" s="40"/>
      <c r="F139" s="238" t="s">
        <v>186</v>
      </c>
      <c r="G139" s="40"/>
      <c r="H139" s="40"/>
      <c r="I139" s="234"/>
      <c r="J139" s="40"/>
      <c r="K139" s="40"/>
      <c r="L139" s="44"/>
      <c r="M139" s="235"/>
      <c r="N139" s="236"/>
      <c r="O139" s="91"/>
      <c r="P139" s="91"/>
      <c r="Q139" s="91"/>
      <c r="R139" s="91"/>
      <c r="S139" s="91"/>
      <c r="T139" s="92"/>
      <c r="U139" s="38"/>
      <c r="V139" s="38"/>
      <c r="W139" s="38"/>
      <c r="X139" s="38"/>
      <c r="Y139" s="38"/>
      <c r="Z139" s="38"/>
      <c r="AA139" s="38"/>
      <c r="AB139" s="38"/>
      <c r="AC139" s="38"/>
      <c r="AD139" s="38"/>
      <c r="AE139" s="38"/>
      <c r="AT139" s="17" t="s">
        <v>170</v>
      </c>
      <c r="AU139" s="17" t="s">
        <v>91</v>
      </c>
    </row>
    <row r="140" s="2" customFormat="1">
      <c r="A140" s="38"/>
      <c r="B140" s="39"/>
      <c r="C140" s="40"/>
      <c r="D140" s="232" t="s">
        <v>172</v>
      </c>
      <c r="E140" s="40"/>
      <c r="F140" s="239" t="s">
        <v>187</v>
      </c>
      <c r="G140" s="40"/>
      <c r="H140" s="40"/>
      <c r="I140" s="234"/>
      <c r="J140" s="40"/>
      <c r="K140" s="40"/>
      <c r="L140" s="44"/>
      <c r="M140" s="235"/>
      <c r="N140" s="236"/>
      <c r="O140" s="91"/>
      <c r="P140" s="91"/>
      <c r="Q140" s="91"/>
      <c r="R140" s="91"/>
      <c r="S140" s="91"/>
      <c r="T140" s="92"/>
      <c r="U140" s="38"/>
      <c r="V140" s="38"/>
      <c r="W140" s="38"/>
      <c r="X140" s="38"/>
      <c r="Y140" s="38"/>
      <c r="Z140" s="38"/>
      <c r="AA140" s="38"/>
      <c r="AB140" s="38"/>
      <c r="AC140" s="38"/>
      <c r="AD140" s="38"/>
      <c r="AE140" s="38"/>
      <c r="AT140" s="17" t="s">
        <v>172</v>
      </c>
      <c r="AU140" s="17" t="s">
        <v>91</v>
      </c>
    </row>
    <row r="141" s="15" customFormat="1">
      <c r="A141" s="15"/>
      <c r="B141" s="262"/>
      <c r="C141" s="263"/>
      <c r="D141" s="232" t="s">
        <v>174</v>
      </c>
      <c r="E141" s="264" t="s">
        <v>1</v>
      </c>
      <c r="F141" s="265" t="s">
        <v>188</v>
      </c>
      <c r="G141" s="263"/>
      <c r="H141" s="264" t="s">
        <v>1</v>
      </c>
      <c r="I141" s="266"/>
      <c r="J141" s="263"/>
      <c r="K141" s="263"/>
      <c r="L141" s="267"/>
      <c r="M141" s="268"/>
      <c r="N141" s="269"/>
      <c r="O141" s="269"/>
      <c r="P141" s="269"/>
      <c r="Q141" s="269"/>
      <c r="R141" s="269"/>
      <c r="S141" s="269"/>
      <c r="T141" s="270"/>
      <c r="U141" s="15"/>
      <c r="V141" s="15"/>
      <c r="W141" s="15"/>
      <c r="X141" s="15"/>
      <c r="Y141" s="15"/>
      <c r="Z141" s="15"/>
      <c r="AA141" s="15"/>
      <c r="AB141" s="15"/>
      <c r="AC141" s="15"/>
      <c r="AD141" s="15"/>
      <c r="AE141" s="15"/>
      <c r="AT141" s="271" t="s">
        <v>174</v>
      </c>
      <c r="AU141" s="271" t="s">
        <v>91</v>
      </c>
      <c r="AV141" s="15" t="s">
        <v>14</v>
      </c>
      <c r="AW141" s="15" t="s">
        <v>36</v>
      </c>
      <c r="AX141" s="15" t="s">
        <v>82</v>
      </c>
      <c r="AY141" s="271" t="s">
        <v>160</v>
      </c>
    </row>
    <row r="142" s="15" customFormat="1">
      <c r="A142" s="15"/>
      <c r="B142" s="262"/>
      <c r="C142" s="263"/>
      <c r="D142" s="232" t="s">
        <v>174</v>
      </c>
      <c r="E142" s="264" t="s">
        <v>1</v>
      </c>
      <c r="F142" s="265" t="s">
        <v>189</v>
      </c>
      <c r="G142" s="263"/>
      <c r="H142" s="264" t="s">
        <v>1</v>
      </c>
      <c r="I142" s="266"/>
      <c r="J142" s="263"/>
      <c r="K142" s="263"/>
      <c r="L142" s="267"/>
      <c r="M142" s="268"/>
      <c r="N142" s="269"/>
      <c r="O142" s="269"/>
      <c r="P142" s="269"/>
      <c r="Q142" s="269"/>
      <c r="R142" s="269"/>
      <c r="S142" s="269"/>
      <c r="T142" s="270"/>
      <c r="U142" s="15"/>
      <c r="V142" s="15"/>
      <c r="W142" s="15"/>
      <c r="X142" s="15"/>
      <c r="Y142" s="15"/>
      <c r="Z142" s="15"/>
      <c r="AA142" s="15"/>
      <c r="AB142" s="15"/>
      <c r="AC142" s="15"/>
      <c r="AD142" s="15"/>
      <c r="AE142" s="15"/>
      <c r="AT142" s="271" t="s">
        <v>174</v>
      </c>
      <c r="AU142" s="271" t="s">
        <v>91</v>
      </c>
      <c r="AV142" s="15" t="s">
        <v>14</v>
      </c>
      <c r="AW142" s="15" t="s">
        <v>36</v>
      </c>
      <c r="AX142" s="15" t="s">
        <v>82</v>
      </c>
      <c r="AY142" s="271" t="s">
        <v>160</v>
      </c>
    </row>
    <row r="143" s="13" customFormat="1">
      <c r="A143" s="13"/>
      <c r="B143" s="240"/>
      <c r="C143" s="241"/>
      <c r="D143" s="232" t="s">
        <v>174</v>
      </c>
      <c r="E143" s="242" t="s">
        <v>1</v>
      </c>
      <c r="F143" s="243" t="s">
        <v>190</v>
      </c>
      <c r="G143" s="241"/>
      <c r="H143" s="244">
        <v>38</v>
      </c>
      <c r="I143" s="245"/>
      <c r="J143" s="241"/>
      <c r="K143" s="241"/>
      <c r="L143" s="246"/>
      <c r="M143" s="247"/>
      <c r="N143" s="248"/>
      <c r="O143" s="248"/>
      <c r="P143" s="248"/>
      <c r="Q143" s="248"/>
      <c r="R143" s="248"/>
      <c r="S143" s="248"/>
      <c r="T143" s="249"/>
      <c r="U143" s="13"/>
      <c r="V143" s="13"/>
      <c r="W143" s="13"/>
      <c r="X143" s="13"/>
      <c r="Y143" s="13"/>
      <c r="Z143" s="13"/>
      <c r="AA143" s="13"/>
      <c r="AB143" s="13"/>
      <c r="AC143" s="13"/>
      <c r="AD143" s="13"/>
      <c r="AE143" s="13"/>
      <c r="AT143" s="250" t="s">
        <v>174</v>
      </c>
      <c r="AU143" s="250" t="s">
        <v>91</v>
      </c>
      <c r="AV143" s="13" t="s">
        <v>91</v>
      </c>
      <c r="AW143" s="13" t="s">
        <v>36</v>
      </c>
      <c r="AX143" s="13" t="s">
        <v>82</v>
      </c>
      <c r="AY143" s="250" t="s">
        <v>160</v>
      </c>
    </row>
    <row r="144" s="14" customFormat="1">
      <c r="A144" s="14"/>
      <c r="B144" s="251"/>
      <c r="C144" s="252"/>
      <c r="D144" s="232" t="s">
        <v>174</v>
      </c>
      <c r="E144" s="253" t="s">
        <v>1</v>
      </c>
      <c r="F144" s="254" t="s">
        <v>176</v>
      </c>
      <c r="G144" s="252"/>
      <c r="H144" s="255">
        <v>38</v>
      </c>
      <c r="I144" s="256"/>
      <c r="J144" s="252"/>
      <c r="K144" s="252"/>
      <c r="L144" s="257"/>
      <c r="M144" s="258"/>
      <c r="N144" s="259"/>
      <c r="O144" s="259"/>
      <c r="P144" s="259"/>
      <c r="Q144" s="259"/>
      <c r="R144" s="259"/>
      <c r="S144" s="259"/>
      <c r="T144" s="260"/>
      <c r="U144" s="14"/>
      <c r="V144" s="14"/>
      <c r="W144" s="14"/>
      <c r="X144" s="14"/>
      <c r="Y144" s="14"/>
      <c r="Z144" s="14"/>
      <c r="AA144" s="14"/>
      <c r="AB144" s="14"/>
      <c r="AC144" s="14"/>
      <c r="AD144" s="14"/>
      <c r="AE144" s="14"/>
      <c r="AT144" s="261" t="s">
        <v>174</v>
      </c>
      <c r="AU144" s="261" t="s">
        <v>91</v>
      </c>
      <c r="AV144" s="14" t="s">
        <v>166</v>
      </c>
      <c r="AW144" s="14" t="s">
        <v>36</v>
      </c>
      <c r="AX144" s="14" t="s">
        <v>14</v>
      </c>
      <c r="AY144" s="261" t="s">
        <v>160</v>
      </c>
    </row>
    <row r="145" s="2" customFormat="1" ht="49.05" customHeight="1">
      <c r="A145" s="38"/>
      <c r="B145" s="39"/>
      <c r="C145" s="219" t="s">
        <v>166</v>
      </c>
      <c r="D145" s="219" t="s">
        <v>162</v>
      </c>
      <c r="E145" s="220" t="s">
        <v>191</v>
      </c>
      <c r="F145" s="221" t="s">
        <v>192</v>
      </c>
      <c r="G145" s="222" t="s">
        <v>96</v>
      </c>
      <c r="H145" s="223">
        <v>66.245000000000005</v>
      </c>
      <c r="I145" s="224"/>
      <c r="J145" s="225">
        <f>ROUND(I145*H145,2)</f>
        <v>0</v>
      </c>
      <c r="K145" s="221" t="s">
        <v>165</v>
      </c>
      <c r="L145" s="44"/>
      <c r="M145" s="226" t="s">
        <v>1</v>
      </c>
      <c r="N145" s="227" t="s">
        <v>47</v>
      </c>
      <c r="O145" s="91"/>
      <c r="P145" s="228">
        <f>O145*H145</f>
        <v>0</v>
      </c>
      <c r="Q145" s="228">
        <v>0</v>
      </c>
      <c r="R145" s="228">
        <f>Q145*H145</f>
        <v>0</v>
      </c>
      <c r="S145" s="228">
        <v>0.316</v>
      </c>
      <c r="T145" s="229">
        <f>S145*H145</f>
        <v>20.933420000000002</v>
      </c>
      <c r="U145" s="38"/>
      <c r="V145" s="38"/>
      <c r="W145" s="38"/>
      <c r="X145" s="38"/>
      <c r="Y145" s="38"/>
      <c r="Z145" s="38"/>
      <c r="AA145" s="38"/>
      <c r="AB145" s="38"/>
      <c r="AC145" s="38"/>
      <c r="AD145" s="38"/>
      <c r="AE145" s="38"/>
      <c r="AR145" s="230" t="s">
        <v>166</v>
      </c>
      <c r="AT145" s="230" t="s">
        <v>162</v>
      </c>
      <c r="AU145" s="230" t="s">
        <v>91</v>
      </c>
      <c r="AY145" s="17" t="s">
        <v>160</v>
      </c>
      <c r="BE145" s="231">
        <f>IF(N145="základní",J145,0)</f>
        <v>0</v>
      </c>
      <c r="BF145" s="231">
        <f>IF(N145="snížená",J145,0)</f>
        <v>0</v>
      </c>
      <c r="BG145" s="231">
        <f>IF(N145="zákl. přenesená",J145,0)</f>
        <v>0</v>
      </c>
      <c r="BH145" s="231">
        <f>IF(N145="sníž. přenesená",J145,0)</f>
        <v>0</v>
      </c>
      <c r="BI145" s="231">
        <f>IF(N145="nulová",J145,0)</f>
        <v>0</v>
      </c>
      <c r="BJ145" s="17" t="s">
        <v>14</v>
      </c>
      <c r="BK145" s="231">
        <f>ROUND(I145*H145,2)</f>
        <v>0</v>
      </c>
      <c r="BL145" s="17" t="s">
        <v>166</v>
      </c>
      <c r="BM145" s="230" t="s">
        <v>193</v>
      </c>
    </row>
    <row r="146" s="2" customFormat="1">
      <c r="A146" s="38"/>
      <c r="B146" s="39"/>
      <c r="C146" s="40"/>
      <c r="D146" s="232" t="s">
        <v>168</v>
      </c>
      <c r="E146" s="40"/>
      <c r="F146" s="233" t="s">
        <v>192</v>
      </c>
      <c r="G146" s="40"/>
      <c r="H146" s="40"/>
      <c r="I146" s="234"/>
      <c r="J146" s="40"/>
      <c r="K146" s="40"/>
      <c r="L146" s="44"/>
      <c r="M146" s="235"/>
      <c r="N146" s="236"/>
      <c r="O146" s="91"/>
      <c r="P146" s="91"/>
      <c r="Q146" s="91"/>
      <c r="R146" s="91"/>
      <c r="S146" s="91"/>
      <c r="T146" s="92"/>
      <c r="U146" s="38"/>
      <c r="V146" s="38"/>
      <c r="W146" s="38"/>
      <c r="X146" s="38"/>
      <c r="Y146" s="38"/>
      <c r="Z146" s="38"/>
      <c r="AA146" s="38"/>
      <c r="AB146" s="38"/>
      <c r="AC146" s="38"/>
      <c r="AD146" s="38"/>
      <c r="AE146" s="38"/>
      <c r="AT146" s="17" t="s">
        <v>168</v>
      </c>
      <c r="AU146" s="17" t="s">
        <v>91</v>
      </c>
    </row>
    <row r="147" s="2" customFormat="1">
      <c r="A147" s="38"/>
      <c r="B147" s="39"/>
      <c r="C147" s="40"/>
      <c r="D147" s="237" t="s">
        <v>170</v>
      </c>
      <c r="E147" s="40"/>
      <c r="F147" s="238" t="s">
        <v>194</v>
      </c>
      <c r="G147" s="40"/>
      <c r="H147" s="40"/>
      <c r="I147" s="234"/>
      <c r="J147" s="40"/>
      <c r="K147" s="40"/>
      <c r="L147" s="44"/>
      <c r="M147" s="235"/>
      <c r="N147" s="236"/>
      <c r="O147" s="91"/>
      <c r="P147" s="91"/>
      <c r="Q147" s="91"/>
      <c r="R147" s="91"/>
      <c r="S147" s="91"/>
      <c r="T147" s="92"/>
      <c r="U147" s="38"/>
      <c r="V147" s="38"/>
      <c r="W147" s="38"/>
      <c r="X147" s="38"/>
      <c r="Y147" s="38"/>
      <c r="Z147" s="38"/>
      <c r="AA147" s="38"/>
      <c r="AB147" s="38"/>
      <c r="AC147" s="38"/>
      <c r="AD147" s="38"/>
      <c r="AE147" s="38"/>
      <c r="AT147" s="17" t="s">
        <v>170</v>
      </c>
      <c r="AU147" s="17" t="s">
        <v>91</v>
      </c>
    </row>
    <row r="148" s="2" customFormat="1">
      <c r="A148" s="38"/>
      <c r="B148" s="39"/>
      <c r="C148" s="40"/>
      <c r="D148" s="232" t="s">
        <v>172</v>
      </c>
      <c r="E148" s="40"/>
      <c r="F148" s="239" t="s">
        <v>187</v>
      </c>
      <c r="G148" s="40"/>
      <c r="H148" s="40"/>
      <c r="I148" s="234"/>
      <c r="J148" s="40"/>
      <c r="K148" s="40"/>
      <c r="L148" s="44"/>
      <c r="M148" s="235"/>
      <c r="N148" s="236"/>
      <c r="O148" s="91"/>
      <c r="P148" s="91"/>
      <c r="Q148" s="91"/>
      <c r="R148" s="91"/>
      <c r="S148" s="91"/>
      <c r="T148" s="92"/>
      <c r="U148" s="38"/>
      <c r="V148" s="38"/>
      <c r="W148" s="38"/>
      <c r="X148" s="38"/>
      <c r="Y148" s="38"/>
      <c r="Z148" s="38"/>
      <c r="AA148" s="38"/>
      <c r="AB148" s="38"/>
      <c r="AC148" s="38"/>
      <c r="AD148" s="38"/>
      <c r="AE148" s="38"/>
      <c r="AT148" s="17" t="s">
        <v>172</v>
      </c>
      <c r="AU148" s="17" t="s">
        <v>91</v>
      </c>
    </row>
    <row r="149" s="13" customFormat="1">
      <c r="A149" s="13"/>
      <c r="B149" s="240"/>
      <c r="C149" s="241"/>
      <c r="D149" s="232" t="s">
        <v>174</v>
      </c>
      <c r="E149" s="242" t="s">
        <v>1</v>
      </c>
      <c r="F149" s="243" t="s">
        <v>195</v>
      </c>
      <c r="G149" s="241"/>
      <c r="H149" s="244">
        <v>106.5</v>
      </c>
      <c r="I149" s="245"/>
      <c r="J149" s="241"/>
      <c r="K149" s="241"/>
      <c r="L149" s="246"/>
      <c r="M149" s="247"/>
      <c r="N149" s="248"/>
      <c r="O149" s="248"/>
      <c r="P149" s="248"/>
      <c r="Q149" s="248"/>
      <c r="R149" s="248"/>
      <c r="S149" s="248"/>
      <c r="T149" s="249"/>
      <c r="U149" s="13"/>
      <c r="V149" s="13"/>
      <c r="W149" s="13"/>
      <c r="X149" s="13"/>
      <c r="Y149" s="13"/>
      <c r="Z149" s="13"/>
      <c r="AA149" s="13"/>
      <c r="AB149" s="13"/>
      <c r="AC149" s="13"/>
      <c r="AD149" s="13"/>
      <c r="AE149" s="13"/>
      <c r="AT149" s="250" t="s">
        <v>174</v>
      </c>
      <c r="AU149" s="250" t="s">
        <v>91</v>
      </c>
      <c r="AV149" s="13" t="s">
        <v>91</v>
      </c>
      <c r="AW149" s="13" t="s">
        <v>36</v>
      </c>
      <c r="AX149" s="13" t="s">
        <v>82</v>
      </c>
      <c r="AY149" s="250" t="s">
        <v>160</v>
      </c>
    </row>
    <row r="150" s="13" customFormat="1">
      <c r="A150" s="13"/>
      <c r="B150" s="240"/>
      <c r="C150" s="241"/>
      <c r="D150" s="232" t="s">
        <v>174</v>
      </c>
      <c r="E150" s="242" t="s">
        <v>1</v>
      </c>
      <c r="F150" s="243" t="s">
        <v>196</v>
      </c>
      <c r="G150" s="241"/>
      <c r="H150" s="244">
        <v>-18.18</v>
      </c>
      <c r="I150" s="245"/>
      <c r="J150" s="241"/>
      <c r="K150" s="241"/>
      <c r="L150" s="246"/>
      <c r="M150" s="247"/>
      <c r="N150" s="248"/>
      <c r="O150" s="248"/>
      <c r="P150" s="248"/>
      <c r="Q150" s="248"/>
      <c r="R150" s="248"/>
      <c r="S150" s="248"/>
      <c r="T150" s="249"/>
      <c r="U150" s="13"/>
      <c r="V150" s="13"/>
      <c r="W150" s="13"/>
      <c r="X150" s="13"/>
      <c r="Y150" s="13"/>
      <c r="Z150" s="13"/>
      <c r="AA150" s="13"/>
      <c r="AB150" s="13"/>
      <c r="AC150" s="13"/>
      <c r="AD150" s="13"/>
      <c r="AE150" s="13"/>
      <c r="AT150" s="250" t="s">
        <v>174</v>
      </c>
      <c r="AU150" s="250" t="s">
        <v>91</v>
      </c>
      <c r="AV150" s="13" t="s">
        <v>91</v>
      </c>
      <c r="AW150" s="13" t="s">
        <v>36</v>
      </c>
      <c r="AX150" s="13" t="s">
        <v>82</v>
      </c>
      <c r="AY150" s="250" t="s">
        <v>160</v>
      </c>
    </row>
    <row r="151" s="13" customFormat="1">
      <c r="A151" s="13"/>
      <c r="B151" s="240"/>
      <c r="C151" s="241"/>
      <c r="D151" s="232" t="s">
        <v>174</v>
      </c>
      <c r="E151" s="242" t="s">
        <v>1</v>
      </c>
      <c r="F151" s="243" t="s">
        <v>197</v>
      </c>
      <c r="G151" s="241"/>
      <c r="H151" s="244">
        <v>-1.925</v>
      </c>
      <c r="I151" s="245"/>
      <c r="J151" s="241"/>
      <c r="K151" s="241"/>
      <c r="L151" s="246"/>
      <c r="M151" s="247"/>
      <c r="N151" s="248"/>
      <c r="O151" s="248"/>
      <c r="P151" s="248"/>
      <c r="Q151" s="248"/>
      <c r="R151" s="248"/>
      <c r="S151" s="248"/>
      <c r="T151" s="249"/>
      <c r="U151" s="13"/>
      <c r="V151" s="13"/>
      <c r="W151" s="13"/>
      <c r="X151" s="13"/>
      <c r="Y151" s="13"/>
      <c r="Z151" s="13"/>
      <c r="AA151" s="13"/>
      <c r="AB151" s="13"/>
      <c r="AC151" s="13"/>
      <c r="AD151" s="13"/>
      <c r="AE151" s="13"/>
      <c r="AT151" s="250" t="s">
        <v>174</v>
      </c>
      <c r="AU151" s="250" t="s">
        <v>91</v>
      </c>
      <c r="AV151" s="13" t="s">
        <v>91</v>
      </c>
      <c r="AW151" s="13" t="s">
        <v>36</v>
      </c>
      <c r="AX151" s="13" t="s">
        <v>82</v>
      </c>
      <c r="AY151" s="250" t="s">
        <v>160</v>
      </c>
    </row>
    <row r="152" s="13" customFormat="1">
      <c r="A152" s="13"/>
      <c r="B152" s="240"/>
      <c r="C152" s="241"/>
      <c r="D152" s="232" t="s">
        <v>174</v>
      </c>
      <c r="E152" s="242" t="s">
        <v>1</v>
      </c>
      <c r="F152" s="243" t="s">
        <v>198</v>
      </c>
      <c r="G152" s="241"/>
      <c r="H152" s="244">
        <v>-20.149999999999999</v>
      </c>
      <c r="I152" s="245"/>
      <c r="J152" s="241"/>
      <c r="K152" s="241"/>
      <c r="L152" s="246"/>
      <c r="M152" s="247"/>
      <c r="N152" s="248"/>
      <c r="O152" s="248"/>
      <c r="P152" s="248"/>
      <c r="Q152" s="248"/>
      <c r="R152" s="248"/>
      <c r="S152" s="248"/>
      <c r="T152" s="249"/>
      <c r="U152" s="13"/>
      <c r="V152" s="13"/>
      <c r="W152" s="13"/>
      <c r="X152" s="13"/>
      <c r="Y152" s="13"/>
      <c r="Z152" s="13"/>
      <c r="AA152" s="13"/>
      <c r="AB152" s="13"/>
      <c r="AC152" s="13"/>
      <c r="AD152" s="13"/>
      <c r="AE152" s="13"/>
      <c r="AT152" s="250" t="s">
        <v>174</v>
      </c>
      <c r="AU152" s="250" t="s">
        <v>91</v>
      </c>
      <c r="AV152" s="13" t="s">
        <v>91</v>
      </c>
      <c r="AW152" s="13" t="s">
        <v>36</v>
      </c>
      <c r="AX152" s="13" t="s">
        <v>82</v>
      </c>
      <c r="AY152" s="250" t="s">
        <v>160</v>
      </c>
    </row>
    <row r="153" s="14" customFormat="1">
      <c r="A153" s="14"/>
      <c r="B153" s="251"/>
      <c r="C153" s="252"/>
      <c r="D153" s="232" t="s">
        <v>174</v>
      </c>
      <c r="E153" s="253" t="s">
        <v>199</v>
      </c>
      <c r="F153" s="254" t="s">
        <v>176</v>
      </c>
      <c r="G153" s="252"/>
      <c r="H153" s="255">
        <v>66.245000000000005</v>
      </c>
      <c r="I153" s="256"/>
      <c r="J153" s="252"/>
      <c r="K153" s="252"/>
      <c r="L153" s="257"/>
      <c r="M153" s="258"/>
      <c r="N153" s="259"/>
      <c r="O153" s="259"/>
      <c r="P153" s="259"/>
      <c r="Q153" s="259"/>
      <c r="R153" s="259"/>
      <c r="S153" s="259"/>
      <c r="T153" s="260"/>
      <c r="U153" s="14"/>
      <c r="V153" s="14"/>
      <c r="W153" s="14"/>
      <c r="X153" s="14"/>
      <c r="Y153" s="14"/>
      <c r="Z153" s="14"/>
      <c r="AA153" s="14"/>
      <c r="AB153" s="14"/>
      <c r="AC153" s="14"/>
      <c r="AD153" s="14"/>
      <c r="AE153" s="14"/>
      <c r="AT153" s="261" t="s">
        <v>174</v>
      </c>
      <c r="AU153" s="261" t="s">
        <v>91</v>
      </c>
      <c r="AV153" s="14" t="s">
        <v>166</v>
      </c>
      <c r="AW153" s="14" t="s">
        <v>36</v>
      </c>
      <c r="AX153" s="14" t="s">
        <v>14</v>
      </c>
      <c r="AY153" s="261" t="s">
        <v>160</v>
      </c>
    </row>
    <row r="154" s="2" customFormat="1" ht="49.05" customHeight="1">
      <c r="A154" s="38"/>
      <c r="B154" s="39"/>
      <c r="C154" s="219" t="s">
        <v>200</v>
      </c>
      <c r="D154" s="219" t="s">
        <v>162</v>
      </c>
      <c r="E154" s="220" t="s">
        <v>201</v>
      </c>
      <c r="F154" s="221" t="s">
        <v>202</v>
      </c>
      <c r="G154" s="222" t="s">
        <v>106</v>
      </c>
      <c r="H154" s="223">
        <v>6</v>
      </c>
      <c r="I154" s="224"/>
      <c r="J154" s="225">
        <f>ROUND(I154*H154,2)</f>
        <v>0</v>
      </c>
      <c r="K154" s="221" t="s">
        <v>165</v>
      </c>
      <c r="L154" s="44"/>
      <c r="M154" s="226" t="s">
        <v>1</v>
      </c>
      <c r="N154" s="227" t="s">
        <v>47</v>
      </c>
      <c r="O154" s="91"/>
      <c r="P154" s="228">
        <f>O154*H154</f>
        <v>0</v>
      </c>
      <c r="Q154" s="228">
        <v>0</v>
      </c>
      <c r="R154" s="228">
        <f>Q154*H154</f>
        <v>0</v>
      </c>
      <c r="S154" s="228">
        <v>0.20499999999999999</v>
      </c>
      <c r="T154" s="229">
        <f>S154*H154</f>
        <v>1.23</v>
      </c>
      <c r="U154" s="38"/>
      <c r="V154" s="38"/>
      <c r="W154" s="38"/>
      <c r="X154" s="38"/>
      <c r="Y154" s="38"/>
      <c r="Z154" s="38"/>
      <c r="AA154" s="38"/>
      <c r="AB154" s="38"/>
      <c r="AC154" s="38"/>
      <c r="AD154" s="38"/>
      <c r="AE154" s="38"/>
      <c r="AR154" s="230" t="s">
        <v>166</v>
      </c>
      <c r="AT154" s="230" t="s">
        <v>162</v>
      </c>
      <c r="AU154" s="230" t="s">
        <v>91</v>
      </c>
      <c r="AY154" s="17" t="s">
        <v>160</v>
      </c>
      <c r="BE154" s="231">
        <f>IF(N154="základní",J154,0)</f>
        <v>0</v>
      </c>
      <c r="BF154" s="231">
        <f>IF(N154="snížená",J154,0)</f>
        <v>0</v>
      </c>
      <c r="BG154" s="231">
        <f>IF(N154="zákl. přenesená",J154,0)</f>
        <v>0</v>
      </c>
      <c r="BH154" s="231">
        <f>IF(N154="sníž. přenesená",J154,0)</f>
        <v>0</v>
      </c>
      <c r="BI154" s="231">
        <f>IF(N154="nulová",J154,0)</f>
        <v>0</v>
      </c>
      <c r="BJ154" s="17" t="s">
        <v>14</v>
      </c>
      <c r="BK154" s="231">
        <f>ROUND(I154*H154,2)</f>
        <v>0</v>
      </c>
      <c r="BL154" s="17" t="s">
        <v>166</v>
      </c>
      <c r="BM154" s="230" t="s">
        <v>203</v>
      </c>
    </row>
    <row r="155" s="2" customFormat="1">
      <c r="A155" s="38"/>
      <c r="B155" s="39"/>
      <c r="C155" s="40"/>
      <c r="D155" s="232" t="s">
        <v>168</v>
      </c>
      <c r="E155" s="40"/>
      <c r="F155" s="233" t="s">
        <v>202</v>
      </c>
      <c r="G155" s="40"/>
      <c r="H155" s="40"/>
      <c r="I155" s="234"/>
      <c r="J155" s="40"/>
      <c r="K155" s="40"/>
      <c r="L155" s="44"/>
      <c r="M155" s="235"/>
      <c r="N155" s="236"/>
      <c r="O155" s="91"/>
      <c r="P155" s="91"/>
      <c r="Q155" s="91"/>
      <c r="R155" s="91"/>
      <c r="S155" s="91"/>
      <c r="T155" s="92"/>
      <c r="U155" s="38"/>
      <c r="V155" s="38"/>
      <c r="W155" s="38"/>
      <c r="X155" s="38"/>
      <c r="Y155" s="38"/>
      <c r="Z155" s="38"/>
      <c r="AA155" s="38"/>
      <c r="AB155" s="38"/>
      <c r="AC155" s="38"/>
      <c r="AD155" s="38"/>
      <c r="AE155" s="38"/>
      <c r="AT155" s="17" t="s">
        <v>168</v>
      </c>
      <c r="AU155" s="17" t="s">
        <v>91</v>
      </c>
    </row>
    <row r="156" s="2" customFormat="1">
      <c r="A156" s="38"/>
      <c r="B156" s="39"/>
      <c r="C156" s="40"/>
      <c r="D156" s="237" t="s">
        <v>170</v>
      </c>
      <c r="E156" s="40"/>
      <c r="F156" s="238" t="s">
        <v>204</v>
      </c>
      <c r="G156" s="40"/>
      <c r="H156" s="40"/>
      <c r="I156" s="234"/>
      <c r="J156" s="40"/>
      <c r="K156" s="40"/>
      <c r="L156" s="44"/>
      <c r="M156" s="235"/>
      <c r="N156" s="236"/>
      <c r="O156" s="91"/>
      <c r="P156" s="91"/>
      <c r="Q156" s="91"/>
      <c r="R156" s="91"/>
      <c r="S156" s="91"/>
      <c r="T156" s="92"/>
      <c r="U156" s="38"/>
      <c r="V156" s="38"/>
      <c r="W156" s="38"/>
      <c r="X156" s="38"/>
      <c r="Y156" s="38"/>
      <c r="Z156" s="38"/>
      <c r="AA156" s="38"/>
      <c r="AB156" s="38"/>
      <c r="AC156" s="38"/>
      <c r="AD156" s="38"/>
      <c r="AE156" s="38"/>
      <c r="AT156" s="17" t="s">
        <v>170</v>
      </c>
      <c r="AU156" s="17" t="s">
        <v>91</v>
      </c>
    </row>
    <row r="157" s="2" customFormat="1">
      <c r="A157" s="38"/>
      <c r="B157" s="39"/>
      <c r="C157" s="40"/>
      <c r="D157" s="232" t="s">
        <v>172</v>
      </c>
      <c r="E157" s="40"/>
      <c r="F157" s="239" t="s">
        <v>205</v>
      </c>
      <c r="G157" s="40"/>
      <c r="H157" s="40"/>
      <c r="I157" s="234"/>
      <c r="J157" s="40"/>
      <c r="K157" s="40"/>
      <c r="L157" s="44"/>
      <c r="M157" s="235"/>
      <c r="N157" s="236"/>
      <c r="O157" s="91"/>
      <c r="P157" s="91"/>
      <c r="Q157" s="91"/>
      <c r="R157" s="91"/>
      <c r="S157" s="91"/>
      <c r="T157" s="92"/>
      <c r="U157" s="38"/>
      <c r="V157" s="38"/>
      <c r="W157" s="38"/>
      <c r="X157" s="38"/>
      <c r="Y157" s="38"/>
      <c r="Z157" s="38"/>
      <c r="AA157" s="38"/>
      <c r="AB157" s="38"/>
      <c r="AC157" s="38"/>
      <c r="AD157" s="38"/>
      <c r="AE157" s="38"/>
      <c r="AT157" s="17" t="s">
        <v>172</v>
      </c>
      <c r="AU157" s="17" t="s">
        <v>91</v>
      </c>
    </row>
    <row r="158" s="13" customFormat="1">
      <c r="A158" s="13"/>
      <c r="B158" s="240"/>
      <c r="C158" s="241"/>
      <c r="D158" s="232" t="s">
        <v>174</v>
      </c>
      <c r="E158" s="242" t="s">
        <v>1</v>
      </c>
      <c r="F158" s="243" t="s">
        <v>206</v>
      </c>
      <c r="G158" s="241"/>
      <c r="H158" s="244">
        <v>6</v>
      </c>
      <c r="I158" s="245"/>
      <c r="J158" s="241"/>
      <c r="K158" s="241"/>
      <c r="L158" s="246"/>
      <c r="M158" s="247"/>
      <c r="N158" s="248"/>
      <c r="O158" s="248"/>
      <c r="P158" s="248"/>
      <c r="Q158" s="248"/>
      <c r="R158" s="248"/>
      <c r="S158" s="248"/>
      <c r="T158" s="249"/>
      <c r="U158" s="13"/>
      <c r="V158" s="13"/>
      <c r="W158" s="13"/>
      <c r="X158" s="13"/>
      <c r="Y158" s="13"/>
      <c r="Z158" s="13"/>
      <c r="AA158" s="13"/>
      <c r="AB158" s="13"/>
      <c r="AC158" s="13"/>
      <c r="AD158" s="13"/>
      <c r="AE158" s="13"/>
      <c r="AT158" s="250" t="s">
        <v>174</v>
      </c>
      <c r="AU158" s="250" t="s">
        <v>91</v>
      </c>
      <c r="AV158" s="13" t="s">
        <v>91</v>
      </c>
      <c r="AW158" s="13" t="s">
        <v>36</v>
      </c>
      <c r="AX158" s="13" t="s">
        <v>82</v>
      </c>
      <c r="AY158" s="250" t="s">
        <v>160</v>
      </c>
    </row>
    <row r="159" s="14" customFormat="1">
      <c r="A159" s="14"/>
      <c r="B159" s="251"/>
      <c r="C159" s="252"/>
      <c r="D159" s="232" t="s">
        <v>174</v>
      </c>
      <c r="E159" s="253" t="s">
        <v>1</v>
      </c>
      <c r="F159" s="254" t="s">
        <v>176</v>
      </c>
      <c r="G159" s="252"/>
      <c r="H159" s="255">
        <v>6</v>
      </c>
      <c r="I159" s="256"/>
      <c r="J159" s="252"/>
      <c r="K159" s="252"/>
      <c r="L159" s="257"/>
      <c r="M159" s="258"/>
      <c r="N159" s="259"/>
      <c r="O159" s="259"/>
      <c r="P159" s="259"/>
      <c r="Q159" s="259"/>
      <c r="R159" s="259"/>
      <c r="S159" s="259"/>
      <c r="T159" s="260"/>
      <c r="U159" s="14"/>
      <c r="V159" s="14"/>
      <c r="W159" s="14"/>
      <c r="X159" s="14"/>
      <c r="Y159" s="14"/>
      <c r="Z159" s="14"/>
      <c r="AA159" s="14"/>
      <c r="AB159" s="14"/>
      <c r="AC159" s="14"/>
      <c r="AD159" s="14"/>
      <c r="AE159" s="14"/>
      <c r="AT159" s="261" t="s">
        <v>174</v>
      </c>
      <c r="AU159" s="261" t="s">
        <v>91</v>
      </c>
      <c r="AV159" s="14" t="s">
        <v>166</v>
      </c>
      <c r="AW159" s="14" t="s">
        <v>36</v>
      </c>
      <c r="AX159" s="14" t="s">
        <v>14</v>
      </c>
      <c r="AY159" s="261" t="s">
        <v>160</v>
      </c>
    </row>
    <row r="160" s="2" customFormat="1" ht="62.7" customHeight="1">
      <c r="A160" s="38"/>
      <c r="B160" s="39"/>
      <c r="C160" s="219" t="s">
        <v>207</v>
      </c>
      <c r="D160" s="219" t="s">
        <v>162</v>
      </c>
      <c r="E160" s="220" t="s">
        <v>208</v>
      </c>
      <c r="F160" s="221" t="s">
        <v>209</v>
      </c>
      <c r="G160" s="222" t="s">
        <v>210</v>
      </c>
      <c r="H160" s="223">
        <v>1.8</v>
      </c>
      <c r="I160" s="224"/>
      <c r="J160" s="225">
        <f>ROUND(I160*H160,2)</f>
        <v>0</v>
      </c>
      <c r="K160" s="221" t="s">
        <v>165</v>
      </c>
      <c r="L160" s="44"/>
      <c r="M160" s="226" t="s">
        <v>1</v>
      </c>
      <c r="N160" s="227" t="s">
        <v>47</v>
      </c>
      <c r="O160" s="91"/>
      <c r="P160" s="228">
        <f>O160*H160</f>
        <v>0</v>
      </c>
      <c r="Q160" s="228">
        <v>0</v>
      </c>
      <c r="R160" s="228">
        <f>Q160*H160</f>
        <v>0</v>
      </c>
      <c r="S160" s="228">
        <v>0</v>
      </c>
      <c r="T160" s="229">
        <f>S160*H160</f>
        <v>0</v>
      </c>
      <c r="U160" s="38"/>
      <c r="V160" s="38"/>
      <c r="W160" s="38"/>
      <c r="X160" s="38"/>
      <c r="Y160" s="38"/>
      <c r="Z160" s="38"/>
      <c r="AA160" s="38"/>
      <c r="AB160" s="38"/>
      <c r="AC160" s="38"/>
      <c r="AD160" s="38"/>
      <c r="AE160" s="38"/>
      <c r="AR160" s="230" t="s">
        <v>166</v>
      </c>
      <c r="AT160" s="230" t="s">
        <v>162</v>
      </c>
      <c r="AU160" s="230" t="s">
        <v>91</v>
      </c>
      <c r="AY160" s="17" t="s">
        <v>160</v>
      </c>
      <c r="BE160" s="231">
        <f>IF(N160="základní",J160,0)</f>
        <v>0</v>
      </c>
      <c r="BF160" s="231">
        <f>IF(N160="snížená",J160,0)</f>
        <v>0</v>
      </c>
      <c r="BG160" s="231">
        <f>IF(N160="zákl. přenesená",J160,0)</f>
        <v>0</v>
      </c>
      <c r="BH160" s="231">
        <f>IF(N160="sníž. přenesená",J160,0)</f>
        <v>0</v>
      </c>
      <c r="BI160" s="231">
        <f>IF(N160="nulová",J160,0)</f>
        <v>0</v>
      </c>
      <c r="BJ160" s="17" t="s">
        <v>14</v>
      </c>
      <c r="BK160" s="231">
        <f>ROUND(I160*H160,2)</f>
        <v>0</v>
      </c>
      <c r="BL160" s="17" t="s">
        <v>166</v>
      </c>
      <c r="BM160" s="230" t="s">
        <v>211</v>
      </c>
    </row>
    <row r="161" s="2" customFormat="1">
      <c r="A161" s="38"/>
      <c r="B161" s="39"/>
      <c r="C161" s="40"/>
      <c r="D161" s="232" t="s">
        <v>168</v>
      </c>
      <c r="E161" s="40"/>
      <c r="F161" s="233" t="s">
        <v>209</v>
      </c>
      <c r="G161" s="40"/>
      <c r="H161" s="40"/>
      <c r="I161" s="234"/>
      <c r="J161" s="40"/>
      <c r="K161" s="40"/>
      <c r="L161" s="44"/>
      <c r="M161" s="235"/>
      <c r="N161" s="236"/>
      <c r="O161" s="91"/>
      <c r="P161" s="91"/>
      <c r="Q161" s="91"/>
      <c r="R161" s="91"/>
      <c r="S161" s="91"/>
      <c r="T161" s="92"/>
      <c r="U161" s="38"/>
      <c r="V161" s="38"/>
      <c r="W161" s="38"/>
      <c r="X161" s="38"/>
      <c r="Y161" s="38"/>
      <c r="Z161" s="38"/>
      <c r="AA161" s="38"/>
      <c r="AB161" s="38"/>
      <c r="AC161" s="38"/>
      <c r="AD161" s="38"/>
      <c r="AE161" s="38"/>
      <c r="AT161" s="17" t="s">
        <v>168</v>
      </c>
      <c r="AU161" s="17" t="s">
        <v>91</v>
      </c>
    </row>
    <row r="162" s="2" customFormat="1">
      <c r="A162" s="38"/>
      <c r="B162" s="39"/>
      <c r="C162" s="40"/>
      <c r="D162" s="237" t="s">
        <v>170</v>
      </c>
      <c r="E162" s="40"/>
      <c r="F162" s="238" t="s">
        <v>212</v>
      </c>
      <c r="G162" s="40"/>
      <c r="H162" s="40"/>
      <c r="I162" s="234"/>
      <c r="J162" s="40"/>
      <c r="K162" s="40"/>
      <c r="L162" s="44"/>
      <c r="M162" s="235"/>
      <c r="N162" s="236"/>
      <c r="O162" s="91"/>
      <c r="P162" s="91"/>
      <c r="Q162" s="91"/>
      <c r="R162" s="91"/>
      <c r="S162" s="91"/>
      <c r="T162" s="92"/>
      <c r="U162" s="38"/>
      <c r="V162" s="38"/>
      <c r="W162" s="38"/>
      <c r="X162" s="38"/>
      <c r="Y162" s="38"/>
      <c r="Z162" s="38"/>
      <c r="AA162" s="38"/>
      <c r="AB162" s="38"/>
      <c r="AC162" s="38"/>
      <c r="AD162" s="38"/>
      <c r="AE162" s="38"/>
      <c r="AT162" s="17" t="s">
        <v>170</v>
      </c>
      <c r="AU162" s="17" t="s">
        <v>91</v>
      </c>
    </row>
    <row r="163" s="2" customFormat="1">
      <c r="A163" s="38"/>
      <c r="B163" s="39"/>
      <c r="C163" s="40"/>
      <c r="D163" s="232" t="s">
        <v>172</v>
      </c>
      <c r="E163" s="40"/>
      <c r="F163" s="239" t="s">
        <v>213</v>
      </c>
      <c r="G163" s="40"/>
      <c r="H163" s="40"/>
      <c r="I163" s="234"/>
      <c r="J163" s="40"/>
      <c r="K163" s="40"/>
      <c r="L163" s="44"/>
      <c r="M163" s="235"/>
      <c r="N163" s="236"/>
      <c r="O163" s="91"/>
      <c r="P163" s="91"/>
      <c r="Q163" s="91"/>
      <c r="R163" s="91"/>
      <c r="S163" s="91"/>
      <c r="T163" s="92"/>
      <c r="U163" s="38"/>
      <c r="V163" s="38"/>
      <c r="W163" s="38"/>
      <c r="X163" s="38"/>
      <c r="Y163" s="38"/>
      <c r="Z163" s="38"/>
      <c r="AA163" s="38"/>
      <c r="AB163" s="38"/>
      <c r="AC163" s="38"/>
      <c r="AD163" s="38"/>
      <c r="AE163" s="38"/>
      <c r="AT163" s="17" t="s">
        <v>172</v>
      </c>
      <c r="AU163" s="17" t="s">
        <v>91</v>
      </c>
    </row>
    <row r="164" s="15" customFormat="1">
      <c r="A164" s="15"/>
      <c r="B164" s="262"/>
      <c r="C164" s="263"/>
      <c r="D164" s="232" t="s">
        <v>174</v>
      </c>
      <c r="E164" s="264" t="s">
        <v>1</v>
      </c>
      <c r="F164" s="265" t="s">
        <v>214</v>
      </c>
      <c r="G164" s="263"/>
      <c r="H164" s="264" t="s">
        <v>1</v>
      </c>
      <c r="I164" s="266"/>
      <c r="J164" s="263"/>
      <c r="K164" s="263"/>
      <c r="L164" s="267"/>
      <c r="M164" s="268"/>
      <c r="N164" s="269"/>
      <c r="O164" s="269"/>
      <c r="P164" s="269"/>
      <c r="Q164" s="269"/>
      <c r="R164" s="269"/>
      <c r="S164" s="269"/>
      <c r="T164" s="270"/>
      <c r="U164" s="15"/>
      <c r="V164" s="15"/>
      <c r="W164" s="15"/>
      <c r="X164" s="15"/>
      <c r="Y164" s="15"/>
      <c r="Z164" s="15"/>
      <c r="AA164" s="15"/>
      <c r="AB164" s="15"/>
      <c r="AC164" s="15"/>
      <c r="AD164" s="15"/>
      <c r="AE164" s="15"/>
      <c r="AT164" s="271" t="s">
        <v>174</v>
      </c>
      <c r="AU164" s="271" t="s">
        <v>91</v>
      </c>
      <c r="AV164" s="15" t="s">
        <v>14</v>
      </c>
      <c r="AW164" s="15" t="s">
        <v>36</v>
      </c>
      <c r="AX164" s="15" t="s">
        <v>82</v>
      </c>
      <c r="AY164" s="271" t="s">
        <v>160</v>
      </c>
    </row>
    <row r="165" s="13" customFormat="1">
      <c r="A165" s="13"/>
      <c r="B165" s="240"/>
      <c r="C165" s="241"/>
      <c r="D165" s="232" t="s">
        <v>174</v>
      </c>
      <c r="E165" s="242" t="s">
        <v>1</v>
      </c>
      <c r="F165" s="243" t="s">
        <v>215</v>
      </c>
      <c r="G165" s="241"/>
      <c r="H165" s="244">
        <v>1.8</v>
      </c>
      <c r="I165" s="245"/>
      <c r="J165" s="241"/>
      <c r="K165" s="241"/>
      <c r="L165" s="246"/>
      <c r="M165" s="247"/>
      <c r="N165" s="248"/>
      <c r="O165" s="248"/>
      <c r="P165" s="248"/>
      <c r="Q165" s="248"/>
      <c r="R165" s="248"/>
      <c r="S165" s="248"/>
      <c r="T165" s="249"/>
      <c r="U165" s="13"/>
      <c r="V165" s="13"/>
      <c r="W165" s="13"/>
      <c r="X165" s="13"/>
      <c r="Y165" s="13"/>
      <c r="Z165" s="13"/>
      <c r="AA165" s="13"/>
      <c r="AB165" s="13"/>
      <c r="AC165" s="13"/>
      <c r="AD165" s="13"/>
      <c r="AE165" s="13"/>
      <c r="AT165" s="250" t="s">
        <v>174</v>
      </c>
      <c r="AU165" s="250" t="s">
        <v>91</v>
      </c>
      <c r="AV165" s="13" t="s">
        <v>91</v>
      </c>
      <c r="AW165" s="13" t="s">
        <v>36</v>
      </c>
      <c r="AX165" s="13" t="s">
        <v>82</v>
      </c>
      <c r="AY165" s="250" t="s">
        <v>160</v>
      </c>
    </row>
    <row r="166" s="14" customFormat="1">
      <c r="A166" s="14"/>
      <c r="B166" s="251"/>
      <c r="C166" s="252"/>
      <c r="D166" s="232" t="s">
        <v>174</v>
      </c>
      <c r="E166" s="253" t="s">
        <v>1</v>
      </c>
      <c r="F166" s="254" t="s">
        <v>176</v>
      </c>
      <c r="G166" s="252"/>
      <c r="H166" s="255">
        <v>1.8</v>
      </c>
      <c r="I166" s="256"/>
      <c r="J166" s="252"/>
      <c r="K166" s="252"/>
      <c r="L166" s="257"/>
      <c r="M166" s="258"/>
      <c r="N166" s="259"/>
      <c r="O166" s="259"/>
      <c r="P166" s="259"/>
      <c r="Q166" s="259"/>
      <c r="R166" s="259"/>
      <c r="S166" s="259"/>
      <c r="T166" s="260"/>
      <c r="U166" s="14"/>
      <c r="V166" s="14"/>
      <c r="W166" s="14"/>
      <c r="X166" s="14"/>
      <c r="Y166" s="14"/>
      <c r="Z166" s="14"/>
      <c r="AA166" s="14"/>
      <c r="AB166" s="14"/>
      <c r="AC166" s="14"/>
      <c r="AD166" s="14"/>
      <c r="AE166" s="14"/>
      <c r="AT166" s="261" t="s">
        <v>174</v>
      </c>
      <c r="AU166" s="261" t="s">
        <v>91</v>
      </c>
      <c r="AV166" s="14" t="s">
        <v>166</v>
      </c>
      <c r="AW166" s="14" t="s">
        <v>36</v>
      </c>
      <c r="AX166" s="14" t="s">
        <v>14</v>
      </c>
      <c r="AY166" s="261" t="s">
        <v>160</v>
      </c>
    </row>
    <row r="167" s="2" customFormat="1" ht="44.25" customHeight="1">
      <c r="A167" s="38"/>
      <c r="B167" s="39"/>
      <c r="C167" s="219" t="s">
        <v>216</v>
      </c>
      <c r="D167" s="219" t="s">
        <v>162</v>
      </c>
      <c r="E167" s="220" t="s">
        <v>217</v>
      </c>
      <c r="F167" s="221" t="s">
        <v>218</v>
      </c>
      <c r="G167" s="222" t="s">
        <v>210</v>
      </c>
      <c r="H167" s="223">
        <v>1.8</v>
      </c>
      <c r="I167" s="224"/>
      <c r="J167" s="225">
        <f>ROUND(I167*H167,2)</f>
        <v>0</v>
      </c>
      <c r="K167" s="221" t="s">
        <v>165</v>
      </c>
      <c r="L167" s="44"/>
      <c r="M167" s="226" t="s">
        <v>1</v>
      </c>
      <c r="N167" s="227" t="s">
        <v>47</v>
      </c>
      <c r="O167" s="91"/>
      <c r="P167" s="228">
        <f>O167*H167</f>
        <v>0</v>
      </c>
      <c r="Q167" s="228">
        <v>0</v>
      </c>
      <c r="R167" s="228">
        <f>Q167*H167</f>
        <v>0</v>
      </c>
      <c r="S167" s="228">
        <v>0</v>
      </c>
      <c r="T167" s="229">
        <f>S167*H167</f>
        <v>0</v>
      </c>
      <c r="U167" s="38"/>
      <c r="V167" s="38"/>
      <c r="W167" s="38"/>
      <c r="X167" s="38"/>
      <c r="Y167" s="38"/>
      <c r="Z167" s="38"/>
      <c r="AA167" s="38"/>
      <c r="AB167" s="38"/>
      <c r="AC167" s="38"/>
      <c r="AD167" s="38"/>
      <c r="AE167" s="38"/>
      <c r="AR167" s="230" t="s">
        <v>166</v>
      </c>
      <c r="AT167" s="230" t="s">
        <v>162</v>
      </c>
      <c r="AU167" s="230" t="s">
        <v>91</v>
      </c>
      <c r="AY167" s="17" t="s">
        <v>160</v>
      </c>
      <c r="BE167" s="231">
        <f>IF(N167="základní",J167,0)</f>
        <v>0</v>
      </c>
      <c r="BF167" s="231">
        <f>IF(N167="snížená",J167,0)</f>
        <v>0</v>
      </c>
      <c r="BG167" s="231">
        <f>IF(N167="zákl. přenesená",J167,0)</f>
        <v>0</v>
      </c>
      <c r="BH167" s="231">
        <f>IF(N167="sníž. přenesená",J167,0)</f>
        <v>0</v>
      </c>
      <c r="BI167" s="231">
        <f>IF(N167="nulová",J167,0)</f>
        <v>0</v>
      </c>
      <c r="BJ167" s="17" t="s">
        <v>14</v>
      </c>
      <c r="BK167" s="231">
        <f>ROUND(I167*H167,2)</f>
        <v>0</v>
      </c>
      <c r="BL167" s="17" t="s">
        <v>166</v>
      </c>
      <c r="BM167" s="230" t="s">
        <v>219</v>
      </c>
    </row>
    <row r="168" s="2" customFormat="1">
      <c r="A168" s="38"/>
      <c r="B168" s="39"/>
      <c r="C168" s="40"/>
      <c r="D168" s="232" t="s">
        <v>168</v>
      </c>
      <c r="E168" s="40"/>
      <c r="F168" s="233" t="s">
        <v>218</v>
      </c>
      <c r="G168" s="40"/>
      <c r="H168" s="40"/>
      <c r="I168" s="234"/>
      <c r="J168" s="40"/>
      <c r="K168" s="40"/>
      <c r="L168" s="44"/>
      <c r="M168" s="235"/>
      <c r="N168" s="236"/>
      <c r="O168" s="91"/>
      <c r="P168" s="91"/>
      <c r="Q168" s="91"/>
      <c r="R168" s="91"/>
      <c r="S168" s="91"/>
      <c r="T168" s="92"/>
      <c r="U168" s="38"/>
      <c r="V168" s="38"/>
      <c r="W168" s="38"/>
      <c r="X168" s="38"/>
      <c r="Y168" s="38"/>
      <c r="Z168" s="38"/>
      <c r="AA168" s="38"/>
      <c r="AB168" s="38"/>
      <c r="AC168" s="38"/>
      <c r="AD168" s="38"/>
      <c r="AE168" s="38"/>
      <c r="AT168" s="17" t="s">
        <v>168</v>
      </c>
      <c r="AU168" s="17" t="s">
        <v>91</v>
      </c>
    </row>
    <row r="169" s="2" customFormat="1">
      <c r="A169" s="38"/>
      <c r="B169" s="39"/>
      <c r="C169" s="40"/>
      <c r="D169" s="237" t="s">
        <v>170</v>
      </c>
      <c r="E169" s="40"/>
      <c r="F169" s="238" t="s">
        <v>220</v>
      </c>
      <c r="G169" s="40"/>
      <c r="H169" s="40"/>
      <c r="I169" s="234"/>
      <c r="J169" s="40"/>
      <c r="K169" s="40"/>
      <c r="L169" s="44"/>
      <c r="M169" s="235"/>
      <c r="N169" s="236"/>
      <c r="O169" s="91"/>
      <c r="P169" s="91"/>
      <c r="Q169" s="91"/>
      <c r="R169" s="91"/>
      <c r="S169" s="91"/>
      <c r="T169" s="92"/>
      <c r="U169" s="38"/>
      <c r="V169" s="38"/>
      <c r="W169" s="38"/>
      <c r="X169" s="38"/>
      <c r="Y169" s="38"/>
      <c r="Z169" s="38"/>
      <c r="AA169" s="38"/>
      <c r="AB169" s="38"/>
      <c r="AC169" s="38"/>
      <c r="AD169" s="38"/>
      <c r="AE169" s="38"/>
      <c r="AT169" s="17" t="s">
        <v>170</v>
      </c>
      <c r="AU169" s="17" t="s">
        <v>91</v>
      </c>
    </row>
    <row r="170" s="2" customFormat="1">
      <c r="A170" s="38"/>
      <c r="B170" s="39"/>
      <c r="C170" s="40"/>
      <c r="D170" s="232" t="s">
        <v>172</v>
      </c>
      <c r="E170" s="40"/>
      <c r="F170" s="239" t="s">
        <v>221</v>
      </c>
      <c r="G170" s="40"/>
      <c r="H170" s="40"/>
      <c r="I170" s="234"/>
      <c r="J170" s="40"/>
      <c r="K170" s="40"/>
      <c r="L170" s="44"/>
      <c r="M170" s="235"/>
      <c r="N170" s="236"/>
      <c r="O170" s="91"/>
      <c r="P170" s="91"/>
      <c r="Q170" s="91"/>
      <c r="R170" s="91"/>
      <c r="S170" s="91"/>
      <c r="T170" s="92"/>
      <c r="U170" s="38"/>
      <c r="V170" s="38"/>
      <c r="W170" s="38"/>
      <c r="X170" s="38"/>
      <c r="Y170" s="38"/>
      <c r="Z170" s="38"/>
      <c r="AA170" s="38"/>
      <c r="AB170" s="38"/>
      <c r="AC170" s="38"/>
      <c r="AD170" s="38"/>
      <c r="AE170" s="38"/>
      <c r="AT170" s="17" t="s">
        <v>172</v>
      </c>
      <c r="AU170" s="17" t="s">
        <v>91</v>
      </c>
    </row>
    <row r="171" s="15" customFormat="1">
      <c r="A171" s="15"/>
      <c r="B171" s="262"/>
      <c r="C171" s="263"/>
      <c r="D171" s="232" t="s">
        <v>174</v>
      </c>
      <c r="E171" s="264" t="s">
        <v>1</v>
      </c>
      <c r="F171" s="265" t="s">
        <v>222</v>
      </c>
      <c r="G171" s="263"/>
      <c r="H171" s="264" t="s">
        <v>1</v>
      </c>
      <c r="I171" s="266"/>
      <c r="J171" s="263"/>
      <c r="K171" s="263"/>
      <c r="L171" s="267"/>
      <c r="M171" s="268"/>
      <c r="N171" s="269"/>
      <c r="O171" s="269"/>
      <c r="P171" s="269"/>
      <c r="Q171" s="269"/>
      <c r="R171" s="269"/>
      <c r="S171" s="269"/>
      <c r="T171" s="270"/>
      <c r="U171" s="15"/>
      <c r="V171" s="15"/>
      <c r="W171" s="15"/>
      <c r="X171" s="15"/>
      <c r="Y171" s="15"/>
      <c r="Z171" s="15"/>
      <c r="AA171" s="15"/>
      <c r="AB171" s="15"/>
      <c r="AC171" s="15"/>
      <c r="AD171" s="15"/>
      <c r="AE171" s="15"/>
      <c r="AT171" s="271" t="s">
        <v>174</v>
      </c>
      <c r="AU171" s="271" t="s">
        <v>91</v>
      </c>
      <c r="AV171" s="15" t="s">
        <v>14</v>
      </c>
      <c r="AW171" s="15" t="s">
        <v>36</v>
      </c>
      <c r="AX171" s="15" t="s">
        <v>82</v>
      </c>
      <c r="AY171" s="271" t="s">
        <v>160</v>
      </c>
    </row>
    <row r="172" s="13" customFormat="1">
      <c r="A172" s="13"/>
      <c r="B172" s="240"/>
      <c r="C172" s="241"/>
      <c r="D172" s="232" t="s">
        <v>174</v>
      </c>
      <c r="E172" s="242" t="s">
        <v>1</v>
      </c>
      <c r="F172" s="243" t="s">
        <v>215</v>
      </c>
      <c r="G172" s="241"/>
      <c r="H172" s="244">
        <v>1.8</v>
      </c>
      <c r="I172" s="245"/>
      <c r="J172" s="241"/>
      <c r="K172" s="241"/>
      <c r="L172" s="246"/>
      <c r="M172" s="247"/>
      <c r="N172" s="248"/>
      <c r="O172" s="248"/>
      <c r="P172" s="248"/>
      <c r="Q172" s="248"/>
      <c r="R172" s="248"/>
      <c r="S172" s="248"/>
      <c r="T172" s="249"/>
      <c r="U172" s="13"/>
      <c r="V172" s="13"/>
      <c r="W172" s="13"/>
      <c r="X172" s="13"/>
      <c r="Y172" s="13"/>
      <c r="Z172" s="13"/>
      <c r="AA172" s="13"/>
      <c r="AB172" s="13"/>
      <c r="AC172" s="13"/>
      <c r="AD172" s="13"/>
      <c r="AE172" s="13"/>
      <c r="AT172" s="250" t="s">
        <v>174</v>
      </c>
      <c r="AU172" s="250" t="s">
        <v>91</v>
      </c>
      <c r="AV172" s="13" t="s">
        <v>91</v>
      </c>
      <c r="AW172" s="13" t="s">
        <v>36</v>
      </c>
      <c r="AX172" s="13" t="s">
        <v>82</v>
      </c>
      <c r="AY172" s="250" t="s">
        <v>160</v>
      </c>
    </row>
    <row r="173" s="14" customFormat="1">
      <c r="A173" s="14"/>
      <c r="B173" s="251"/>
      <c r="C173" s="252"/>
      <c r="D173" s="232" t="s">
        <v>174</v>
      </c>
      <c r="E173" s="253" t="s">
        <v>1</v>
      </c>
      <c r="F173" s="254" t="s">
        <v>176</v>
      </c>
      <c r="G173" s="252"/>
      <c r="H173" s="255">
        <v>1.8</v>
      </c>
      <c r="I173" s="256"/>
      <c r="J173" s="252"/>
      <c r="K173" s="252"/>
      <c r="L173" s="257"/>
      <c r="M173" s="258"/>
      <c r="N173" s="259"/>
      <c r="O173" s="259"/>
      <c r="P173" s="259"/>
      <c r="Q173" s="259"/>
      <c r="R173" s="259"/>
      <c r="S173" s="259"/>
      <c r="T173" s="260"/>
      <c r="U173" s="14"/>
      <c r="V173" s="14"/>
      <c r="W173" s="14"/>
      <c r="X173" s="14"/>
      <c r="Y173" s="14"/>
      <c r="Z173" s="14"/>
      <c r="AA173" s="14"/>
      <c r="AB173" s="14"/>
      <c r="AC173" s="14"/>
      <c r="AD173" s="14"/>
      <c r="AE173" s="14"/>
      <c r="AT173" s="261" t="s">
        <v>174</v>
      </c>
      <c r="AU173" s="261" t="s">
        <v>91</v>
      </c>
      <c r="AV173" s="14" t="s">
        <v>166</v>
      </c>
      <c r="AW173" s="14" t="s">
        <v>36</v>
      </c>
      <c r="AX173" s="14" t="s">
        <v>14</v>
      </c>
      <c r="AY173" s="261" t="s">
        <v>160</v>
      </c>
    </row>
    <row r="174" s="2" customFormat="1" ht="37.8" customHeight="1">
      <c r="A174" s="38"/>
      <c r="B174" s="39"/>
      <c r="C174" s="219" t="s">
        <v>223</v>
      </c>
      <c r="D174" s="219" t="s">
        <v>162</v>
      </c>
      <c r="E174" s="220" t="s">
        <v>224</v>
      </c>
      <c r="F174" s="221" t="s">
        <v>225</v>
      </c>
      <c r="G174" s="222" t="s">
        <v>96</v>
      </c>
      <c r="H174" s="223">
        <v>18</v>
      </c>
      <c r="I174" s="224"/>
      <c r="J174" s="225">
        <f>ROUND(I174*H174,2)</f>
        <v>0</v>
      </c>
      <c r="K174" s="221" t="s">
        <v>165</v>
      </c>
      <c r="L174" s="44"/>
      <c r="M174" s="226" t="s">
        <v>1</v>
      </c>
      <c r="N174" s="227" t="s">
        <v>47</v>
      </c>
      <c r="O174" s="91"/>
      <c r="P174" s="228">
        <f>O174*H174</f>
        <v>0</v>
      </c>
      <c r="Q174" s="228">
        <v>0</v>
      </c>
      <c r="R174" s="228">
        <f>Q174*H174</f>
        <v>0</v>
      </c>
      <c r="S174" s="228">
        <v>0</v>
      </c>
      <c r="T174" s="229">
        <f>S174*H174</f>
        <v>0</v>
      </c>
      <c r="U174" s="38"/>
      <c r="V174" s="38"/>
      <c r="W174" s="38"/>
      <c r="X174" s="38"/>
      <c r="Y174" s="38"/>
      <c r="Z174" s="38"/>
      <c r="AA174" s="38"/>
      <c r="AB174" s="38"/>
      <c r="AC174" s="38"/>
      <c r="AD174" s="38"/>
      <c r="AE174" s="38"/>
      <c r="AR174" s="230" t="s">
        <v>166</v>
      </c>
      <c r="AT174" s="230" t="s">
        <v>162</v>
      </c>
      <c r="AU174" s="230" t="s">
        <v>91</v>
      </c>
      <c r="AY174" s="17" t="s">
        <v>160</v>
      </c>
      <c r="BE174" s="231">
        <f>IF(N174="základní",J174,0)</f>
        <v>0</v>
      </c>
      <c r="BF174" s="231">
        <f>IF(N174="snížená",J174,0)</f>
        <v>0</v>
      </c>
      <c r="BG174" s="231">
        <f>IF(N174="zákl. přenesená",J174,0)</f>
        <v>0</v>
      </c>
      <c r="BH174" s="231">
        <f>IF(N174="sníž. přenesená",J174,0)</f>
        <v>0</v>
      </c>
      <c r="BI174" s="231">
        <f>IF(N174="nulová",J174,0)</f>
        <v>0</v>
      </c>
      <c r="BJ174" s="17" t="s">
        <v>14</v>
      </c>
      <c r="BK174" s="231">
        <f>ROUND(I174*H174,2)</f>
        <v>0</v>
      </c>
      <c r="BL174" s="17" t="s">
        <v>166</v>
      </c>
      <c r="BM174" s="230" t="s">
        <v>226</v>
      </c>
    </row>
    <row r="175" s="2" customFormat="1">
      <c r="A175" s="38"/>
      <c r="B175" s="39"/>
      <c r="C175" s="40"/>
      <c r="D175" s="232" t="s">
        <v>168</v>
      </c>
      <c r="E175" s="40"/>
      <c r="F175" s="233" t="s">
        <v>225</v>
      </c>
      <c r="G175" s="40"/>
      <c r="H175" s="40"/>
      <c r="I175" s="234"/>
      <c r="J175" s="40"/>
      <c r="K175" s="40"/>
      <c r="L175" s="44"/>
      <c r="M175" s="235"/>
      <c r="N175" s="236"/>
      <c r="O175" s="91"/>
      <c r="P175" s="91"/>
      <c r="Q175" s="91"/>
      <c r="R175" s="91"/>
      <c r="S175" s="91"/>
      <c r="T175" s="92"/>
      <c r="U175" s="38"/>
      <c r="V175" s="38"/>
      <c r="W175" s="38"/>
      <c r="X175" s="38"/>
      <c r="Y175" s="38"/>
      <c r="Z175" s="38"/>
      <c r="AA175" s="38"/>
      <c r="AB175" s="38"/>
      <c r="AC175" s="38"/>
      <c r="AD175" s="38"/>
      <c r="AE175" s="38"/>
      <c r="AT175" s="17" t="s">
        <v>168</v>
      </c>
      <c r="AU175" s="17" t="s">
        <v>91</v>
      </c>
    </row>
    <row r="176" s="2" customFormat="1">
      <c r="A176" s="38"/>
      <c r="B176" s="39"/>
      <c r="C176" s="40"/>
      <c r="D176" s="237" t="s">
        <v>170</v>
      </c>
      <c r="E176" s="40"/>
      <c r="F176" s="238" t="s">
        <v>227</v>
      </c>
      <c r="G176" s="40"/>
      <c r="H176" s="40"/>
      <c r="I176" s="234"/>
      <c r="J176" s="40"/>
      <c r="K176" s="40"/>
      <c r="L176" s="44"/>
      <c r="M176" s="235"/>
      <c r="N176" s="236"/>
      <c r="O176" s="91"/>
      <c r="P176" s="91"/>
      <c r="Q176" s="91"/>
      <c r="R176" s="91"/>
      <c r="S176" s="91"/>
      <c r="T176" s="92"/>
      <c r="U176" s="38"/>
      <c r="V176" s="38"/>
      <c r="W176" s="38"/>
      <c r="X176" s="38"/>
      <c r="Y176" s="38"/>
      <c r="Z176" s="38"/>
      <c r="AA176" s="38"/>
      <c r="AB176" s="38"/>
      <c r="AC176" s="38"/>
      <c r="AD176" s="38"/>
      <c r="AE176" s="38"/>
      <c r="AT176" s="17" t="s">
        <v>170</v>
      </c>
      <c r="AU176" s="17" t="s">
        <v>91</v>
      </c>
    </row>
    <row r="177" s="2" customFormat="1">
      <c r="A177" s="38"/>
      <c r="B177" s="39"/>
      <c r="C177" s="40"/>
      <c r="D177" s="232" t="s">
        <v>172</v>
      </c>
      <c r="E177" s="40"/>
      <c r="F177" s="239" t="s">
        <v>228</v>
      </c>
      <c r="G177" s="40"/>
      <c r="H177" s="40"/>
      <c r="I177" s="234"/>
      <c r="J177" s="40"/>
      <c r="K177" s="40"/>
      <c r="L177" s="44"/>
      <c r="M177" s="235"/>
      <c r="N177" s="236"/>
      <c r="O177" s="91"/>
      <c r="P177" s="91"/>
      <c r="Q177" s="91"/>
      <c r="R177" s="91"/>
      <c r="S177" s="91"/>
      <c r="T177" s="92"/>
      <c r="U177" s="38"/>
      <c r="V177" s="38"/>
      <c r="W177" s="38"/>
      <c r="X177" s="38"/>
      <c r="Y177" s="38"/>
      <c r="Z177" s="38"/>
      <c r="AA177" s="38"/>
      <c r="AB177" s="38"/>
      <c r="AC177" s="38"/>
      <c r="AD177" s="38"/>
      <c r="AE177" s="38"/>
      <c r="AT177" s="17" t="s">
        <v>172</v>
      </c>
      <c r="AU177" s="17" t="s">
        <v>91</v>
      </c>
    </row>
    <row r="178" s="13" customFormat="1">
      <c r="A178" s="13"/>
      <c r="B178" s="240"/>
      <c r="C178" s="241"/>
      <c r="D178" s="232" t="s">
        <v>174</v>
      </c>
      <c r="E178" s="242" t="s">
        <v>1</v>
      </c>
      <c r="F178" s="243" t="s">
        <v>111</v>
      </c>
      <c r="G178" s="241"/>
      <c r="H178" s="244">
        <v>18</v>
      </c>
      <c r="I178" s="245"/>
      <c r="J178" s="241"/>
      <c r="K178" s="241"/>
      <c r="L178" s="246"/>
      <c r="M178" s="247"/>
      <c r="N178" s="248"/>
      <c r="O178" s="248"/>
      <c r="P178" s="248"/>
      <c r="Q178" s="248"/>
      <c r="R178" s="248"/>
      <c r="S178" s="248"/>
      <c r="T178" s="249"/>
      <c r="U178" s="13"/>
      <c r="V178" s="13"/>
      <c r="W178" s="13"/>
      <c r="X178" s="13"/>
      <c r="Y178" s="13"/>
      <c r="Z178" s="13"/>
      <c r="AA178" s="13"/>
      <c r="AB178" s="13"/>
      <c r="AC178" s="13"/>
      <c r="AD178" s="13"/>
      <c r="AE178" s="13"/>
      <c r="AT178" s="250" t="s">
        <v>174</v>
      </c>
      <c r="AU178" s="250" t="s">
        <v>91</v>
      </c>
      <c r="AV178" s="13" t="s">
        <v>91</v>
      </c>
      <c r="AW178" s="13" t="s">
        <v>36</v>
      </c>
      <c r="AX178" s="13" t="s">
        <v>82</v>
      </c>
      <c r="AY178" s="250" t="s">
        <v>160</v>
      </c>
    </row>
    <row r="179" s="14" customFormat="1">
      <c r="A179" s="14"/>
      <c r="B179" s="251"/>
      <c r="C179" s="252"/>
      <c r="D179" s="232" t="s">
        <v>174</v>
      </c>
      <c r="E179" s="253" t="s">
        <v>1</v>
      </c>
      <c r="F179" s="254" t="s">
        <v>176</v>
      </c>
      <c r="G179" s="252"/>
      <c r="H179" s="255">
        <v>18</v>
      </c>
      <c r="I179" s="256"/>
      <c r="J179" s="252"/>
      <c r="K179" s="252"/>
      <c r="L179" s="257"/>
      <c r="M179" s="258"/>
      <c r="N179" s="259"/>
      <c r="O179" s="259"/>
      <c r="P179" s="259"/>
      <c r="Q179" s="259"/>
      <c r="R179" s="259"/>
      <c r="S179" s="259"/>
      <c r="T179" s="260"/>
      <c r="U179" s="14"/>
      <c r="V179" s="14"/>
      <c r="W179" s="14"/>
      <c r="X179" s="14"/>
      <c r="Y179" s="14"/>
      <c r="Z179" s="14"/>
      <c r="AA179" s="14"/>
      <c r="AB179" s="14"/>
      <c r="AC179" s="14"/>
      <c r="AD179" s="14"/>
      <c r="AE179" s="14"/>
      <c r="AT179" s="261" t="s">
        <v>174</v>
      </c>
      <c r="AU179" s="261" t="s">
        <v>91</v>
      </c>
      <c r="AV179" s="14" t="s">
        <v>166</v>
      </c>
      <c r="AW179" s="14" t="s">
        <v>36</v>
      </c>
      <c r="AX179" s="14" t="s">
        <v>14</v>
      </c>
      <c r="AY179" s="261" t="s">
        <v>160</v>
      </c>
    </row>
    <row r="180" s="2" customFormat="1" ht="16.5" customHeight="1">
      <c r="A180" s="38"/>
      <c r="B180" s="39"/>
      <c r="C180" s="272" t="s">
        <v>229</v>
      </c>
      <c r="D180" s="272" t="s">
        <v>230</v>
      </c>
      <c r="E180" s="273" t="s">
        <v>231</v>
      </c>
      <c r="F180" s="274" t="s">
        <v>232</v>
      </c>
      <c r="G180" s="275" t="s">
        <v>120</v>
      </c>
      <c r="H180" s="276">
        <v>3.3300000000000001</v>
      </c>
      <c r="I180" s="277"/>
      <c r="J180" s="278">
        <f>ROUND(I180*H180,2)</f>
        <v>0</v>
      </c>
      <c r="K180" s="274" t="s">
        <v>165</v>
      </c>
      <c r="L180" s="279"/>
      <c r="M180" s="280" t="s">
        <v>1</v>
      </c>
      <c r="N180" s="281" t="s">
        <v>47</v>
      </c>
      <c r="O180" s="91"/>
      <c r="P180" s="228">
        <f>O180*H180</f>
        <v>0</v>
      </c>
      <c r="Q180" s="228">
        <v>1</v>
      </c>
      <c r="R180" s="228">
        <f>Q180*H180</f>
        <v>3.3300000000000001</v>
      </c>
      <c r="S180" s="228">
        <v>0</v>
      </c>
      <c r="T180" s="229">
        <f>S180*H180</f>
        <v>0</v>
      </c>
      <c r="U180" s="38"/>
      <c r="V180" s="38"/>
      <c r="W180" s="38"/>
      <c r="X180" s="38"/>
      <c r="Y180" s="38"/>
      <c r="Z180" s="38"/>
      <c r="AA180" s="38"/>
      <c r="AB180" s="38"/>
      <c r="AC180" s="38"/>
      <c r="AD180" s="38"/>
      <c r="AE180" s="38"/>
      <c r="AR180" s="230" t="s">
        <v>223</v>
      </c>
      <c r="AT180" s="230" t="s">
        <v>230</v>
      </c>
      <c r="AU180" s="230" t="s">
        <v>91</v>
      </c>
      <c r="AY180" s="17" t="s">
        <v>160</v>
      </c>
      <c r="BE180" s="231">
        <f>IF(N180="základní",J180,0)</f>
        <v>0</v>
      </c>
      <c r="BF180" s="231">
        <f>IF(N180="snížená",J180,0)</f>
        <v>0</v>
      </c>
      <c r="BG180" s="231">
        <f>IF(N180="zákl. přenesená",J180,0)</f>
        <v>0</v>
      </c>
      <c r="BH180" s="231">
        <f>IF(N180="sníž. přenesená",J180,0)</f>
        <v>0</v>
      </c>
      <c r="BI180" s="231">
        <f>IF(N180="nulová",J180,0)</f>
        <v>0</v>
      </c>
      <c r="BJ180" s="17" t="s">
        <v>14</v>
      </c>
      <c r="BK180" s="231">
        <f>ROUND(I180*H180,2)</f>
        <v>0</v>
      </c>
      <c r="BL180" s="17" t="s">
        <v>166</v>
      </c>
      <c r="BM180" s="230" t="s">
        <v>233</v>
      </c>
    </row>
    <row r="181" s="2" customFormat="1">
      <c r="A181" s="38"/>
      <c r="B181" s="39"/>
      <c r="C181" s="40"/>
      <c r="D181" s="232" t="s">
        <v>168</v>
      </c>
      <c r="E181" s="40"/>
      <c r="F181" s="233" t="s">
        <v>232</v>
      </c>
      <c r="G181" s="40"/>
      <c r="H181" s="40"/>
      <c r="I181" s="234"/>
      <c r="J181" s="40"/>
      <c r="K181" s="40"/>
      <c r="L181" s="44"/>
      <c r="M181" s="235"/>
      <c r="N181" s="236"/>
      <c r="O181" s="91"/>
      <c r="P181" s="91"/>
      <c r="Q181" s="91"/>
      <c r="R181" s="91"/>
      <c r="S181" s="91"/>
      <c r="T181" s="92"/>
      <c r="U181" s="38"/>
      <c r="V181" s="38"/>
      <c r="W181" s="38"/>
      <c r="X181" s="38"/>
      <c r="Y181" s="38"/>
      <c r="Z181" s="38"/>
      <c r="AA181" s="38"/>
      <c r="AB181" s="38"/>
      <c r="AC181" s="38"/>
      <c r="AD181" s="38"/>
      <c r="AE181" s="38"/>
      <c r="AT181" s="17" t="s">
        <v>168</v>
      </c>
      <c r="AU181" s="17" t="s">
        <v>91</v>
      </c>
    </row>
    <row r="182" s="13" customFormat="1">
      <c r="A182" s="13"/>
      <c r="B182" s="240"/>
      <c r="C182" s="241"/>
      <c r="D182" s="232" t="s">
        <v>174</v>
      </c>
      <c r="E182" s="242" t="s">
        <v>1</v>
      </c>
      <c r="F182" s="243" t="s">
        <v>234</v>
      </c>
      <c r="G182" s="241"/>
      <c r="H182" s="244">
        <v>3.3300000000000001</v>
      </c>
      <c r="I182" s="245"/>
      <c r="J182" s="241"/>
      <c r="K182" s="241"/>
      <c r="L182" s="246"/>
      <c r="M182" s="247"/>
      <c r="N182" s="248"/>
      <c r="O182" s="248"/>
      <c r="P182" s="248"/>
      <c r="Q182" s="248"/>
      <c r="R182" s="248"/>
      <c r="S182" s="248"/>
      <c r="T182" s="249"/>
      <c r="U182" s="13"/>
      <c r="V182" s="13"/>
      <c r="W182" s="13"/>
      <c r="X182" s="13"/>
      <c r="Y182" s="13"/>
      <c r="Z182" s="13"/>
      <c r="AA182" s="13"/>
      <c r="AB182" s="13"/>
      <c r="AC182" s="13"/>
      <c r="AD182" s="13"/>
      <c r="AE182" s="13"/>
      <c r="AT182" s="250" t="s">
        <v>174</v>
      </c>
      <c r="AU182" s="250" t="s">
        <v>91</v>
      </c>
      <c r="AV182" s="13" t="s">
        <v>91</v>
      </c>
      <c r="AW182" s="13" t="s">
        <v>36</v>
      </c>
      <c r="AX182" s="13" t="s">
        <v>82</v>
      </c>
      <c r="AY182" s="250" t="s">
        <v>160</v>
      </c>
    </row>
    <row r="183" s="14" customFormat="1">
      <c r="A183" s="14"/>
      <c r="B183" s="251"/>
      <c r="C183" s="252"/>
      <c r="D183" s="232" t="s">
        <v>174</v>
      </c>
      <c r="E183" s="253" t="s">
        <v>1</v>
      </c>
      <c r="F183" s="254" t="s">
        <v>176</v>
      </c>
      <c r="G183" s="252"/>
      <c r="H183" s="255">
        <v>3.3300000000000001</v>
      </c>
      <c r="I183" s="256"/>
      <c r="J183" s="252"/>
      <c r="K183" s="252"/>
      <c r="L183" s="257"/>
      <c r="M183" s="258"/>
      <c r="N183" s="259"/>
      <c r="O183" s="259"/>
      <c r="P183" s="259"/>
      <c r="Q183" s="259"/>
      <c r="R183" s="259"/>
      <c r="S183" s="259"/>
      <c r="T183" s="260"/>
      <c r="U183" s="14"/>
      <c r="V183" s="14"/>
      <c r="W183" s="14"/>
      <c r="X183" s="14"/>
      <c r="Y183" s="14"/>
      <c r="Z183" s="14"/>
      <c r="AA183" s="14"/>
      <c r="AB183" s="14"/>
      <c r="AC183" s="14"/>
      <c r="AD183" s="14"/>
      <c r="AE183" s="14"/>
      <c r="AT183" s="261" t="s">
        <v>174</v>
      </c>
      <c r="AU183" s="261" t="s">
        <v>91</v>
      </c>
      <c r="AV183" s="14" t="s">
        <v>166</v>
      </c>
      <c r="AW183" s="14" t="s">
        <v>36</v>
      </c>
      <c r="AX183" s="14" t="s">
        <v>14</v>
      </c>
      <c r="AY183" s="261" t="s">
        <v>160</v>
      </c>
    </row>
    <row r="184" s="2" customFormat="1" ht="37.8" customHeight="1">
      <c r="A184" s="38"/>
      <c r="B184" s="39"/>
      <c r="C184" s="219" t="s">
        <v>235</v>
      </c>
      <c r="D184" s="219" t="s">
        <v>162</v>
      </c>
      <c r="E184" s="220" t="s">
        <v>236</v>
      </c>
      <c r="F184" s="221" t="s">
        <v>237</v>
      </c>
      <c r="G184" s="222" t="s">
        <v>96</v>
      </c>
      <c r="H184" s="223">
        <v>18</v>
      </c>
      <c r="I184" s="224"/>
      <c r="J184" s="225">
        <f>ROUND(I184*H184,2)</f>
        <v>0</v>
      </c>
      <c r="K184" s="221" t="s">
        <v>165</v>
      </c>
      <c r="L184" s="44"/>
      <c r="M184" s="226" t="s">
        <v>1</v>
      </c>
      <c r="N184" s="227" t="s">
        <v>47</v>
      </c>
      <c r="O184" s="91"/>
      <c r="P184" s="228">
        <f>O184*H184</f>
        <v>0</v>
      </c>
      <c r="Q184" s="228">
        <v>0</v>
      </c>
      <c r="R184" s="228">
        <f>Q184*H184</f>
        <v>0</v>
      </c>
      <c r="S184" s="228">
        <v>0</v>
      </c>
      <c r="T184" s="229">
        <f>S184*H184</f>
        <v>0</v>
      </c>
      <c r="U184" s="38"/>
      <c r="V184" s="38"/>
      <c r="W184" s="38"/>
      <c r="X184" s="38"/>
      <c r="Y184" s="38"/>
      <c r="Z184" s="38"/>
      <c r="AA184" s="38"/>
      <c r="AB184" s="38"/>
      <c r="AC184" s="38"/>
      <c r="AD184" s="38"/>
      <c r="AE184" s="38"/>
      <c r="AR184" s="230" t="s">
        <v>166</v>
      </c>
      <c r="AT184" s="230" t="s">
        <v>162</v>
      </c>
      <c r="AU184" s="230" t="s">
        <v>91</v>
      </c>
      <c r="AY184" s="17" t="s">
        <v>160</v>
      </c>
      <c r="BE184" s="231">
        <f>IF(N184="základní",J184,0)</f>
        <v>0</v>
      </c>
      <c r="BF184" s="231">
        <f>IF(N184="snížená",J184,0)</f>
        <v>0</v>
      </c>
      <c r="BG184" s="231">
        <f>IF(N184="zákl. přenesená",J184,0)</f>
        <v>0</v>
      </c>
      <c r="BH184" s="231">
        <f>IF(N184="sníž. přenesená",J184,0)</f>
        <v>0</v>
      </c>
      <c r="BI184" s="231">
        <f>IF(N184="nulová",J184,0)</f>
        <v>0</v>
      </c>
      <c r="BJ184" s="17" t="s">
        <v>14</v>
      </c>
      <c r="BK184" s="231">
        <f>ROUND(I184*H184,2)</f>
        <v>0</v>
      </c>
      <c r="BL184" s="17" t="s">
        <v>166</v>
      </c>
      <c r="BM184" s="230" t="s">
        <v>238</v>
      </c>
    </row>
    <row r="185" s="2" customFormat="1">
      <c r="A185" s="38"/>
      <c r="B185" s="39"/>
      <c r="C185" s="40"/>
      <c r="D185" s="232" t="s">
        <v>168</v>
      </c>
      <c r="E185" s="40"/>
      <c r="F185" s="233" t="s">
        <v>237</v>
      </c>
      <c r="G185" s="40"/>
      <c r="H185" s="40"/>
      <c r="I185" s="234"/>
      <c r="J185" s="40"/>
      <c r="K185" s="40"/>
      <c r="L185" s="44"/>
      <c r="M185" s="235"/>
      <c r="N185" s="236"/>
      <c r="O185" s="91"/>
      <c r="P185" s="91"/>
      <c r="Q185" s="91"/>
      <c r="R185" s="91"/>
      <c r="S185" s="91"/>
      <c r="T185" s="92"/>
      <c r="U185" s="38"/>
      <c r="V185" s="38"/>
      <c r="W185" s="38"/>
      <c r="X185" s="38"/>
      <c r="Y185" s="38"/>
      <c r="Z185" s="38"/>
      <c r="AA185" s="38"/>
      <c r="AB185" s="38"/>
      <c r="AC185" s="38"/>
      <c r="AD185" s="38"/>
      <c r="AE185" s="38"/>
      <c r="AT185" s="17" t="s">
        <v>168</v>
      </c>
      <c r="AU185" s="17" t="s">
        <v>91</v>
      </c>
    </row>
    <row r="186" s="2" customFormat="1">
      <c r="A186" s="38"/>
      <c r="B186" s="39"/>
      <c r="C186" s="40"/>
      <c r="D186" s="237" t="s">
        <v>170</v>
      </c>
      <c r="E186" s="40"/>
      <c r="F186" s="238" t="s">
        <v>239</v>
      </c>
      <c r="G186" s="40"/>
      <c r="H186" s="40"/>
      <c r="I186" s="234"/>
      <c r="J186" s="40"/>
      <c r="K186" s="40"/>
      <c r="L186" s="44"/>
      <c r="M186" s="235"/>
      <c r="N186" s="236"/>
      <c r="O186" s="91"/>
      <c r="P186" s="91"/>
      <c r="Q186" s="91"/>
      <c r="R186" s="91"/>
      <c r="S186" s="91"/>
      <c r="T186" s="92"/>
      <c r="U186" s="38"/>
      <c r="V186" s="38"/>
      <c r="W186" s="38"/>
      <c r="X186" s="38"/>
      <c r="Y186" s="38"/>
      <c r="Z186" s="38"/>
      <c r="AA186" s="38"/>
      <c r="AB186" s="38"/>
      <c r="AC186" s="38"/>
      <c r="AD186" s="38"/>
      <c r="AE186" s="38"/>
      <c r="AT186" s="17" t="s">
        <v>170</v>
      </c>
      <c r="AU186" s="17" t="s">
        <v>91</v>
      </c>
    </row>
    <row r="187" s="2" customFormat="1">
      <c r="A187" s="38"/>
      <c r="B187" s="39"/>
      <c r="C187" s="40"/>
      <c r="D187" s="232" t="s">
        <v>172</v>
      </c>
      <c r="E187" s="40"/>
      <c r="F187" s="239" t="s">
        <v>240</v>
      </c>
      <c r="G187" s="40"/>
      <c r="H187" s="40"/>
      <c r="I187" s="234"/>
      <c r="J187" s="40"/>
      <c r="K187" s="40"/>
      <c r="L187" s="44"/>
      <c r="M187" s="235"/>
      <c r="N187" s="236"/>
      <c r="O187" s="91"/>
      <c r="P187" s="91"/>
      <c r="Q187" s="91"/>
      <c r="R187" s="91"/>
      <c r="S187" s="91"/>
      <c r="T187" s="92"/>
      <c r="U187" s="38"/>
      <c r="V187" s="38"/>
      <c r="W187" s="38"/>
      <c r="X187" s="38"/>
      <c r="Y187" s="38"/>
      <c r="Z187" s="38"/>
      <c r="AA187" s="38"/>
      <c r="AB187" s="38"/>
      <c r="AC187" s="38"/>
      <c r="AD187" s="38"/>
      <c r="AE187" s="38"/>
      <c r="AT187" s="17" t="s">
        <v>172</v>
      </c>
      <c r="AU187" s="17" t="s">
        <v>91</v>
      </c>
    </row>
    <row r="188" s="13" customFormat="1">
      <c r="A188" s="13"/>
      <c r="B188" s="240"/>
      <c r="C188" s="241"/>
      <c r="D188" s="232" t="s">
        <v>174</v>
      </c>
      <c r="E188" s="242" t="s">
        <v>1</v>
      </c>
      <c r="F188" s="243" t="s">
        <v>111</v>
      </c>
      <c r="G188" s="241"/>
      <c r="H188" s="244">
        <v>18</v>
      </c>
      <c r="I188" s="245"/>
      <c r="J188" s="241"/>
      <c r="K188" s="241"/>
      <c r="L188" s="246"/>
      <c r="M188" s="247"/>
      <c r="N188" s="248"/>
      <c r="O188" s="248"/>
      <c r="P188" s="248"/>
      <c r="Q188" s="248"/>
      <c r="R188" s="248"/>
      <c r="S188" s="248"/>
      <c r="T188" s="249"/>
      <c r="U188" s="13"/>
      <c r="V188" s="13"/>
      <c r="W188" s="13"/>
      <c r="X188" s="13"/>
      <c r="Y188" s="13"/>
      <c r="Z188" s="13"/>
      <c r="AA188" s="13"/>
      <c r="AB188" s="13"/>
      <c r="AC188" s="13"/>
      <c r="AD188" s="13"/>
      <c r="AE188" s="13"/>
      <c r="AT188" s="250" t="s">
        <v>174</v>
      </c>
      <c r="AU188" s="250" t="s">
        <v>91</v>
      </c>
      <c r="AV188" s="13" t="s">
        <v>91</v>
      </c>
      <c r="AW188" s="13" t="s">
        <v>36</v>
      </c>
      <c r="AX188" s="13" t="s">
        <v>82</v>
      </c>
      <c r="AY188" s="250" t="s">
        <v>160</v>
      </c>
    </row>
    <row r="189" s="14" customFormat="1">
      <c r="A189" s="14"/>
      <c r="B189" s="251"/>
      <c r="C189" s="252"/>
      <c r="D189" s="232" t="s">
        <v>174</v>
      </c>
      <c r="E189" s="253" t="s">
        <v>1</v>
      </c>
      <c r="F189" s="254" t="s">
        <v>176</v>
      </c>
      <c r="G189" s="252"/>
      <c r="H189" s="255">
        <v>18</v>
      </c>
      <c r="I189" s="256"/>
      <c r="J189" s="252"/>
      <c r="K189" s="252"/>
      <c r="L189" s="257"/>
      <c r="M189" s="258"/>
      <c r="N189" s="259"/>
      <c r="O189" s="259"/>
      <c r="P189" s="259"/>
      <c r="Q189" s="259"/>
      <c r="R189" s="259"/>
      <c r="S189" s="259"/>
      <c r="T189" s="260"/>
      <c r="U189" s="14"/>
      <c r="V189" s="14"/>
      <c r="W189" s="14"/>
      <c r="X189" s="14"/>
      <c r="Y189" s="14"/>
      <c r="Z189" s="14"/>
      <c r="AA189" s="14"/>
      <c r="AB189" s="14"/>
      <c r="AC189" s="14"/>
      <c r="AD189" s="14"/>
      <c r="AE189" s="14"/>
      <c r="AT189" s="261" t="s">
        <v>174</v>
      </c>
      <c r="AU189" s="261" t="s">
        <v>91</v>
      </c>
      <c r="AV189" s="14" t="s">
        <v>166</v>
      </c>
      <c r="AW189" s="14" t="s">
        <v>36</v>
      </c>
      <c r="AX189" s="14" t="s">
        <v>14</v>
      </c>
      <c r="AY189" s="261" t="s">
        <v>160</v>
      </c>
    </row>
    <row r="190" s="2" customFormat="1" ht="16.5" customHeight="1">
      <c r="A190" s="38"/>
      <c r="B190" s="39"/>
      <c r="C190" s="272" t="s">
        <v>241</v>
      </c>
      <c r="D190" s="272" t="s">
        <v>230</v>
      </c>
      <c r="E190" s="273" t="s">
        <v>242</v>
      </c>
      <c r="F190" s="274" t="s">
        <v>243</v>
      </c>
      <c r="G190" s="275" t="s">
        <v>244</v>
      </c>
      <c r="H190" s="276">
        <v>0.27000000000000002</v>
      </c>
      <c r="I190" s="277"/>
      <c r="J190" s="278">
        <f>ROUND(I190*H190,2)</f>
        <v>0</v>
      </c>
      <c r="K190" s="274" t="s">
        <v>165</v>
      </c>
      <c r="L190" s="279"/>
      <c r="M190" s="280" t="s">
        <v>1</v>
      </c>
      <c r="N190" s="281" t="s">
        <v>47</v>
      </c>
      <c r="O190" s="91"/>
      <c r="P190" s="228">
        <f>O190*H190</f>
        <v>0</v>
      </c>
      <c r="Q190" s="228">
        <v>0.001</v>
      </c>
      <c r="R190" s="228">
        <f>Q190*H190</f>
        <v>0.00027</v>
      </c>
      <c r="S190" s="228">
        <v>0</v>
      </c>
      <c r="T190" s="229">
        <f>S190*H190</f>
        <v>0</v>
      </c>
      <c r="U190" s="38"/>
      <c r="V190" s="38"/>
      <c r="W190" s="38"/>
      <c r="X190" s="38"/>
      <c r="Y190" s="38"/>
      <c r="Z190" s="38"/>
      <c r="AA190" s="38"/>
      <c r="AB190" s="38"/>
      <c r="AC190" s="38"/>
      <c r="AD190" s="38"/>
      <c r="AE190" s="38"/>
      <c r="AR190" s="230" t="s">
        <v>223</v>
      </c>
      <c r="AT190" s="230" t="s">
        <v>230</v>
      </c>
      <c r="AU190" s="230" t="s">
        <v>91</v>
      </c>
      <c r="AY190" s="17" t="s">
        <v>160</v>
      </c>
      <c r="BE190" s="231">
        <f>IF(N190="základní",J190,0)</f>
        <v>0</v>
      </c>
      <c r="BF190" s="231">
        <f>IF(N190="snížená",J190,0)</f>
        <v>0</v>
      </c>
      <c r="BG190" s="231">
        <f>IF(N190="zákl. přenesená",J190,0)</f>
        <v>0</v>
      </c>
      <c r="BH190" s="231">
        <f>IF(N190="sníž. přenesená",J190,0)</f>
        <v>0</v>
      </c>
      <c r="BI190" s="231">
        <f>IF(N190="nulová",J190,0)</f>
        <v>0</v>
      </c>
      <c r="BJ190" s="17" t="s">
        <v>14</v>
      </c>
      <c r="BK190" s="231">
        <f>ROUND(I190*H190,2)</f>
        <v>0</v>
      </c>
      <c r="BL190" s="17" t="s">
        <v>166</v>
      </c>
      <c r="BM190" s="230" t="s">
        <v>245</v>
      </c>
    </row>
    <row r="191" s="2" customFormat="1">
      <c r="A191" s="38"/>
      <c r="B191" s="39"/>
      <c r="C191" s="40"/>
      <c r="D191" s="232" t="s">
        <v>168</v>
      </c>
      <c r="E191" s="40"/>
      <c r="F191" s="233" t="s">
        <v>243</v>
      </c>
      <c r="G191" s="40"/>
      <c r="H191" s="40"/>
      <c r="I191" s="234"/>
      <c r="J191" s="40"/>
      <c r="K191" s="40"/>
      <c r="L191" s="44"/>
      <c r="M191" s="235"/>
      <c r="N191" s="236"/>
      <c r="O191" s="91"/>
      <c r="P191" s="91"/>
      <c r="Q191" s="91"/>
      <c r="R191" s="91"/>
      <c r="S191" s="91"/>
      <c r="T191" s="92"/>
      <c r="U191" s="38"/>
      <c r="V191" s="38"/>
      <c r="W191" s="38"/>
      <c r="X191" s="38"/>
      <c r="Y191" s="38"/>
      <c r="Z191" s="38"/>
      <c r="AA191" s="38"/>
      <c r="AB191" s="38"/>
      <c r="AC191" s="38"/>
      <c r="AD191" s="38"/>
      <c r="AE191" s="38"/>
      <c r="AT191" s="17" t="s">
        <v>168</v>
      </c>
      <c r="AU191" s="17" t="s">
        <v>91</v>
      </c>
    </row>
    <row r="192" s="13" customFormat="1">
      <c r="A192" s="13"/>
      <c r="B192" s="240"/>
      <c r="C192" s="241"/>
      <c r="D192" s="232" t="s">
        <v>174</v>
      </c>
      <c r="E192" s="242" t="s">
        <v>1</v>
      </c>
      <c r="F192" s="243" t="s">
        <v>246</v>
      </c>
      <c r="G192" s="241"/>
      <c r="H192" s="244">
        <v>0.27000000000000002</v>
      </c>
      <c r="I192" s="245"/>
      <c r="J192" s="241"/>
      <c r="K192" s="241"/>
      <c r="L192" s="246"/>
      <c r="M192" s="247"/>
      <c r="N192" s="248"/>
      <c r="O192" s="248"/>
      <c r="P192" s="248"/>
      <c r="Q192" s="248"/>
      <c r="R192" s="248"/>
      <c r="S192" s="248"/>
      <c r="T192" s="249"/>
      <c r="U192" s="13"/>
      <c r="V192" s="13"/>
      <c r="W192" s="13"/>
      <c r="X192" s="13"/>
      <c r="Y192" s="13"/>
      <c r="Z192" s="13"/>
      <c r="AA192" s="13"/>
      <c r="AB192" s="13"/>
      <c r="AC192" s="13"/>
      <c r="AD192" s="13"/>
      <c r="AE192" s="13"/>
      <c r="AT192" s="250" t="s">
        <v>174</v>
      </c>
      <c r="AU192" s="250" t="s">
        <v>91</v>
      </c>
      <c r="AV192" s="13" t="s">
        <v>91</v>
      </c>
      <c r="AW192" s="13" t="s">
        <v>36</v>
      </c>
      <c r="AX192" s="13" t="s">
        <v>14</v>
      </c>
      <c r="AY192" s="250" t="s">
        <v>160</v>
      </c>
    </row>
    <row r="193" s="2" customFormat="1" ht="33" customHeight="1">
      <c r="A193" s="38"/>
      <c r="B193" s="39"/>
      <c r="C193" s="219" t="s">
        <v>247</v>
      </c>
      <c r="D193" s="219" t="s">
        <v>162</v>
      </c>
      <c r="E193" s="220" t="s">
        <v>248</v>
      </c>
      <c r="F193" s="221" t="s">
        <v>249</v>
      </c>
      <c r="G193" s="222" t="s">
        <v>96</v>
      </c>
      <c r="H193" s="223">
        <v>18</v>
      </c>
      <c r="I193" s="224"/>
      <c r="J193" s="225">
        <f>ROUND(I193*H193,2)</f>
        <v>0</v>
      </c>
      <c r="K193" s="221" t="s">
        <v>165</v>
      </c>
      <c r="L193" s="44"/>
      <c r="M193" s="226" t="s">
        <v>1</v>
      </c>
      <c r="N193" s="227" t="s">
        <v>47</v>
      </c>
      <c r="O193" s="91"/>
      <c r="P193" s="228">
        <f>O193*H193</f>
        <v>0</v>
      </c>
      <c r="Q193" s="228">
        <v>0</v>
      </c>
      <c r="R193" s="228">
        <f>Q193*H193</f>
        <v>0</v>
      </c>
      <c r="S193" s="228">
        <v>0</v>
      </c>
      <c r="T193" s="229">
        <f>S193*H193</f>
        <v>0</v>
      </c>
      <c r="U193" s="38"/>
      <c r="V193" s="38"/>
      <c r="W193" s="38"/>
      <c r="X193" s="38"/>
      <c r="Y193" s="38"/>
      <c r="Z193" s="38"/>
      <c r="AA193" s="38"/>
      <c r="AB193" s="38"/>
      <c r="AC193" s="38"/>
      <c r="AD193" s="38"/>
      <c r="AE193" s="38"/>
      <c r="AR193" s="230" t="s">
        <v>166</v>
      </c>
      <c r="AT193" s="230" t="s">
        <v>162</v>
      </c>
      <c r="AU193" s="230" t="s">
        <v>91</v>
      </c>
      <c r="AY193" s="17" t="s">
        <v>160</v>
      </c>
      <c r="BE193" s="231">
        <f>IF(N193="základní",J193,0)</f>
        <v>0</v>
      </c>
      <c r="BF193" s="231">
        <f>IF(N193="snížená",J193,0)</f>
        <v>0</v>
      </c>
      <c r="BG193" s="231">
        <f>IF(N193="zákl. přenesená",J193,0)</f>
        <v>0</v>
      </c>
      <c r="BH193" s="231">
        <f>IF(N193="sníž. přenesená",J193,0)</f>
        <v>0</v>
      </c>
      <c r="BI193" s="231">
        <f>IF(N193="nulová",J193,0)</f>
        <v>0</v>
      </c>
      <c r="BJ193" s="17" t="s">
        <v>14</v>
      </c>
      <c r="BK193" s="231">
        <f>ROUND(I193*H193,2)</f>
        <v>0</v>
      </c>
      <c r="BL193" s="17" t="s">
        <v>166</v>
      </c>
      <c r="BM193" s="230" t="s">
        <v>250</v>
      </c>
    </row>
    <row r="194" s="2" customFormat="1">
      <c r="A194" s="38"/>
      <c r="B194" s="39"/>
      <c r="C194" s="40"/>
      <c r="D194" s="232" t="s">
        <v>168</v>
      </c>
      <c r="E194" s="40"/>
      <c r="F194" s="233" t="s">
        <v>249</v>
      </c>
      <c r="G194" s="40"/>
      <c r="H194" s="40"/>
      <c r="I194" s="234"/>
      <c r="J194" s="40"/>
      <c r="K194" s="40"/>
      <c r="L194" s="44"/>
      <c r="M194" s="235"/>
      <c r="N194" s="236"/>
      <c r="O194" s="91"/>
      <c r="P194" s="91"/>
      <c r="Q194" s="91"/>
      <c r="R194" s="91"/>
      <c r="S194" s="91"/>
      <c r="T194" s="92"/>
      <c r="U194" s="38"/>
      <c r="V194" s="38"/>
      <c r="W194" s="38"/>
      <c r="X194" s="38"/>
      <c r="Y194" s="38"/>
      <c r="Z194" s="38"/>
      <c r="AA194" s="38"/>
      <c r="AB194" s="38"/>
      <c r="AC194" s="38"/>
      <c r="AD194" s="38"/>
      <c r="AE194" s="38"/>
      <c r="AT194" s="17" t="s">
        <v>168</v>
      </c>
      <c r="AU194" s="17" t="s">
        <v>91</v>
      </c>
    </row>
    <row r="195" s="2" customFormat="1">
      <c r="A195" s="38"/>
      <c r="B195" s="39"/>
      <c r="C195" s="40"/>
      <c r="D195" s="237" t="s">
        <v>170</v>
      </c>
      <c r="E195" s="40"/>
      <c r="F195" s="238" t="s">
        <v>251</v>
      </c>
      <c r="G195" s="40"/>
      <c r="H195" s="40"/>
      <c r="I195" s="234"/>
      <c r="J195" s="40"/>
      <c r="K195" s="40"/>
      <c r="L195" s="44"/>
      <c r="M195" s="235"/>
      <c r="N195" s="236"/>
      <c r="O195" s="91"/>
      <c r="P195" s="91"/>
      <c r="Q195" s="91"/>
      <c r="R195" s="91"/>
      <c r="S195" s="91"/>
      <c r="T195" s="92"/>
      <c r="U195" s="38"/>
      <c r="V195" s="38"/>
      <c r="W195" s="38"/>
      <c r="X195" s="38"/>
      <c r="Y195" s="38"/>
      <c r="Z195" s="38"/>
      <c r="AA195" s="38"/>
      <c r="AB195" s="38"/>
      <c r="AC195" s="38"/>
      <c r="AD195" s="38"/>
      <c r="AE195" s="38"/>
      <c r="AT195" s="17" t="s">
        <v>170</v>
      </c>
      <c r="AU195" s="17" t="s">
        <v>91</v>
      </c>
    </row>
    <row r="196" s="2" customFormat="1">
      <c r="A196" s="38"/>
      <c r="B196" s="39"/>
      <c r="C196" s="40"/>
      <c r="D196" s="232" t="s">
        <v>172</v>
      </c>
      <c r="E196" s="40"/>
      <c r="F196" s="239" t="s">
        <v>252</v>
      </c>
      <c r="G196" s="40"/>
      <c r="H196" s="40"/>
      <c r="I196" s="234"/>
      <c r="J196" s="40"/>
      <c r="K196" s="40"/>
      <c r="L196" s="44"/>
      <c r="M196" s="235"/>
      <c r="N196" s="236"/>
      <c r="O196" s="91"/>
      <c r="P196" s="91"/>
      <c r="Q196" s="91"/>
      <c r="R196" s="91"/>
      <c r="S196" s="91"/>
      <c r="T196" s="92"/>
      <c r="U196" s="38"/>
      <c r="V196" s="38"/>
      <c r="W196" s="38"/>
      <c r="X196" s="38"/>
      <c r="Y196" s="38"/>
      <c r="Z196" s="38"/>
      <c r="AA196" s="38"/>
      <c r="AB196" s="38"/>
      <c r="AC196" s="38"/>
      <c r="AD196" s="38"/>
      <c r="AE196" s="38"/>
      <c r="AT196" s="17" t="s">
        <v>172</v>
      </c>
      <c r="AU196" s="17" t="s">
        <v>91</v>
      </c>
    </row>
    <row r="197" s="13" customFormat="1">
      <c r="A197" s="13"/>
      <c r="B197" s="240"/>
      <c r="C197" s="241"/>
      <c r="D197" s="232" t="s">
        <v>174</v>
      </c>
      <c r="E197" s="242" t="s">
        <v>111</v>
      </c>
      <c r="F197" s="243" t="s">
        <v>253</v>
      </c>
      <c r="G197" s="241"/>
      <c r="H197" s="244">
        <v>18</v>
      </c>
      <c r="I197" s="245"/>
      <c r="J197" s="241"/>
      <c r="K197" s="241"/>
      <c r="L197" s="246"/>
      <c r="M197" s="247"/>
      <c r="N197" s="248"/>
      <c r="O197" s="248"/>
      <c r="P197" s="248"/>
      <c r="Q197" s="248"/>
      <c r="R197" s="248"/>
      <c r="S197" s="248"/>
      <c r="T197" s="249"/>
      <c r="U197" s="13"/>
      <c r="V197" s="13"/>
      <c r="W197" s="13"/>
      <c r="X197" s="13"/>
      <c r="Y197" s="13"/>
      <c r="Z197" s="13"/>
      <c r="AA197" s="13"/>
      <c r="AB197" s="13"/>
      <c r="AC197" s="13"/>
      <c r="AD197" s="13"/>
      <c r="AE197" s="13"/>
      <c r="AT197" s="250" t="s">
        <v>174</v>
      </c>
      <c r="AU197" s="250" t="s">
        <v>91</v>
      </c>
      <c r="AV197" s="13" t="s">
        <v>91</v>
      </c>
      <c r="AW197" s="13" t="s">
        <v>36</v>
      </c>
      <c r="AX197" s="13" t="s">
        <v>82</v>
      </c>
      <c r="AY197" s="250" t="s">
        <v>160</v>
      </c>
    </row>
    <row r="198" s="14" customFormat="1">
      <c r="A198" s="14"/>
      <c r="B198" s="251"/>
      <c r="C198" s="252"/>
      <c r="D198" s="232" t="s">
        <v>174</v>
      </c>
      <c r="E198" s="253" t="s">
        <v>1</v>
      </c>
      <c r="F198" s="254" t="s">
        <v>176</v>
      </c>
      <c r="G198" s="252"/>
      <c r="H198" s="255">
        <v>18</v>
      </c>
      <c r="I198" s="256"/>
      <c r="J198" s="252"/>
      <c r="K198" s="252"/>
      <c r="L198" s="257"/>
      <c r="M198" s="258"/>
      <c r="N198" s="259"/>
      <c r="O198" s="259"/>
      <c r="P198" s="259"/>
      <c r="Q198" s="259"/>
      <c r="R198" s="259"/>
      <c r="S198" s="259"/>
      <c r="T198" s="260"/>
      <c r="U198" s="14"/>
      <c r="V198" s="14"/>
      <c r="W198" s="14"/>
      <c r="X198" s="14"/>
      <c r="Y198" s="14"/>
      <c r="Z198" s="14"/>
      <c r="AA198" s="14"/>
      <c r="AB198" s="14"/>
      <c r="AC198" s="14"/>
      <c r="AD198" s="14"/>
      <c r="AE198" s="14"/>
      <c r="AT198" s="261" t="s">
        <v>174</v>
      </c>
      <c r="AU198" s="261" t="s">
        <v>91</v>
      </c>
      <c r="AV198" s="14" t="s">
        <v>166</v>
      </c>
      <c r="AW198" s="14" t="s">
        <v>36</v>
      </c>
      <c r="AX198" s="14" t="s">
        <v>14</v>
      </c>
      <c r="AY198" s="261" t="s">
        <v>160</v>
      </c>
    </row>
    <row r="199" s="2" customFormat="1" ht="33" customHeight="1">
      <c r="A199" s="38"/>
      <c r="B199" s="39"/>
      <c r="C199" s="219" t="s">
        <v>254</v>
      </c>
      <c r="D199" s="219" t="s">
        <v>162</v>
      </c>
      <c r="E199" s="220" t="s">
        <v>255</v>
      </c>
      <c r="F199" s="221" t="s">
        <v>256</v>
      </c>
      <c r="G199" s="222" t="s">
        <v>96</v>
      </c>
      <c r="H199" s="223">
        <v>80.5</v>
      </c>
      <c r="I199" s="224"/>
      <c r="J199" s="225">
        <f>ROUND(I199*H199,2)</f>
        <v>0</v>
      </c>
      <c r="K199" s="221" t="s">
        <v>165</v>
      </c>
      <c r="L199" s="44"/>
      <c r="M199" s="226" t="s">
        <v>1</v>
      </c>
      <c r="N199" s="227" t="s">
        <v>47</v>
      </c>
      <c r="O199" s="91"/>
      <c r="P199" s="228">
        <f>O199*H199</f>
        <v>0</v>
      </c>
      <c r="Q199" s="228">
        <v>0</v>
      </c>
      <c r="R199" s="228">
        <f>Q199*H199</f>
        <v>0</v>
      </c>
      <c r="S199" s="228">
        <v>0</v>
      </c>
      <c r="T199" s="229">
        <f>S199*H199</f>
        <v>0</v>
      </c>
      <c r="U199" s="38"/>
      <c r="V199" s="38"/>
      <c r="W199" s="38"/>
      <c r="X199" s="38"/>
      <c r="Y199" s="38"/>
      <c r="Z199" s="38"/>
      <c r="AA199" s="38"/>
      <c r="AB199" s="38"/>
      <c r="AC199" s="38"/>
      <c r="AD199" s="38"/>
      <c r="AE199" s="38"/>
      <c r="AR199" s="230" t="s">
        <v>166</v>
      </c>
      <c r="AT199" s="230" t="s">
        <v>162</v>
      </c>
      <c r="AU199" s="230" t="s">
        <v>91</v>
      </c>
      <c r="AY199" s="17" t="s">
        <v>160</v>
      </c>
      <c r="BE199" s="231">
        <f>IF(N199="základní",J199,0)</f>
        <v>0</v>
      </c>
      <c r="BF199" s="231">
        <f>IF(N199="snížená",J199,0)</f>
        <v>0</v>
      </c>
      <c r="BG199" s="231">
        <f>IF(N199="zákl. přenesená",J199,0)</f>
        <v>0</v>
      </c>
      <c r="BH199" s="231">
        <f>IF(N199="sníž. přenesená",J199,0)</f>
        <v>0</v>
      </c>
      <c r="BI199" s="231">
        <f>IF(N199="nulová",J199,0)</f>
        <v>0</v>
      </c>
      <c r="BJ199" s="17" t="s">
        <v>14</v>
      </c>
      <c r="BK199" s="231">
        <f>ROUND(I199*H199,2)</f>
        <v>0</v>
      </c>
      <c r="BL199" s="17" t="s">
        <v>166</v>
      </c>
      <c r="BM199" s="230" t="s">
        <v>257</v>
      </c>
    </row>
    <row r="200" s="2" customFormat="1">
      <c r="A200" s="38"/>
      <c r="B200" s="39"/>
      <c r="C200" s="40"/>
      <c r="D200" s="232" t="s">
        <v>168</v>
      </c>
      <c r="E200" s="40"/>
      <c r="F200" s="233" t="s">
        <v>256</v>
      </c>
      <c r="G200" s="40"/>
      <c r="H200" s="40"/>
      <c r="I200" s="234"/>
      <c r="J200" s="40"/>
      <c r="K200" s="40"/>
      <c r="L200" s="44"/>
      <c r="M200" s="235"/>
      <c r="N200" s="236"/>
      <c r="O200" s="91"/>
      <c r="P200" s="91"/>
      <c r="Q200" s="91"/>
      <c r="R200" s="91"/>
      <c r="S200" s="91"/>
      <c r="T200" s="92"/>
      <c r="U200" s="38"/>
      <c r="V200" s="38"/>
      <c r="W200" s="38"/>
      <c r="X200" s="38"/>
      <c r="Y200" s="38"/>
      <c r="Z200" s="38"/>
      <c r="AA200" s="38"/>
      <c r="AB200" s="38"/>
      <c r="AC200" s="38"/>
      <c r="AD200" s="38"/>
      <c r="AE200" s="38"/>
      <c r="AT200" s="17" t="s">
        <v>168</v>
      </c>
      <c r="AU200" s="17" t="s">
        <v>91</v>
      </c>
    </row>
    <row r="201" s="2" customFormat="1">
      <c r="A201" s="38"/>
      <c r="B201" s="39"/>
      <c r="C201" s="40"/>
      <c r="D201" s="237" t="s">
        <v>170</v>
      </c>
      <c r="E201" s="40"/>
      <c r="F201" s="238" t="s">
        <v>258</v>
      </c>
      <c r="G201" s="40"/>
      <c r="H201" s="40"/>
      <c r="I201" s="234"/>
      <c r="J201" s="40"/>
      <c r="K201" s="40"/>
      <c r="L201" s="44"/>
      <c r="M201" s="235"/>
      <c r="N201" s="236"/>
      <c r="O201" s="91"/>
      <c r="P201" s="91"/>
      <c r="Q201" s="91"/>
      <c r="R201" s="91"/>
      <c r="S201" s="91"/>
      <c r="T201" s="92"/>
      <c r="U201" s="38"/>
      <c r="V201" s="38"/>
      <c r="W201" s="38"/>
      <c r="X201" s="38"/>
      <c r="Y201" s="38"/>
      <c r="Z201" s="38"/>
      <c r="AA201" s="38"/>
      <c r="AB201" s="38"/>
      <c r="AC201" s="38"/>
      <c r="AD201" s="38"/>
      <c r="AE201" s="38"/>
      <c r="AT201" s="17" t="s">
        <v>170</v>
      </c>
      <c r="AU201" s="17" t="s">
        <v>91</v>
      </c>
    </row>
    <row r="202" s="2" customFormat="1">
      <c r="A202" s="38"/>
      <c r="B202" s="39"/>
      <c r="C202" s="40"/>
      <c r="D202" s="232" t="s">
        <v>172</v>
      </c>
      <c r="E202" s="40"/>
      <c r="F202" s="239" t="s">
        <v>252</v>
      </c>
      <c r="G202" s="40"/>
      <c r="H202" s="40"/>
      <c r="I202" s="234"/>
      <c r="J202" s="40"/>
      <c r="K202" s="40"/>
      <c r="L202" s="44"/>
      <c r="M202" s="235"/>
      <c r="N202" s="236"/>
      <c r="O202" s="91"/>
      <c r="P202" s="91"/>
      <c r="Q202" s="91"/>
      <c r="R202" s="91"/>
      <c r="S202" s="91"/>
      <c r="T202" s="92"/>
      <c r="U202" s="38"/>
      <c r="V202" s="38"/>
      <c r="W202" s="38"/>
      <c r="X202" s="38"/>
      <c r="Y202" s="38"/>
      <c r="Z202" s="38"/>
      <c r="AA202" s="38"/>
      <c r="AB202" s="38"/>
      <c r="AC202" s="38"/>
      <c r="AD202" s="38"/>
      <c r="AE202" s="38"/>
      <c r="AT202" s="17" t="s">
        <v>172</v>
      </c>
      <c r="AU202" s="17" t="s">
        <v>91</v>
      </c>
    </row>
    <row r="203" s="13" customFormat="1">
      <c r="A203" s="13"/>
      <c r="B203" s="240"/>
      <c r="C203" s="241"/>
      <c r="D203" s="232" t="s">
        <v>174</v>
      </c>
      <c r="E203" s="242" t="s">
        <v>98</v>
      </c>
      <c r="F203" s="243" t="s">
        <v>259</v>
      </c>
      <c r="G203" s="241"/>
      <c r="H203" s="244">
        <v>56.5</v>
      </c>
      <c r="I203" s="245"/>
      <c r="J203" s="241"/>
      <c r="K203" s="241"/>
      <c r="L203" s="246"/>
      <c r="M203" s="247"/>
      <c r="N203" s="248"/>
      <c r="O203" s="248"/>
      <c r="P203" s="248"/>
      <c r="Q203" s="248"/>
      <c r="R203" s="248"/>
      <c r="S203" s="248"/>
      <c r="T203" s="249"/>
      <c r="U203" s="13"/>
      <c r="V203" s="13"/>
      <c r="W203" s="13"/>
      <c r="X203" s="13"/>
      <c r="Y203" s="13"/>
      <c r="Z203" s="13"/>
      <c r="AA203" s="13"/>
      <c r="AB203" s="13"/>
      <c r="AC203" s="13"/>
      <c r="AD203" s="13"/>
      <c r="AE203" s="13"/>
      <c r="AT203" s="250" t="s">
        <v>174</v>
      </c>
      <c r="AU203" s="250" t="s">
        <v>91</v>
      </c>
      <c r="AV203" s="13" t="s">
        <v>91</v>
      </c>
      <c r="AW203" s="13" t="s">
        <v>36</v>
      </c>
      <c r="AX203" s="13" t="s">
        <v>82</v>
      </c>
      <c r="AY203" s="250" t="s">
        <v>160</v>
      </c>
    </row>
    <row r="204" s="13" customFormat="1">
      <c r="A204" s="13"/>
      <c r="B204" s="240"/>
      <c r="C204" s="241"/>
      <c r="D204" s="232" t="s">
        <v>174</v>
      </c>
      <c r="E204" s="242" t="s">
        <v>95</v>
      </c>
      <c r="F204" s="243" t="s">
        <v>260</v>
      </c>
      <c r="G204" s="241"/>
      <c r="H204" s="244">
        <v>32</v>
      </c>
      <c r="I204" s="245"/>
      <c r="J204" s="241"/>
      <c r="K204" s="241"/>
      <c r="L204" s="246"/>
      <c r="M204" s="247"/>
      <c r="N204" s="248"/>
      <c r="O204" s="248"/>
      <c r="P204" s="248"/>
      <c r="Q204" s="248"/>
      <c r="R204" s="248"/>
      <c r="S204" s="248"/>
      <c r="T204" s="249"/>
      <c r="U204" s="13"/>
      <c r="V204" s="13"/>
      <c r="W204" s="13"/>
      <c r="X204" s="13"/>
      <c r="Y204" s="13"/>
      <c r="Z204" s="13"/>
      <c r="AA204" s="13"/>
      <c r="AB204" s="13"/>
      <c r="AC204" s="13"/>
      <c r="AD204" s="13"/>
      <c r="AE204" s="13"/>
      <c r="AT204" s="250" t="s">
        <v>174</v>
      </c>
      <c r="AU204" s="250" t="s">
        <v>91</v>
      </c>
      <c r="AV204" s="13" t="s">
        <v>91</v>
      </c>
      <c r="AW204" s="13" t="s">
        <v>36</v>
      </c>
      <c r="AX204" s="13" t="s">
        <v>82</v>
      </c>
      <c r="AY204" s="250" t="s">
        <v>160</v>
      </c>
    </row>
    <row r="205" s="13" customFormat="1">
      <c r="A205" s="13"/>
      <c r="B205" s="240"/>
      <c r="C205" s="241"/>
      <c r="D205" s="232" t="s">
        <v>174</v>
      </c>
      <c r="E205" s="242" t="s">
        <v>1</v>
      </c>
      <c r="F205" s="243" t="s">
        <v>261</v>
      </c>
      <c r="G205" s="241"/>
      <c r="H205" s="244">
        <v>-8</v>
      </c>
      <c r="I205" s="245"/>
      <c r="J205" s="241"/>
      <c r="K205" s="241"/>
      <c r="L205" s="246"/>
      <c r="M205" s="247"/>
      <c r="N205" s="248"/>
      <c r="O205" s="248"/>
      <c r="P205" s="248"/>
      <c r="Q205" s="248"/>
      <c r="R205" s="248"/>
      <c r="S205" s="248"/>
      <c r="T205" s="249"/>
      <c r="U205" s="13"/>
      <c r="V205" s="13"/>
      <c r="W205" s="13"/>
      <c r="X205" s="13"/>
      <c r="Y205" s="13"/>
      <c r="Z205" s="13"/>
      <c r="AA205" s="13"/>
      <c r="AB205" s="13"/>
      <c r="AC205" s="13"/>
      <c r="AD205" s="13"/>
      <c r="AE205" s="13"/>
      <c r="AT205" s="250" t="s">
        <v>174</v>
      </c>
      <c r="AU205" s="250" t="s">
        <v>91</v>
      </c>
      <c r="AV205" s="13" t="s">
        <v>91</v>
      </c>
      <c r="AW205" s="13" t="s">
        <v>36</v>
      </c>
      <c r="AX205" s="13" t="s">
        <v>82</v>
      </c>
      <c r="AY205" s="250" t="s">
        <v>160</v>
      </c>
    </row>
    <row r="206" s="14" customFormat="1">
      <c r="A206" s="14"/>
      <c r="B206" s="251"/>
      <c r="C206" s="252"/>
      <c r="D206" s="232" t="s">
        <v>174</v>
      </c>
      <c r="E206" s="253" t="s">
        <v>1</v>
      </c>
      <c r="F206" s="254" t="s">
        <v>176</v>
      </c>
      <c r="G206" s="252"/>
      <c r="H206" s="255">
        <v>80.5</v>
      </c>
      <c r="I206" s="256"/>
      <c r="J206" s="252"/>
      <c r="K206" s="252"/>
      <c r="L206" s="257"/>
      <c r="M206" s="258"/>
      <c r="N206" s="259"/>
      <c r="O206" s="259"/>
      <c r="P206" s="259"/>
      <c r="Q206" s="259"/>
      <c r="R206" s="259"/>
      <c r="S206" s="259"/>
      <c r="T206" s="260"/>
      <c r="U206" s="14"/>
      <c r="V206" s="14"/>
      <c r="W206" s="14"/>
      <c r="X206" s="14"/>
      <c r="Y206" s="14"/>
      <c r="Z206" s="14"/>
      <c r="AA206" s="14"/>
      <c r="AB206" s="14"/>
      <c r="AC206" s="14"/>
      <c r="AD206" s="14"/>
      <c r="AE206" s="14"/>
      <c r="AT206" s="261" t="s">
        <v>174</v>
      </c>
      <c r="AU206" s="261" t="s">
        <v>91</v>
      </c>
      <c r="AV206" s="14" t="s">
        <v>166</v>
      </c>
      <c r="AW206" s="14" t="s">
        <v>36</v>
      </c>
      <c r="AX206" s="14" t="s">
        <v>14</v>
      </c>
      <c r="AY206" s="261" t="s">
        <v>160</v>
      </c>
    </row>
    <row r="207" s="2" customFormat="1" ht="33" customHeight="1">
      <c r="A207" s="38"/>
      <c r="B207" s="39"/>
      <c r="C207" s="219" t="s">
        <v>110</v>
      </c>
      <c r="D207" s="219" t="s">
        <v>162</v>
      </c>
      <c r="E207" s="220" t="s">
        <v>262</v>
      </c>
      <c r="F207" s="221" t="s">
        <v>263</v>
      </c>
      <c r="G207" s="222" t="s">
        <v>96</v>
      </c>
      <c r="H207" s="223">
        <v>18</v>
      </c>
      <c r="I207" s="224"/>
      <c r="J207" s="225">
        <f>ROUND(I207*H207,2)</f>
        <v>0</v>
      </c>
      <c r="K207" s="221" t="s">
        <v>165</v>
      </c>
      <c r="L207" s="44"/>
      <c r="M207" s="226" t="s">
        <v>1</v>
      </c>
      <c r="N207" s="227" t="s">
        <v>47</v>
      </c>
      <c r="O207" s="91"/>
      <c r="P207" s="228">
        <f>O207*H207</f>
        <v>0</v>
      </c>
      <c r="Q207" s="228">
        <v>0</v>
      </c>
      <c r="R207" s="228">
        <f>Q207*H207</f>
        <v>0</v>
      </c>
      <c r="S207" s="228">
        <v>0</v>
      </c>
      <c r="T207" s="229">
        <f>S207*H207</f>
        <v>0</v>
      </c>
      <c r="U207" s="38"/>
      <c r="V207" s="38"/>
      <c r="W207" s="38"/>
      <c r="X207" s="38"/>
      <c r="Y207" s="38"/>
      <c r="Z207" s="38"/>
      <c r="AA207" s="38"/>
      <c r="AB207" s="38"/>
      <c r="AC207" s="38"/>
      <c r="AD207" s="38"/>
      <c r="AE207" s="38"/>
      <c r="AR207" s="230" t="s">
        <v>166</v>
      </c>
      <c r="AT207" s="230" t="s">
        <v>162</v>
      </c>
      <c r="AU207" s="230" t="s">
        <v>91</v>
      </c>
      <c r="AY207" s="17" t="s">
        <v>160</v>
      </c>
      <c r="BE207" s="231">
        <f>IF(N207="základní",J207,0)</f>
        <v>0</v>
      </c>
      <c r="BF207" s="231">
        <f>IF(N207="snížená",J207,0)</f>
        <v>0</v>
      </c>
      <c r="BG207" s="231">
        <f>IF(N207="zákl. přenesená",J207,0)</f>
        <v>0</v>
      </c>
      <c r="BH207" s="231">
        <f>IF(N207="sníž. přenesená",J207,0)</f>
        <v>0</v>
      </c>
      <c r="BI207" s="231">
        <f>IF(N207="nulová",J207,0)</f>
        <v>0</v>
      </c>
      <c r="BJ207" s="17" t="s">
        <v>14</v>
      </c>
      <c r="BK207" s="231">
        <f>ROUND(I207*H207,2)</f>
        <v>0</v>
      </c>
      <c r="BL207" s="17" t="s">
        <v>166</v>
      </c>
      <c r="BM207" s="230" t="s">
        <v>264</v>
      </c>
    </row>
    <row r="208" s="2" customFormat="1">
      <c r="A208" s="38"/>
      <c r="B208" s="39"/>
      <c r="C208" s="40"/>
      <c r="D208" s="232" t="s">
        <v>168</v>
      </c>
      <c r="E208" s="40"/>
      <c r="F208" s="233" t="s">
        <v>263</v>
      </c>
      <c r="G208" s="40"/>
      <c r="H208" s="40"/>
      <c r="I208" s="234"/>
      <c r="J208" s="40"/>
      <c r="K208" s="40"/>
      <c r="L208" s="44"/>
      <c r="M208" s="235"/>
      <c r="N208" s="236"/>
      <c r="O208" s="91"/>
      <c r="P208" s="91"/>
      <c r="Q208" s="91"/>
      <c r="R208" s="91"/>
      <c r="S208" s="91"/>
      <c r="T208" s="92"/>
      <c r="U208" s="38"/>
      <c r="V208" s="38"/>
      <c r="W208" s="38"/>
      <c r="X208" s="38"/>
      <c r="Y208" s="38"/>
      <c r="Z208" s="38"/>
      <c r="AA208" s="38"/>
      <c r="AB208" s="38"/>
      <c r="AC208" s="38"/>
      <c r="AD208" s="38"/>
      <c r="AE208" s="38"/>
      <c r="AT208" s="17" t="s">
        <v>168</v>
      </c>
      <c r="AU208" s="17" t="s">
        <v>91</v>
      </c>
    </row>
    <row r="209" s="2" customFormat="1">
      <c r="A209" s="38"/>
      <c r="B209" s="39"/>
      <c r="C209" s="40"/>
      <c r="D209" s="237" t="s">
        <v>170</v>
      </c>
      <c r="E209" s="40"/>
      <c r="F209" s="238" t="s">
        <v>265</v>
      </c>
      <c r="G209" s="40"/>
      <c r="H209" s="40"/>
      <c r="I209" s="234"/>
      <c r="J209" s="40"/>
      <c r="K209" s="40"/>
      <c r="L209" s="44"/>
      <c r="M209" s="235"/>
      <c r="N209" s="236"/>
      <c r="O209" s="91"/>
      <c r="P209" s="91"/>
      <c r="Q209" s="91"/>
      <c r="R209" s="91"/>
      <c r="S209" s="91"/>
      <c r="T209" s="92"/>
      <c r="U209" s="38"/>
      <c r="V209" s="38"/>
      <c r="W209" s="38"/>
      <c r="X209" s="38"/>
      <c r="Y209" s="38"/>
      <c r="Z209" s="38"/>
      <c r="AA209" s="38"/>
      <c r="AB209" s="38"/>
      <c r="AC209" s="38"/>
      <c r="AD209" s="38"/>
      <c r="AE209" s="38"/>
      <c r="AT209" s="17" t="s">
        <v>170</v>
      </c>
      <c r="AU209" s="17" t="s">
        <v>91</v>
      </c>
    </row>
    <row r="210" s="2" customFormat="1">
      <c r="A210" s="38"/>
      <c r="B210" s="39"/>
      <c r="C210" s="40"/>
      <c r="D210" s="232" t="s">
        <v>172</v>
      </c>
      <c r="E210" s="40"/>
      <c r="F210" s="239" t="s">
        <v>266</v>
      </c>
      <c r="G210" s="40"/>
      <c r="H210" s="40"/>
      <c r="I210" s="234"/>
      <c r="J210" s="40"/>
      <c r="K210" s="40"/>
      <c r="L210" s="44"/>
      <c r="M210" s="235"/>
      <c r="N210" s="236"/>
      <c r="O210" s="91"/>
      <c r="P210" s="91"/>
      <c r="Q210" s="91"/>
      <c r="R210" s="91"/>
      <c r="S210" s="91"/>
      <c r="T210" s="92"/>
      <c r="U210" s="38"/>
      <c r="V210" s="38"/>
      <c r="W210" s="38"/>
      <c r="X210" s="38"/>
      <c r="Y210" s="38"/>
      <c r="Z210" s="38"/>
      <c r="AA210" s="38"/>
      <c r="AB210" s="38"/>
      <c r="AC210" s="38"/>
      <c r="AD210" s="38"/>
      <c r="AE210" s="38"/>
      <c r="AT210" s="17" t="s">
        <v>172</v>
      </c>
      <c r="AU210" s="17" t="s">
        <v>91</v>
      </c>
    </row>
    <row r="211" s="13" customFormat="1">
      <c r="A211" s="13"/>
      <c r="B211" s="240"/>
      <c r="C211" s="241"/>
      <c r="D211" s="232" t="s">
        <v>174</v>
      </c>
      <c r="E211" s="242" t="s">
        <v>1</v>
      </c>
      <c r="F211" s="243" t="s">
        <v>111</v>
      </c>
      <c r="G211" s="241"/>
      <c r="H211" s="244">
        <v>18</v>
      </c>
      <c r="I211" s="245"/>
      <c r="J211" s="241"/>
      <c r="K211" s="241"/>
      <c r="L211" s="246"/>
      <c r="M211" s="247"/>
      <c r="N211" s="248"/>
      <c r="O211" s="248"/>
      <c r="P211" s="248"/>
      <c r="Q211" s="248"/>
      <c r="R211" s="248"/>
      <c r="S211" s="248"/>
      <c r="T211" s="249"/>
      <c r="U211" s="13"/>
      <c r="V211" s="13"/>
      <c r="W211" s="13"/>
      <c r="X211" s="13"/>
      <c r="Y211" s="13"/>
      <c r="Z211" s="13"/>
      <c r="AA211" s="13"/>
      <c r="AB211" s="13"/>
      <c r="AC211" s="13"/>
      <c r="AD211" s="13"/>
      <c r="AE211" s="13"/>
      <c r="AT211" s="250" t="s">
        <v>174</v>
      </c>
      <c r="AU211" s="250" t="s">
        <v>91</v>
      </c>
      <c r="AV211" s="13" t="s">
        <v>91</v>
      </c>
      <c r="AW211" s="13" t="s">
        <v>36</v>
      </c>
      <c r="AX211" s="13" t="s">
        <v>82</v>
      </c>
      <c r="AY211" s="250" t="s">
        <v>160</v>
      </c>
    </row>
    <row r="212" s="14" customFormat="1">
      <c r="A212" s="14"/>
      <c r="B212" s="251"/>
      <c r="C212" s="252"/>
      <c r="D212" s="232" t="s">
        <v>174</v>
      </c>
      <c r="E212" s="253" t="s">
        <v>1</v>
      </c>
      <c r="F212" s="254" t="s">
        <v>176</v>
      </c>
      <c r="G212" s="252"/>
      <c r="H212" s="255">
        <v>18</v>
      </c>
      <c r="I212" s="256"/>
      <c r="J212" s="252"/>
      <c r="K212" s="252"/>
      <c r="L212" s="257"/>
      <c r="M212" s="258"/>
      <c r="N212" s="259"/>
      <c r="O212" s="259"/>
      <c r="P212" s="259"/>
      <c r="Q212" s="259"/>
      <c r="R212" s="259"/>
      <c r="S212" s="259"/>
      <c r="T212" s="260"/>
      <c r="U212" s="14"/>
      <c r="V212" s="14"/>
      <c r="W212" s="14"/>
      <c r="X212" s="14"/>
      <c r="Y212" s="14"/>
      <c r="Z212" s="14"/>
      <c r="AA212" s="14"/>
      <c r="AB212" s="14"/>
      <c r="AC212" s="14"/>
      <c r="AD212" s="14"/>
      <c r="AE212" s="14"/>
      <c r="AT212" s="261" t="s">
        <v>174</v>
      </c>
      <c r="AU212" s="261" t="s">
        <v>91</v>
      </c>
      <c r="AV212" s="14" t="s">
        <v>166</v>
      </c>
      <c r="AW212" s="14" t="s">
        <v>36</v>
      </c>
      <c r="AX212" s="14" t="s">
        <v>14</v>
      </c>
      <c r="AY212" s="261" t="s">
        <v>160</v>
      </c>
    </row>
    <row r="213" s="12" customFormat="1" ht="22.8" customHeight="1">
      <c r="A213" s="12"/>
      <c r="B213" s="203"/>
      <c r="C213" s="204"/>
      <c r="D213" s="205" t="s">
        <v>81</v>
      </c>
      <c r="E213" s="217" t="s">
        <v>200</v>
      </c>
      <c r="F213" s="217" t="s">
        <v>267</v>
      </c>
      <c r="G213" s="204"/>
      <c r="H213" s="204"/>
      <c r="I213" s="207"/>
      <c r="J213" s="218">
        <f>BK213</f>
        <v>0</v>
      </c>
      <c r="K213" s="204"/>
      <c r="L213" s="209"/>
      <c r="M213" s="210"/>
      <c r="N213" s="211"/>
      <c r="O213" s="211"/>
      <c r="P213" s="212">
        <f>SUM(P214:P257)</f>
        <v>0</v>
      </c>
      <c r="Q213" s="211"/>
      <c r="R213" s="212">
        <f>SUM(R214:R257)</f>
        <v>52.695762999999999</v>
      </c>
      <c r="S213" s="211"/>
      <c r="T213" s="213">
        <f>SUM(T214:T257)</f>
        <v>0</v>
      </c>
      <c r="U213" s="12"/>
      <c r="V213" s="12"/>
      <c r="W213" s="12"/>
      <c r="X213" s="12"/>
      <c r="Y213" s="12"/>
      <c r="Z213" s="12"/>
      <c r="AA213" s="12"/>
      <c r="AB213" s="12"/>
      <c r="AC213" s="12"/>
      <c r="AD213" s="12"/>
      <c r="AE213" s="12"/>
      <c r="AR213" s="214" t="s">
        <v>14</v>
      </c>
      <c r="AT213" s="215" t="s">
        <v>81</v>
      </c>
      <c r="AU213" s="215" t="s">
        <v>14</v>
      </c>
      <c r="AY213" s="214" t="s">
        <v>160</v>
      </c>
      <c r="BK213" s="216">
        <f>SUM(BK214:BK257)</f>
        <v>0</v>
      </c>
    </row>
    <row r="214" s="2" customFormat="1" ht="24.15" customHeight="1">
      <c r="A214" s="38"/>
      <c r="B214" s="39"/>
      <c r="C214" s="219" t="s">
        <v>8</v>
      </c>
      <c r="D214" s="219" t="s">
        <v>162</v>
      </c>
      <c r="E214" s="220" t="s">
        <v>268</v>
      </c>
      <c r="F214" s="221" t="s">
        <v>269</v>
      </c>
      <c r="G214" s="222" t="s">
        <v>96</v>
      </c>
      <c r="H214" s="223">
        <v>32</v>
      </c>
      <c r="I214" s="224"/>
      <c r="J214" s="225">
        <f>ROUND(I214*H214,2)</f>
        <v>0</v>
      </c>
      <c r="K214" s="221" t="s">
        <v>1</v>
      </c>
      <c r="L214" s="44"/>
      <c r="M214" s="226" t="s">
        <v>1</v>
      </c>
      <c r="N214" s="227" t="s">
        <v>47</v>
      </c>
      <c r="O214" s="91"/>
      <c r="P214" s="228">
        <f>O214*H214</f>
        <v>0</v>
      </c>
      <c r="Q214" s="228">
        <v>0.0050000000000000001</v>
      </c>
      <c r="R214" s="228">
        <f>Q214*H214</f>
        <v>0.16</v>
      </c>
      <c r="S214" s="228">
        <v>0</v>
      </c>
      <c r="T214" s="229">
        <f>S214*H214</f>
        <v>0</v>
      </c>
      <c r="U214" s="38"/>
      <c r="V214" s="38"/>
      <c r="W214" s="38"/>
      <c r="X214" s="38"/>
      <c r="Y214" s="38"/>
      <c r="Z214" s="38"/>
      <c r="AA214" s="38"/>
      <c r="AB214" s="38"/>
      <c r="AC214" s="38"/>
      <c r="AD214" s="38"/>
      <c r="AE214" s="38"/>
      <c r="AR214" s="230" t="s">
        <v>166</v>
      </c>
      <c r="AT214" s="230" t="s">
        <v>162</v>
      </c>
      <c r="AU214" s="230" t="s">
        <v>91</v>
      </c>
      <c r="AY214" s="17" t="s">
        <v>160</v>
      </c>
      <c r="BE214" s="231">
        <f>IF(N214="základní",J214,0)</f>
        <v>0</v>
      </c>
      <c r="BF214" s="231">
        <f>IF(N214="snížená",J214,0)</f>
        <v>0</v>
      </c>
      <c r="BG214" s="231">
        <f>IF(N214="zákl. přenesená",J214,0)</f>
        <v>0</v>
      </c>
      <c r="BH214" s="231">
        <f>IF(N214="sníž. přenesená",J214,0)</f>
        <v>0</v>
      </c>
      <c r="BI214" s="231">
        <f>IF(N214="nulová",J214,0)</f>
        <v>0</v>
      </c>
      <c r="BJ214" s="17" t="s">
        <v>14</v>
      </c>
      <c r="BK214" s="231">
        <f>ROUND(I214*H214,2)</f>
        <v>0</v>
      </c>
      <c r="BL214" s="17" t="s">
        <v>166</v>
      </c>
      <c r="BM214" s="230" t="s">
        <v>270</v>
      </c>
    </row>
    <row r="215" s="2" customFormat="1">
      <c r="A215" s="38"/>
      <c r="B215" s="39"/>
      <c r="C215" s="40"/>
      <c r="D215" s="232" t="s">
        <v>168</v>
      </c>
      <c r="E215" s="40"/>
      <c r="F215" s="233" t="s">
        <v>269</v>
      </c>
      <c r="G215" s="40"/>
      <c r="H215" s="40"/>
      <c r="I215" s="234"/>
      <c r="J215" s="40"/>
      <c r="K215" s="40"/>
      <c r="L215" s="44"/>
      <c r="M215" s="235"/>
      <c r="N215" s="236"/>
      <c r="O215" s="91"/>
      <c r="P215" s="91"/>
      <c r="Q215" s="91"/>
      <c r="R215" s="91"/>
      <c r="S215" s="91"/>
      <c r="T215" s="92"/>
      <c r="U215" s="38"/>
      <c r="V215" s="38"/>
      <c r="W215" s="38"/>
      <c r="X215" s="38"/>
      <c r="Y215" s="38"/>
      <c r="Z215" s="38"/>
      <c r="AA215" s="38"/>
      <c r="AB215" s="38"/>
      <c r="AC215" s="38"/>
      <c r="AD215" s="38"/>
      <c r="AE215" s="38"/>
      <c r="AT215" s="17" t="s">
        <v>168</v>
      </c>
      <c r="AU215" s="17" t="s">
        <v>91</v>
      </c>
    </row>
    <row r="216" s="13" customFormat="1">
      <c r="A216" s="13"/>
      <c r="B216" s="240"/>
      <c r="C216" s="241"/>
      <c r="D216" s="232" t="s">
        <v>174</v>
      </c>
      <c r="E216" s="242" t="s">
        <v>1</v>
      </c>
      <c r="F216" s="243" t="s">
        <v>95</v>
      </c>
      <c r="G216" s="241"/>
      <c r="H216" s="244">
        <v>32</v>
      </c>
      <c r="I216" s="245"/>
      <c r="J216" s="241"/>
      <c r="K216" s="241"/>
      <c r="L216" s="246"/>
      <c r="M216" s="247"/>
      <c r="N216" s="248"/>
      <c r="O216" s="248"/>
      <c r="P216" s="248"/>
      <c r="Q216" s="248"/>
      <c r="R216" s="248"/>
      <c r="S216" s="248"/>
      <c r="T216" s="249"/>
      <c r="U216" s="13"/>
      <c r="V216" s="13"/>
      <c r="W216" s="13"/>
      <c r="X216" s="13"/>
      <c r="Y216" s="13"/>
      <c r="Z216" s="13"/>
      <c r="AA216" s="13"/>
      <c r="AB216" s="13"/>
      <c r="AC216" s="13"/>
      <c r="AD216" s="13"/>
      <c r="AE216" s="13"/>
      <c r="AT216" s="250" t="s">
        <v>174</v>
      </c>
      <c r="AU216" s="250" t="s">
        <v>91</v>
      </c>
      <c r="AV216" s="13" t="s">
        <v>91</v>
      </c>
      <c r="AW216" s="13" t="s">
        <v>36</v>
      </c>
      <c r="AX216" s="13" t="s">
        <v>82</v>
      </c>
      <c r="AY216" s="250" t="s">
        <v>160</v>
      </c>
    </row>
    <row r="217" s="14" customFormat="1">
      <c r="A217" s="14"/>
      <c r="B217" s="251"/>
      <c r="C217" s="252"/>
      <c r="D217" s="232" t="s">
        <v>174</v>
      </c>
      <c r="E217" s="253" t="s">
        <v>1</v>
      </c>
      <c r="F217" s="254" t="s">
        <v>176</v>
      </c>
      <c r="G217" s="252"/>
      <c r="H217" s="255">
        <v>32</v>
      </c>
      <c r="I217" s="256"/>
      <c r="J217" s="252"/>
      <c r="K217" s="252"/>
      <c r="L217" s="257"/>
      <c r="M217" s="258"/>
      <c r="N217" s="259"/>
      <c r="O217" s="259"/>
      <c r="P217" s="259"/>
      <c r="Q217" s="259"/>
      <c r="R217" s="259"/>
      <c r="S217" s="259"/>
      <c r="T217" s="260"/>
      <c r="U217" s="14"/>
      <c r="V217" s="14"/>
      <c r="W217" s="14"/>
      <c r="X217" s="14"/>
      <c r="Y217" s="14"/>
      <c r="Z217" s="14"/>
      <c r="AA217" s="14"/>
      <c r="AB217" s="14"/>
      <c r="AC217" s="14"/>
      <c r="AD217" s="14"/>
      <c r="AE217" s="14"/>
      <c r="AT217" s="261" t="s">
        <v>174</v>
      </c>
      <c r="AU217" s="261" t="s">
        <v>91</v>
      </c>
      <c r="AV217" s="14" t="s">
        <v>166</v>
      </c>
      <c r="AW217" s="14" t="s">
        <v>36</v>
      </c>
      <c r="AX217" s="14" t="s">
        <v>14</v>
      </c>
      <c r="AY217" s="261" t="s">
        <v>160</v>
      </c>
    </row>
    <row r="218" s="2" customFormat="1" ht="21.75" customHeight="1">
      <c r="A218" s="38"/>
      <c r="B218" s="39"/>
      <c r="C218" s="272" t="s">
        <v>271</v>
      </c>
      <c r="D218" s="272" t="s">
        <v>230</v>
      </c>
      <c r="E218" s="273" t="s">
        <v>272</v>
      </c>
      <c r="F218" s="274" t="s">
        <v>273</v>
      </c>
      <c r="G218" s="275" t="s">
        <v>96</v>
      </c>
      <c r="H218" s="276">
        <v>36.799999999999997</v>
      </c>
      <c r="I218" s="277"/>
      <c r="J218" s="278">
        <f>ROUND(I218*H218,2)</f>
        <v>0</v>
      </c>
      <c r="K218" s="274" t="s">
        <v>1</v>
      </c>
      <c r="L218" s="279"/>
      <c r="M218" s="280" t="s">
        <v>1</v>
      </c>
      <c r="N218" s="281" t="s">
        <v>47</v>
      </c>
      <c r="O218" s="91"/>
      <c r="P218" s="228">
        <f>O218*H218</f>
        <v>0</v>
      </c>
      <c r="Q218" s="228">
        <v>0.0062500000000000003</v>
      </c>
      <c r="R218" s="228">
        <f>Q218*H218</f>
        <v>0.22999999999999998</v>
      </c>
      <c r="S218" s="228">
        <v>0</v>
      </c>
      <c r="T218" s="229">
        <f>S218*H218</f>
        <v>0</v>
      </c>
      <c r="U218" s="38"/>
      <c r="V218" s="38"/>
      <c r="W218" s="38"/>
      <c r="X218" s="38"/>
      <c r="Y218" s="38"/>
      <c r="Z218" s="38"/>
      <c r="AA218" s="38"/>
      <c r="AB218" s="38"/>
      <c r="AC218" s="38"/>
      <c r="AD218" s="38"/>
      <c r="AE218" s="38"/>
      <c r="AR218" s="230" t="s">
        <v>223</v>
      </c>
      <c r="AT218" s="230" t="s">
        <v>230</v>
      </c>
      <c r="AU218" s="230" t="s">
        <v>91</v>
      </c>
      <c r="AY218" s="17" t="s">
        <v>160</v>
      </c>
      <c r="BE218" s="231">
        <f>IF(N218="základní",J218,0)</f>
        <v>0</v>
      </c>
      <c r="BF218" s="231">
        <f>IF(N218="snížená",J218,0)</f>
        <v>0</v>
      </c>
      <c r="BG218" s="231">
        <f>IF(N218="zákl. přenesená",J218,0)</f>
        <v>0</v>
      </c>
      <c r="BH218" s="231">
        <f>IF(N218="sníž. přenesená",J218,0)</f>
        <v>0</v>
      </c>
      <c r="BI218" s="231">
        <f>IF(N218="nulová",J218,0)</f>
        <v>0</v>
      </c>
      <c r="BJ218" s="17" t="s">
        <v>14</v>
      </c>
      <c r="BK218" s="231">
        <f>ROUND(I218*H218,2)</f>
        <v>0</v>
      </c>
      <c r="BL218" s="17" t="s">
        <v>166</v>
      </c>
      <c r="BM218" s="230" t="s">
        <v>274</v>
      </c>
    </row>
    <row r="219" s="2" customFormat="1">
      <c r="A219" s="38"/>
      <c r="B219" s="39"/>
      <c r="C219" s="40"/>
      <c r="D219" s="232" t="s">
        <v>168</v>
      </c>
      <c r="E219" s="40"/>
      <c r="F219" s="233" t="s">
        <v>273</v>
      </c>
      <c r="G219" s="40"/>
      <c r="H219" s="40"/>
      <c r="I219" s="234"/>
      <c r="J219" s="40"/>
      <c r="K219" s="40"/>
      <c r="L219" s="44"/>
      <c r="M219" s="235"/>
      <c r="N219" s="236"/>
      <c r="O219" s="91"/>
      <c r="P219" s="91"/>
      <c r="Q219" s="91"/>
      <c r="R219" s="91"/>
      <c r="S219" s="91"/>
      <c r="T219" s="92"/>
      <c r="U219" s="38"/>
      <c r="V219" s="38"/>
      <c r="W219" s="38"/>
      <c r="X219" s="38"/>
      <c r="Y219" s="38"/>
      <c r="Z219" s="38"/>
      <c r="AA219" s="38"/>
      <c r="AB219" s="38"/>
      <c r="AC219" s="38"/>
      <c r="AD219" s="38"/>
      <c r="AE219" s="38"/>
      <c r="AT219" s="17" t="s">
        <v>168</v>
      </c>
      <c r="AU219" s="17" t="s">
        <v>91</v>
      </c>
    </row>
    <row r="220" s="13" customFormat="1">
      <c r="A220" s="13"/>
      <c r="B220" s="240"/>
      <c r="C220" s="241"/>
      <c r="D220" s="232" t="s">
        <v>174</v>
      </c>
      <c r="E220" s="242" t="s">
        <v>1</v>
      </c>
      <c r="F220" s="243" t="s">
        <v>275</v>
      </c>
      <c r="G220" s="241"/>
      <c r="H220" s="244">
        <v>36.799999999999997</v>
      </c>
      <c r="I220" s="245"/>
      <c r="J220" s="241"/>
      <c r="K220" s="241"/>
      <c r="L220" s="246"/>
      <c r="M220" s="247"/>
      <c r="N220" s="248"/>
      <c r="O220" s="248"/>
      <c r="P220" s="248"/>
      <c r="Q220" s="248"/>
      <c r="R220" s="248"/>
      <c r="S220" s="248"/>
      <c r="T220" s="249"/>
      <c r="U220" s="13"/>
      <c r="V220" s="13"/>
      <c r="W220" s="13"/>
      <c r="X220" s="13"/>
      <c r="Y220" s="13"/>
      <c r="Z220" s="13"/>
      <c r="AA220" s="13"/>
      <c r="AB220" s="13"/>
      <c r="AC220" s="13"/>
      <c r="AD220" s="13"/>
      <c r="AE220" s="13"/>
      <c r="AT220" s="250" t="s">
        <v>174</v>
      </c>
      <c r="AU220" s="250" t="s">
        <v>91</v>
      </c>
      <c r="AV220" s="13" t="s">
        <v>91</v>
      </c>
      <c r="AW220" s="13" t="s">
        <v>36</v>
      </c>
      <c r="AX220" s="13" t="s">
        <v>82</v>
      </c>
      <c r="AY220" s="250" t="s">
        <v>160</v>
      </c>
    </row>
    <row r="221" s="14" customFormat="1">
      <c r="A221" s="14"/>
      <c r="B221" s="251"/>
      <c r="C221" s="252"/>
      <c r="D221" s="232" t="s">
        <v>174</v>
      </c>
      <c r="E221" s="253" t="s">
        <v>1</v>
      </c>
      <c r="F221" s="254" t="s">
        <v>176</v>
      </c>
      <c r="G221" s="252"/>
      <c r="H221" s="255">
        <v>36.799999999999997</v>
      </c>
      <c r="I221" s="256"/>
      <c r="J221" s="252"/>
      <c r="K221" s="252"/>
      <c r="L221" s="257"/>
      <c r="M221" s="258"/>
      <c r="N221" s="259"/>
      <c r="O221" s="259"/>
      <c r="P221" s="259"/>
      <c r="Q221" s="259"/>
      <c r="R221" s="259"/>
      <c r="S221" s="259"/>
      <c r="T221" s="260"/>
      <c r="U221" s="14"/>
      <c r="V221" s="14"/>
      <c r="W221" s="14"/>
      <c r="X221" s="14"/>
      <c r="Y221" s="14"/>
      <c r="Z221" s="14"/>
      <c r="AA221" s="14"/>
      <c r="AB221" s="14"/>
      <c r="AC221" s="14"/>
      <c r="AD221" s="14"/>
      <c r="AE221" s="14"/>
      <c r="AT221" s="261" t="s">
        <v>174</v>
      </c>
      <c r="AU221" s="261" t="s">
        <v>91</v>
      </c>
      <c r="AV221" s="14" t="s">
        <v>166</v>
      </c>
      <c r="AW221" s="14" t="s">
        <v>36</v>
      </c>
      <c r="AX221" s="14" t="s">
        <v>14</v>
      </c>
      <c r="AY221" s="261" t="s">
        <v>160</v>
      </c>
    </row>
    <row r="222" s="2" customFormat="1" ht="24.15" customHeight="1">
      <c r="A222" s="38"/>
      <c r="B222" s="39"/>
      <c r="C222" s="219" t="s">
        <v>276</v>
      </c>
      <c r="D222" s="219" t="s">
        <v>162</v>
      </c>
      <c r="E222" s="220" t="s">
        <v>277</v>
      </c>
      <c r="F222" s="221" t="s">
        <v>278</v>
      </c>
      <c r="G222" s="222" t="s">
        <v>96</v>
      </c>
      <c r="H222" s="223">
        <v>112.5</v>
      </c>
      <c r="I222" s="224"/>
      <c r="J222" s="225">
        <f>ROUND(I222*H222,2)</f>
        <v>0</v>
      </c>
      <c r="K222" s="221" t="s">
        <v>165</v>
      </c>
      <c r="L222" s="44"/>
      <c r="M222" s="226" t="s">
        <v>1</v>
      </c>
      <c r="N222" s="227" t="s">
        <v>47</v>
      </c>
      <c r="O222" s="91"/>
      <c r="P222" s="228">
        <f>O222*H222</f>
        <v>0</v>
      </c>
      <c r="Q222" s="228">
        <v>0.34499999999999997</v>
      </c>
      <c r="R222" s="228">
        <f>Q222*H222</f>
        <v>38.8125</v>
      </c>
      <c r="S222" s="228">
        <v>0</v>
      </c>
      <c r="T222" s="229">
        <f>S222*H222</f>
        <v>0</v>
      </c>
      <c r="U222" s="38"/>
      <c r="V222" s="38"/>
      <c r="W222" s="38"/>
      <c r="X222" s="38"/>
      <c r="Y222" s="38"/>
      <c r="Z222" s="38"/>
      <c r="AA222" s="38"/>
      <c r="AB222" s="38"/>
      <c r="AC222" s="38"/>
      <c r="AD222" s="38"/>
      <c r="AE222" s="38"/>
      <c r="AR222" s="230" t="s">
        <v>166</v>
      </c>
      <c r="AT222" s="230" t="s">
        <v>162</v>
      </c>
      <c r="AU222" s="230" t="s">
        <v>91</v>
      </c>
      <c r="AY222" s="17" t="s">
        <v>160</v>
      </c>
      <c r="BE222" s="231">
        <f>IF(N222="základní",J222,0)</f>
        <v>0</v>
      </c>
      <c r="BF222" s="231">
        <f>IF(N222="snížená",J222,0)</f>
        <v>0</v>
      </c>
      <c r="BG222" s="231">
        <f>IF(N222="zákl. přenesená",J222,0)</f>
        <v>0</v>
      </c>
      <c r="BH222" s="231">
        <f>IF(N222="sníž. přenesená",J222,0)</f>
        <v>0</v>
      </c>
      <c r="BI222" s="231">
        <f>IF(N222="nulová",J222,0)</f>
        <v>0</v>
      </c>
      <c r="BJ222" s="17" t="s">
        <v>14</v>
      </c>
      <c r="BK222" s="231">
        <f>ROUND(I222*H222,2)</f>
        <v>0</v>
      </c>
      <c r="BL222" s="17" t="s">
        <v>166</v>
      </c>
      <c r="BM222" s="230" t="s">
        <v>279</v>
      </c>
    </row>
    <row r="223" s="2" customFormat="1">
      <c r="A223" s="38"/>
      <c r="B223" s="39"/>
      <c r="C223" s="40"/>
      <c r="D223" s="232" t="s">
        <v>168</v>
      </c>
      <c r="E223" s="40"/>
      <c r="F223" s="233" t="s">
        <v>278</v>
      </c>
      <c r="G223" s="40"/>
      <c r="H223" s="40"/>
      <c r="I223" s="234"/>
      <c r="J223" s="40"/>
      <c r="K223" s="40"/>
      <c r="L223" s="44"/>
      <c r="M223" s="235"/>
      <c r="N223" s="236"/>
      <c r="O223" s="91"/>
      <c r="P223" s="91"/>
      <c r="Q223" s="91"/>
      <c r="R223" s="91"/>
      <c r="S223" s="91"/>
      <c r="T223" s="92"/>
      <c r="U223" s="38"/>
      <c r="V223" s="38"/>
      <c r="W223" s="38"/>
      <c r="X223" s="38"/>
      <c r="Y223" s="38"/>
      <c r="Z223" s="38"/>
      <c r="AA223" s="38"/>
      <c r="AB223" s="38"/>
      <c r="AC223" s="38"/>
      <c r="AD223" s="38"/>
      <c r="AE223" s="38"/>
      <c r="AT223" s="17" t="s">
        <v>168</v>
      </c>
      <c r="AU223" s="17" t="s">
        <v>91</v>
      </c>
    </row>
    <row r="224" s="2" customFormat="1">
      <c r="A224" s="38"/>
      <c r="B224" s="39"/>
      <c r="C224" s="40"/>
      <c r="D224" s="237" t="s">
        <v>170</v>
      </c>
      <c r="E224" s="40"/>
      <c r="F224" s="238" t="s">
        <v>280</v>
      </c>
      <c r="G224" s="40"/>
      <c r="H224" s="40"/>
      <c r="I224" s="234"/>
      <c r="J224" s="40"/>
      <c r="K224" s="40"/>
      <c r="L224" s="44"/>
      <c r="M224" s="235"/>
      <c r="N224" s="236"/>
      <c r="O224" s="91"/>
      <c r="P224" s="91"/>
      <c r="Q224" s="91"/>
      <c r="R224" s="91"/>
      <c r="S224" s="91"/>
      <c r="T224" s="92"/>
      <c r="U224" s="38"/>
      <c r="V224" s="38"/>
      <c r="W224" s="38"/>
      <c r="X224" s="38"/>
      <c r="Y224" s="38"/>
      <c r="Z224" s="38"/>
      <c r="AA224" s="38"/>
      <c r="AB224" s="38"/>
      <c r="AC224" s="38"/>
      <c r="AD224" s="38"/>
      <c r="AE224" s="38"/>
      <c r="AT224" s="17" t="s">
        <v>170</v>
      </c>
      <c r="AU224" s="17" t="s">
        <v>91</v>
      </c>
    </row>
    <row r="225" s="13" customFormat="1">
      <c r="A225" s="13"/>
      <c r="B225" s="240"/>
      <c r="C225" s="241"/>
      <c r="D225" s="232" t="s">
        <v>174</v>
      </c>
      <c r="E225" s="242" t="s">
        <v>1</v>
      </c>
      <c r="F225" s="243" t="s">
        <v>98</v>
      </c>
      <c r="G225" s="241"/>
      <c r="H225" s="244">
        <v>56.5</v>
      </c>
      <c r="I225" s="245"/>
      <c r="J225" s="241"/>
      <c r="K225" s="241"/>
      <c r="L225" s="246"/>
      <c r="M225" s="247"/>
      <c r="N225" s="248"/>
      <c r="O225" s="248"/>
      <c r="P225" s="248"/>
      <c r="Q225" s="248"/>
      <c r="R225" s="248"/>
      <c r="S225" s="248"/>
      <c r="T225" s="249"/>
      <c r="U225" s="13"/>
      <c r="V225" s="13"/>
      <c r="W225" s="13"/>
      <c r="X225" s="13"/>
      <c r="Y225" s="13"/>
      <c r="Z225" s="13"/>
      <c r="AA225" s="13"/>
      <c r="AB225" s="13"/>
      <c r="AC225" s="13"/>
      <c r="AD225" s="13"/>
      <c r="AE225" s="13"/>
      <c r="AT225" s="250" t="s">
        <v>174</v>
      </c>
      <c r="AU225" s="250" t="s">
        <v>91</v>
      </c>
      <c r="AV225" s="13" t="s">
        <v>91</v>
      </c>
      <c r="AW225" s="13" t="s">
        <v>36</v>
      </c>
      <c r="AX225" s="13" t="s">
        <v>82</v>
      </c>
      <c r="AY225" s="250" t="s">
        <v>160</v>
      </c>
    </row>
    <row r="226" s="13" customFormat="1">
      <c r="A226" s="13"/>
      <c r="B226" s="240"/>
      <c r="C226" s="241"/>
      <c r="D226" s="232" t="s">
        <v>174</v>
      </c>
      <c r="E226" s="242" t="s">
        <v>1</v>
      </c>
      <c r="F226" s="243" t="s">
        <v>281</v>
      </c>
      <c r="G226" s="241"/>
      <c r="H226" s="244">
        <v>64</v>
      </c>
      <c r="I226" s="245"/>
      <c r="J226" s="241"/>
      <c r="K226" s="241"/>
      <c r="L226" s="246"/>
      <c r="M226" s="247"/>
      <c r="N226" s="248"/>
      <c r="O226" s="248"/>
      <c r="P226" s="248"/>
      <c r="Q226" s="248"/>
      <c r="R226" s="248"/>
      <c r="S226" s="248"/>
      <c r="T226" s="249"/>
      <c r="U226" s="13"/>
      <c r="V226" s="13"/>
      <c r="W226" s="13"/>
      <c r="X226" s="13"/>
      <c r="Y226" s="13"/>
      <c r="Z226" s="13"/>
      <c r="AA226" s="13"/>
      <c r="AB226" s="13"/>
      <c r="AC226" s="13"/>
      <c r="AD226" s="13"/>
      <c r="AE226" s="13"/>
      <c r="AT226" s="250" t="s">
        <v>174</v>
      </c>
      <c r="AU226" s="250" t="s">
        <v>91</v>
      </c>
      <c r="AV226" s="13" t="s">
        <v>91</v>
      </c>
      <c r="AW226" s="13" t="s">
        <v>36</v>
      </c>
      <c r="AX226" s="13" t="s">
        <v>82</v>
      </c>
      <c r="AY226" s="250" t="s">
        <v>160</v>
      </c>
    </row>
    <row r="227" s="13" customFormat="1">
      <c r="A227" s="13"/>
      <c r="B227" s="240"/>
      <c r="C227" s="241"/>
      <c r="D227" s="232" t="s">
        <v>174</v>
      </c>
      <c r="E227" s="242" t="s">
        <v>1</v>
      </c>
      <c r="F227" s="243" t="s">
        <v>261</v>
      </c>
      <c r="G227" s="241"/>
      <c r="H227" s="244">
        <v>-8</v>
      </c>
      <c r="I227" s="245"/>
      <c r="J227" s="241"/>
      <c r="K227" s="241"/>
      <c r="L227" s="246"/>
      <c r="M227" s="247"/>
      <c r="N227" s="248"/>
      <c r="O227" s="248"/>
      <c r="P227" s="248"/>
      <c r="Q227" s="248"/>
      <c r="R227" s="248"/>
      <c r="S227" s="248"/>
      <c r="T227" s="249"/>
      <c r="U227" s="13"/>
      <c r="V227" s="13"/>
      <c r="W227" s="13"/>
      <c r="X227" s="13"/>
      <c r="Y227" s="13"/>
      <c r="Z227" s="13"/>
      <c r="AA227" s="13"/>
      <c r="AB227" s="13"/>
      <c r="AC227" s="13"/>
      <c r="AD227" s="13"/>
      <c r="AE227" s="13"/>
      <c r="AT227" s="250" t="s">
        <v>174</v>
      </c>
      <c r="AU227" s="250" t="s">
        <v>91</v>
      </c>
      <c r="AV227" s="13" t="s">
        <v>91</v>
      </c>
      <c r="AW227" s="13" t="s">
        <v>36</v>
      </c>
      <c r="AX227" s="13" t="s">
        <v>82</v>
      </c>
      <c r="AY227" s="250" t="s">
        <v>160</v>
      </c>
    </row>
    <row r="228" s="14" customFormat="1">
      <c r="A228" s="14"/>
      <c r="B228" s="251"/>
      <c r="C228" s="252"/>
      <c r="D228" s="232" t="s">
        <v>174</v>
      </c>
      <c r="E228" s="253" t="s">
        <v>1</v>
      </c>
      <c r="F228" s="254" t="s">
        <v>176</v>
      </c>
      <c r="G228" s="252"/>
      <c r="H228" s="255">
        <v>112.5</v>
      </c>
      <c r="I228" s="256"/>
      <c r="J228" s="252"/>
      <c r="K228" s="252"/>
      <c r="L228" s="257"/>
      <c r="M228" s="258"/>
      <c r="N228" s="259"/>
      <c r="O228" s="259"/>
      <c r="P228" s="259"/>
      <c r="Q228" s="259"/>
      <c r="R228" s="259"/>
      <c r="S228" s="259"/>
      <c r="T228" s="260"/>
      <c r="U228" s="14"/>
      <c r="V228" s="14"/>
      <c r="W228" s="14"/>
      <c r="X228" s="14"/>
      <c r="Y228" s="14"/>
      <c r="Z228" s="14"/>
      <c r="AA228" s="14"/>
      <c r="AB228" s="14"/>
      <c r="AC228" s="14"/>
      <c r="AD228" s="14"/>
      <c r="AE228" s="14"/>
      <c r="AT228" s="261" t="s">
        <v>174</v>
      </c>
      <c r="AU228" s="261" t="s">
        <v>91</v>
      </c>
      <c r="AV228" s="14" t="s">
        <v>166</v>
      </c>
      <c r="AW228" s="14" t="s">
        <v>36</v>
      </c>
      <c r="AX228" s="14" t="s">
        <v>14</v>
      </c>
      <c r="AY228" s="261" t="s">
        <v>160</v>
      </c>
    </row>
    <row r="229" s="2" customFormat="1" ht="37.8" customHeight="1">
      <c r="A229" s="38"/>
      <c r="B229" s="39"/>
      <c r="C229" s="219" t="s">
        <v>112</v>
      </c>
      <c r="D229" s="219" t="s">
        <v>162</v>
      </c>
      <c r="E229" s="220" t="s">
        <v>282</v>
      </c>
      <c r="F229" s="221" t="s">
        <v>283</v>
      </c>
      <c r="G229" s="222" t="s">
        <v>96</v>
      </c>
      <c r="H229" s="223">
        <v>32</v>
      </c>
      <c r="I229" s="224"/>
      <c r="J229" s="225">
        <f>ROUND(I229*H229,2)</f>
        <v>0</v>
      </c>
      <c r="K229" s="221" t="s">
        <v>1</v>
      </c>
      <c r="L229" s="44"/>
      <c r="M229" s="226" t="s">
        <v>1</v>
      </c>
      <c r="N229" s="227" t="s">
        <v>47</v>
      </c>
      <c r="O229" s="91"/>
      <c r="P229" s="228">
        <f>O229*H229</f>
        <v>0</v>
      </c>
      <c r="Q229" s="228">
        <v>0</v>
      </c>
      <c r="R229" s="228">
        <f>Q229*H229</f>
        <v>0</v>
      </c>
      <c r="S229" s="228">
        <v>0</v>
      </c>
      <c r="T229" s="229">
        <f>S229*H229</f>
        <v>0</v>
      </c>
      <c r="U229" s="38"/>
      <c r="V229" s="38"/>
      <c r="W229" s="38"/>
      <c r="X229" s="38"/>
      <c r="Y229" s="38"/>
      <c r="Z229" s="38"/>
      <c r="AA229" s="38"/>
      <c r="AB229" s="38"/>
      <c r="AC229" s="38"/>
      <c r="AD229" s="38"/>
      <c r="AE229" s="38"/>
      <c r="AR229" s="230" t="s">
        <v>166</v>
      </c>
      <c r="AT229" s="230" t="s">
        <v>162</v>
      </c>
      <c r="AU229" s="230" t="s">
        <v>91</v>
      </c>
      <c r="AY229" s="17" t="s">
        <v>160</v>
      </c>
      <c r="BE229" s="231">
        <f>IF(N229="základní",J229,0)</f>
        <v>0</v>
      </c>
      <c r="BF229" s="231">
        <f>IF(N229="snížená",J229,0)</f>
        <v>0</v>
      </c>
      <c r="BG229" s="231">
        <f>IF(N229="zákl. přenesená",J229,0)</f>
        <v>0</v>
      </c>
      <c r="BH229" s="231">
        <f>IF(N229="sníž. přenesená",J229,0)</f>
        <v>0</v>
      </c>
      <c r="BI229" s="231">
        <f>IF(N229="nulová",J229,0)</f>
        <v>0</v>
      </c>
      <c r="BJ229" s="17" t="s">
        <v>14</v>
      </c>
      <c r="BK229" s="231">
        <f>ROUND(I229*H229,2)</f>
        <v>0</v>
      </c>
      <c r="BL229" s="17" t="s">
        <v>166</v>
      </c>
      <c r="BM229" s="230" t="s">
        <v>284</v>
      </c>
    </row>
    <row r="230" s="2" customFormat="1">
      <c r="A230" s="38"/>
      <c r="B230" s="39"/>
      <c r="C230" s="40"/>
      <c r="D230" s="232" t="s">
        <v>168</v>
      </c>
      <c r="E230" s="40"/>
      <c r="F230" s="233" t="s">
        <v>283</v>
      </c>
      <c r="G230" s="40"/>
      <c r="H230" s="40"/>
      <c r="I230" s="234"/>
      <c r="J230" s="40"/>
      <c r="K230" s="40"/>
      <c r="L230" s="44"/>
      <c r="M230" s="235"/>
      <c r="N230" s="236"/>
      <c r="O230" s="91"/>
      <c r="P230" s="91"/>
      <c r="Q230" s="91"/>
      <c r="R230" s="91"/>
      <c r="S230" s="91"/>
      <c r="T230" s="92"/>
      <c r="U230" s="38"/>
      <c r="V230" s="38"/>
      <c r="W230" s="38"/>
      <c r="X230" s="38"/>
      <c r="Y230" s="38"/>
      <c r="Z230" s="38"/>
      <c r="AA230" s="38"/>
      <c r="AB230" s="38"/>
      <c r="AC230" s="38"/>
      <c r="AD230" s="38"/>
      <c r="AE230" s="38"/>
      <c r="AT230" s="17" t="s">
        <v>168</v>
      </c>
      <c r="AU230" s="17" t="s">
        <v>91</v>
      </c>
    </row>
    <row r="231" s="2" customFormat="1">
      <c r="A231" s="38"/>
      <c r="B231" s="39"/>
      <c r="C231" s="40"/>
      <c r="D231" s="232" t="s">
        <v>172</v>
      </c>
      <c r="E231" s="40"/>
      <c r="F231" s="239" t="s">
        <v>285</v>
      </c>
      <c r="G231" s="40"/>
      <c r="H231" s="40"/>
      <c r="I231" s="234"/>
      <c r="J231" s="40"/>
      <c r="K231" s="40"/>
      <c r="L231" s="44"/>
      <c r="M231" s="235"/>
      <c r="N231" s="236"/>
      <c r="O231" s="91"/>
      <c r="P231" s="91"/>
      <c r="Q231" s="91"/>
      <c r="R231" s="91"/>
      <c r="S231" s="91"/>
      <c r="T231" s="92"/>
      <c r="U231" s="38"/>
      <c r="V231" s="38"/>
      <c r="W231" s="38"/>
      <c r="X231" s="38"/>
      <c r="Y231" s="38"/>
      <c r="Z231" s="38"/>
      <c r="AA231" s="38"/>
      <c r="AB231" s="38"/>
      <c r="AC231" s="38"/>
      <c r="AD231" s="38"/>
      <c r="AE231" s="38"/>
      <c r="AT231" s="17" t="s">
        <v>172</v>
      </c>
      <c r="AU231" s="17" t="s">
        <v>91</v>
      </c>
    </row>
    <row r="232" s="13" customFormat="1">
      <c r="A232" s="13"/>
      <c r="B232" s="240"/>
      <c r="C232" s="241"/>
      <c r="D232" s="232" t="s">
        <v>174</v>
      </c>
      <c r="E232" s="242" t="s">
        <v>1</v>
      </c>
      <c r="F232" s="243" t="s">
        <v>95</v>
      </c>
      <c r="G232" s="241"/>
      <c r="H232" s="244">
        <v>32</v>
      </c>
      <c r="I232" s="245"/>
      <c r="J232" s="241"/>
      <c r="K232" s="241"/>
      <c r="L232" s="246"/>
      <c r="M232" s="247"/>
      <c r="N232" s="248"/>
      <c r="O232" s="248"/>
      <c r="P232" s="248"/>
      <c r="Q232" s="248"/>
      <c r="R232" s="248"/>
      <c r="S232" s="248"/>
      <c r="T232" s="249"/>
      <c r="U232" s="13"/>
      <c r="V232" s="13"/>
      <c r="W232" s="13"/>
      <c r="X232" s="13"/>
      <c r="Y232" s="13"/>
      <c r="Z232" s="13"/>
      <c r="AA232" s="13"/>
      <c r="AB232" s="13"/>
      <c r="AC232" s="13"/>
      <c r="AD232" s="13"/>
      <c r="AE232" s="13"/>
      <c r="AT232" s="250" t="s">
        <v>174</v>
      </c>
      <c r="AU232" s="250" t="s">
        <v>91</v>
      </c>
      <c r="AV232" s="13" t="s">
        <v>91</v>
      </c>
      <c r="AW232" s="13" t="s">
        <v>36</v>
      </c>
      <c r="AX232" s="13" t="s">
        <v>82</v>
      </c>
      <c r="AY232" s="250" t="s">
        <v>160</v>
      </c>
    </row>
    <row r="233" s="14" customFormat="1">
      <c r="A233" s="14"/>
      <c r="B233" s="251"/>
      <c r="C233" s="252"/>
      <c r="D233" s="232" t="s">
        <v>174</v>
      </c>
      <c r="E233" s="253" t="s">
        <v>1</v>
      </c>
      <c r="F233" s="254" t="s">
        <v>176</v>
      </c>
      <c r="G233" s="252"/>
      <c r="H233" s="255">
        <v>32</v>
      </c>
      <c r="I233" s="256"/>
      <c r="J233" s="252"/>
      <c r="K233" s="252"/>
      <c r="L233" s="257"/>
      <c r="M233" s="258"/>
      <c r="N233" s="259"/>
      <c r="O233" s="259"/>
      <c r="P233" s="259"/>
      <c r="Q233" s="259"/>
      <c r="R233" s="259"/>
      <c r="S233" s="259"/>
      <c r="T233" s="260"/>
      <c r="U233" s="14"/>
      <c r="V233" s="14"/>
      <c r="W233" s="14"/>
      <c r="X233" s="14"/>
      <c r="Y233" s="14"/>
      <c r="Z233" s="14"/>
      <c r="AA233" s="14"/>
      <c r="AB233" s="14"/>
      <c r="AC233" s="14"/>
      <c r="AD233" s="14"/>
      <c r="AE233" s="14"/>
      <c r="AT233" s="261" t="s">
        <v>174</v>
      </c>
      <c r="AU233" s="261" t="s">
        <v>91</v>
      </c>
      <c r="AV233" s="14" t="s">
        <v>166</v>
      </c>
      <c r="AW233" s="14" t="s">
        <v>36</v>
      </c>
      <c r="AX233" s="14" t="s">
        <v>14</v>
      </c>
      <c r="AY233" s="261" t="s">
        <v>160</v>
      </c>
    </row>
    <row r="234" s="2" customFormat="1" ht="37.8" customHeight="1">
      <c r="A234" s="38"/>
      <c r="B234" s="39"/>
      <c r="C234" s="219" t="s">
        <v>286</v>
      </c>
      <c r="D234" s="219" t="s">
        <v>162</v>
      </c>
      <c r="E234" s="220" t="s">
        <v>287</v>
      </c>
      <c r="F234" s="221" t="s">
        <v>288</v>
      </c>
      <c r="G234" s="222" t="s">
        <v>96</v>
      </c>
      <c r="H234" s="223">
        <v>32</v>
      </c>
      <c r="I234" s="224"/>
      <c r="J234" s="225">
        <f>ROUND(I234*H234,2)</f>
        <v>0</v>
      </c>
      <c r="K234" s="221" t="s">
        <v>165</v>
      </c>
      <c r="L234" s="44"/>
      <c r="M234" s="226" t="s">
        <v>1</v>
      </c>
      <c r="N234" s="227" t="s">
        <v>47</v>
      </c>
      <c r="O234" s="91"/>
      <c r="P234" s="228">
        <f>O234*H234</f>
        <v>0</v>
      </c>
      <c r="Q234" s="228">
        <v>0.097919999999999993</v>
      </c>
      <c r="R234" s="228">
        <f>Q234*H234</f>
        <v>3.1334399999999998</v>
      </c>
      <c r="S234" s="228">
        <v>0</v>
      </c>
      <c r="T234" s="229">
        <f>S234*H234</f>
        <v>0</v>
      </c>
      <c r="U234" s="38"/>
      <c r="V234" s="38"/>
      <c r="W234" s="38"/>
      <c r="X234" s="38"/>
      <c r="Y234" s="38"/>
      <c r="Z234" s="38"/>
      <c r="AA234" s="38"/>
      <c r="AB234" s="38"/>
      <c r="AC234" s="38"/>
      <c r="AD234" s="38"/>
      <c r="AE234" s="38"/>
      <c r="AR234" s="230" t="s">
        <v>166</v>
      </c>
      <c r="AT234" s="230" t="s">
        <v>162</v>
      </c>
      <c r="AU234" s="230" t="s">
        <v>91</v>
      </c>
      <c r="AY234" s="17" t="s">
        <v>160</v>
      </c>
      <c r="BE234" s="231">
        <f>IF(N234="základní",J234,0)</f>
        <v>0</v>
      </c>
      <c r="BF234" s="231">
        <f>IF(N234="snížená",J234,0)</f>
        <v>0</v>
      </c>
      <c r="BG234" s="231">
        <f>IF(N234="zákl. přenesená",J234,0)</f>
        <v>0</v>
      </c>
      <c r="BH234" s="231">
        <f>IF(N234="sníž. přenesená",J234,0)</f>
        <v>0</v>
      </c>
      <c r="BI234" s="231">
        <f>IF(N234="nulová",J234,0)</f>
        <v>0</v>
      </c>
      <c r="BJ234" s="17" t="s">
        <v>14</v>
      </c>
      <c r="BK234" s="231">
        <f>ROUND(I234*H234,2)</f>
        <v>0</v>
      </c>
      <c r="BL234" s="17" t="s">
        <v>166</v>
      </c>
      <c r="BM234" s="230" t="s">
        <v>289</v>
      </c>
    </row>
    <row r="235" s="2" customFormat="1">
      <c r="A235" s="38"/>
      <c r="B235" s="39"/>
      <c r="C235" s="40"/>
      <c r="D235" s="232" t="s">
        <v>168</v>
      </c>
      <c r="E235" s="40"/>
      <c r="F235" s="233" t="s">
        <v>288</v>
      </c>
      <c r="G235" s="40"/>
      <c r="H235" s="40"/>
      <c r="I235" s="234"/>
      <c r="J235" s="40"/>
      <c r="K235" s="40"/>
      <c r="L235" s="44"/>
      <c r="M235" s="235"/>
      <c r="N235" s="236"/>
      <c r="O235" s="91"/>
      <c r="P235" s="91"/>
      <c r="Q235" s="91"/>
      <c r="R235" s="91"/>
      <c r="S235" s="91"/>
      <c r="T235" s="92"/>
      <c r="U235" s="38"/>
      <c r="V235" s="38"/>
      <c r="W235" s="38"/>
      <c r="X235" s="38"/>
      <c r="Y235" s="38"/>
      <c r="Z235" s="38"/>
      <c r="AA235" s="38"/>
      <c r="AB235" s="38"/>
      <c r="AC235" s="38"/>
      <c r="AD235" s="38"/>
      <c r="AE235" s="38"/>
      <c r="AT235" s="17" t="s">
        <v>168</v>
      </c>
      <c r="AU235" s="17" t="s">
        <v>91</v>
      </c>
    </row>
    <row r="236" s="2" customFormat="1">
      <c r="A236" s="38"/>
      <c r="B236" s="39"/>
      <c r="C236" s="40"/>
      <c r="D236" s="237" t="s">
        <v>170</v>
      </c>
      <c r="E236" s="40"/>
      <c r="F236" s="238" t="s">
        <v>290</v>
      </c>
      <c r="G236" s="40"/>
      <c r="H236" s="40"/>
      <c r="I236" s="234"/>
      <c r="J236" s="40"/>
      <c r="K236" s="40"/>
      <c r="L236" s="44"/>
      <c r="M236" s="235"/>
      <c r="N236" s="236"/>
      <c r="O236" s="91"/>
      <c r="P236" s="91"/>
      <c r="Q236" s="91"/>
      <c r="R236" s="91"/>
      <c r="S236" s="91"/>
      <c r="T236" s="92"/>
      <c r="U236" s="38"/>
      <c r="V236" s="38"/>
      <c r="W236" s="38"/>
      <c r="X236" s="38"/>
      <c r="Y236" s="38"/>
      <c r="Z236" s="38"/>
      <c r="AA236" s="38"/>
      <c r="AB236" s="38"/>
      <c r="AC236" s="38"/>
      <c r="AD236" s="38"/>
      <c r="AE236" s="38"/>
      <c r="AT236" s="17" t="s">
        <v>170</v>
      </c>
      <c r="AU236" s="17" t="s">
        <v>91</v>
      </c>
    </row>
    <row r="237" s="2" customFormat="1">
      <c r="A237" s="38"/>
      <c r="B237" s="39"/>
      <c r="C237" s="40"/>
      <c r="D237" s="232" t="s">
        <v>172</v>
      </c>
      <c r="E237" s="40"/>
      <c r="F237" s="239" t="s">
        <v>291</v>
      </c>
      <c r="G237" s="40"/>
      <c r="H237" s="40"/>
      <c r="I237" s="234"/>
      <c r="J237" s="40"/>
      <c r="K237" s="40"/>
      <c r="L237" s="44"/>
      <c r="M237" s="235"/>
      <c r="N237" s="236"/>
      <c r="O237" s="91"/>
      <c r="P237" s="91"/>
      <c r="Q237" s="91"/>
      <c r="R237" s="91"/>
      <c r="S237" s="91"/>
      <c r="T237" s="92"/>
      <c r="U237" s="38"/>
      <c r="V237" s="38"/>
      <c r="W237" s="38"/>
      <c r="X237" s="38"/>
      <c r="Y237" s="38"/>
      <c r="Z237" s="38"/>
      <c r="AA237" s="38"/>
      <c r="AB237" s="38"/>
      <c r="AC237" s="38"/>
      <c r="AD237" s="38"/>
      <c r="AE237" s="38"/>
      <c r="AT237" s="17" t="s">
        <v>172</v>
      </c>
      <c r="AU237" s="17" t="s">
        <v>91</v>
      </c>
    </row>
    <row r="238" s="13" customFormat="1">
      <c r="A238" s="13"/>
      <c r="B238" s="240"/>
      <c r="C238" s="241"/>
      <c r="D238" s="232" t="s">
        <v>174</v>
      </c>
      <c r="E238" s="242" t="s">
        <v>1</v>
      </c>
      <c r="F238" s="243" t="s">
        <v>95</v>
      </c>
      <c r="G238" s="241"/>
      <c r="H238" s="244">
        <v>32</v>
      </c>
      <c r="I238" s="245"/>
      <c r="J238" s="241"/>
      <c r="K238" s="241"/>
      <c r="L238" s="246"/>
      <c r="M238" s="247"/>
      <c r="N238" s="248"/>
      <c r="O238" s="248"/>
      <c r="P238" s="248"/>
      <c r="Q238" s="248"/>
      <c r="R238" s="248"/>
      <c r="S238" s="248"/>
      <c r="T238" s="249"/>
      <c r="U238" s="13"/>
      <c r="V238" s="13"/>
      <c r="W238" s="13"/>
      <c r="X238" s="13"/>
      <c r="Y238" s="13"/>
      <c r="Z238" s="13"/>
      <c r="AA238" s="13"/>
      <c r="AB238" s="13"/>
      <c r="AC238" s="13"/>
      <c r="AD238" s="13"/>
      <c r="AE238" s="13"/>
      <c r="AT238" s="250" t="s">
        <v>174</v>
      </c>
      <c r="AU238" s="250" t="s">
        <v>91</v>
      </c>
      <c r="AV238" s="13" t="s">
        <v>91</v>
      </c>
      <c r="AW238" s="13" t="s">
        <v>36</v>
      </c>
      <c r="AX238" s="13" t="s">
        <v>82</v>
      </c>
      <c r="AY238" s="250" t="s">
        <v>160</v>
      </c>
    </row>
    <row r="239" s="14" customFormat="1">
      <c r="A239" s="14"/>
      <c r="B239" s="251"/>
      <c r="C239" s="252"/>
      <c r="D239" s="232" t="s">
        <v>174</v>
      </c>
      <c r="E239" s="253" t="s">
        <v>1</v>
      </c>
      <c r="F239" s="254" t="s">
        <v>176</v>
      </c>
      <c r="G239" s="252"/>
      <c r="H239" s="255">
        <v>32</v>
      </c>
      <c r="I239" s="256"/>
      <c r="J239" s="252"/>
      <c r="K239" s="252"/>
      <c r="L239" s="257"/>
      <c r="M239" s="258"/>
      <c r="N239" s="259"/>
      <c r="O239" s="259"/>
      <c r="P239" s="259"/>
      <c r="Q239" s="259"/>
      <c r="R239" s="259"/>
      <c r="S239" s="259"/>
      <c r="T239" s="260"/>
      <c r="U239" s="14"/>
      <c r="V239" s="14"/>
      <c r="W239" s="14"/>
      <c r="X239" s="14"/>
      <c r="Y239" s="14"/>
      <c r="Z239" s="14"/>
      <c r="AA239" s="14"/>
      <c r="AB239" s="14"/>
      <c r="AC239" s="14"/>
      <c r="AD239" s="14"/>
      <c r="AE239" s="14"/>
      <c r="AT239" s="261" t="s">
        <v>174</v>
      </c>
      <c r="AU239" s="261" t="s">
        <v>91</v>
      </c>
      <c r="AV239" s="14" t="s">
        <v>166</v>
      </c>
      <c r="AW239" s="14" t="s">
        <v>36</v>
      </c>
      <c r="AX239" s="14" t="s">
        <v>14</v>
      </c>
      <c r="AY239" s="261" t="s">
        <v>160</v>
      </c>
    </row>
    <row r="240" s="2" customFormat="1" ht="76.35" customHeight="1">
      <c r="A240" s="38"/>
      <c r="B240" s="39"/>
      <c r="C240" s="219" t="s">
        <v>292</v>
      </c>
      <c r="D240" s="219" t="s">
        <v>162</v>
      </c>
      <c r="E240" s="220" t="s">
        <v>293</v>
      </c>
      <c r="F240" s="221" t="s">
        <v>294</v>
      </c>
      <c r="G240" s="222" t="s">
        <v>96</v>
      </c>
      <c r="H240" s="223">
        <v>56.5</v>
      </c>
      <c r="I240" s="224"/>
      <c r="J240" s="225">
        <f>ROUND(I240*H240,2)</f>
        <v>0</v>
      </c>
      <c r="K240" s="221" t="s">
        <v>165</v>
      </c>
      <c r="L240" s="44"/>
      <c r="M240" s="226" t="s">
        <v>1</v>
      </c>
      <c r="N240" s="227" t="s">
        <v>47</v>
      </c>
      <c r="O240" s="91"/>
      <c r="P240" s="228">
        <f>O240*H240</f>
        <v>0</v>
      </c>
      <c r="Q240" s="228">
        <v>0.084250000000000005</v>
      </c>
      <c r="R240" s="228">
        <f>Q240*H240</f>
        <v>4.7601250000000004</v>
      </c>
      <c r="S240" s="228">
        <v>0</v>
      </c>
      <c r="T240" s="229">
        <f>S240*H240</f>
        <v>0</v>
      </c>
      <c r="U240" s="38"/>
      <c r="V240" s="38"/>
      <c r="W240" s="38"/>
      <c r="X240" s="38"/>
      <c r="Y240" s="38"/>
      <c r="Z240" s="38"/>
      <c r="AA240" s="38"/>
      <c r="AB240" s="38"/>
      <c r="AC240" s="38"/>
      <c r="AD240" s="38"/>
      <c r="AE240" s="38"/>
      <c r="AR240" s="230" t="s">
        <v>166</v>
      </c>
      <c r="AT240" s="230" t="s">
        <v>162</v>
      </c>
      <c r="AU240" s="230" t="s">
        <v>91</v>
      </c>
      <c r="AY240" s="17" t="s">
        <v>160</v>
      </c>
      <c r="BE240" s="231">
        <f>IF(N240="základní",J240,0)</f>
        <v>0</v>
      </c>
      <c r="BF240" s="231">
        <f>IF(N240="snížená",J240,0)</f>
        <v>0</v>
      </c>
      <c r="BG240" s="231">
        <f>IF(N240="zákl. přenesená",J240,0)</f>
        <v>0</v>
      </c>
      <c r="BH240" s="231">
        <f>IF(N240="sníž. přenesená",J240,0)</f>
        <v>0</v>
      </c>
      <c r="BI240" s="231">
        <f>IF(N240="nulová",J240,0)</f>
        <v>0</v>
      </c>
      <c r="BJ240" s="17" t="s">
        <v>14</v>
      </c>
      <c r="BK240" s="231">
        <f>ROUND(I240*H240,2)</f>
        <v>0</v>
      </c>
      <c r="BL240" s="17" t="s">
        <v>166</v>
      </c>
      <c r="BM240" s="230" t="s">
        <v>295</v>
      </c>
    </row>
    <row r="241" s="2" customFormat="1">
      <c r="A241" s="38"/>
      <c r="B241" s="39"/>
      <c r="C241" s="40"/>
      <c r="D241" s="232" t="s">
        <v>168</v>
      </c>
      <c r="E241" s="40"/>
      <c r="F241" s="233" t="s">
        <v>296</v>
      </c>
      <c r="G241" s="40"/>
      <c r="H241" s="40"/>
      <c r="I241" s="234"/>
      <c r="J241" s="40"/>
      <c r="K241" s="40"/>
      <c r="L241" s="44"/>
      <c r="M241" s="235"/>
      <c r="N241" s="236"/>
      <c r="O241" s="91"/>
      <c r="P241" s="91"/>
      <c r="Q241" s="91"/>
      <c r="R241" s="91"/>
      <c r="S241" s="91"/>
      <c r="T241" s="92"/>
      <c r="U241" s="38"/>
      <c r="V241" s="38"/>
      <c r="W241" s="38"/>
      <c r="X241" s="38"/>
      <c r="Y241" s="38"/>
      <c r="Z241" s="38"/>
      <c r="AA241" s="38"/>
      <c r="AB241" s="38"/>
      <c r="AC241" s="38"/>
      <c r="AD241" s="38"/>
      <c r="AE241" s="38"/>
      <c r="AT241" s="17" t="s">
        <v>168</v>
      </c>
      <c r="AU241" s="17" t="s">
        <v>91</v>
      </c>
    </row>
    <row r="242" s="2" customFormat="1">
      <c r="A242" s="38"/>
      <c r="B242" s="39"/>
      <c r="C242" s="40"/>
      <c r="D242" s="237" t="s">
        <v>170</v>
      </c>
      <c r="E242" s="40"/>
      <c r="F242" s="238" t="s">
        <v>297</v>
      </c>
      <c r="G242" s="40"/>
      <c r="H242" s="40"/>
      <c r="I242" s="234"/>
      <c r="J242" s="40"/>
      <c r="K242" s="40"/>
      <c r="L242" s="44"/>
      <c r="M242" s="235"/>
      <c r="N242" s="236"/>
      <c r="O242" s="91"/>
      <c r="P242" s="91"/>
      <c r="Q242" s="91"/>
      <c r="R242" s="91"/>
      <c r="S242" s="91"/>
      <c r="T242" s="92"/>
      <c r="U242" s="38"/>
      <c r="V242" s="38"/>
      <c r="W242" s="38"/>
      <c r="X242" s="38"/>
      <c r="Y242" s="38"/>
      <c r="Z242" s="38"/>
      <c r="AA242" s="38"/>
      <c r="AB242" s="38"/>
      <c r="AC242" s="38"/>
      <c r="AD242" s="38"/>
      <c r="AE242" s="38"/>
      <c r="AT242" s="17" t="s">
        <v>170</v>
      </c>
      <c r="AU242" s="17" t="s">
        <v>91</v>
      </c>
    </row>
    <row r="243" s="2" customFormat="1">
      <c r="A243" s="38"/>
      <c r="B243" s="39"/>
      <c r="C243" s="40"/>
      <c r="D243" s="232" t="s">
        <v>172</v>
      </c>
      <c r="E243" s="40"/>
      <c r="F243" s="239" t="s">
        <v>298</v>
      </c>
      <c r="G243" s="40"/>
      <c r="H243" s="40"/>
      <c r="I243" s="234"/>
      <c r="J243" s="40"/>
      <c r="K243" s="40"/>
      <c r="L243" s="44"/>
      <c r="M243" s="235"/>
      <c r="N243" s="236"/>
      <c r="O243" s="91"/>
      <c r="P243" s="91"/>
      <c r="Q243" s="91"/>
      <c r="R243" s="91"/>
      <c r="S243" s="91"/>
      <c r="T243" s="92"/>
      <c r="U243" s="38"/>
      <c r="V243" s="38"/>
      <c r="W243" s="38"/>
      <c r="X243" s="38"/>
      <c r="Y243" s="38"/>
      <c r="Z243" s="38"/>
      <c r="AA243" s="38"/>
      <c r="AB243" s="38"/>
      <c r="AC243" s="38"/>
      <c r="AD243" s="38"/>
      <c r="AE243" s="38"/>
      <c r="AT243" s="17" t="s">
        <v>172</v>
      </c>
      <c r="AU243" s="17" t="s">
        <v>91</v>
      </c>
    </row>
    <row r="244" s="13" customFormat="1">
      <c r="A244" s="13"/>
      <c r="B244" s="240"/>
      <c r="C244" s="241"/>
      <c r="D244" s="232" t="s">
        <v>174</v>
      </c>
      <c r="E244" s="242" t="s">
        <v>1</v>
      </c>
      <c r="F244" s="243" t="s">
        <v>98</v>
      </c>
      <c r="G244" s="241"/>
      <c r="H244" s="244">
        <v>56.5</v>
      </c>
      <c r="I244" s="245"/>
      <c r="J244" s="241"/>
      <c r="K244" s="241"/>
      <c r="L244" s="246"/>
      <c r="M244" s="247"/>
      <c r="N244" s="248"/>
      <c r="O244" s="248"/>
      <c r="P244" s="248"/>
      <c r="Q244" s="248"/>
      <c r="R244" s="248"/>
      <c r="S244" s="248"/>
      <c r="T244" s="249"/>
      <c r="U244" s="13"/>
      <c r="V244" s="13"/>
      <c r="W244" s="13"/>
      <c r="X244" s="13"/>
      <c r="Y244" s="13"/>
      <c r="Z244" s="13"/>
      <c r="AA244" s="13"/>
      <c r="AB244" s="13"/>
      <c r="AC244" s="13"/>
      <c r="AD244" s="13"/>
      <c r="AE244" s="13"/>
      <c r="AT244" s="250" t="s">
        <v>174</v>
      </c>
      <c r="AU244" s="250" t="s">
        <v>91</v>
      </c>
      <c r="AV244" s="13" t="s">
        <v>91</v>
      </c>
      <c r="AW244" s="13" t="s">
        <v>36</v>
      </c>
      <c r="AX244" s="13" t="s">
        <v>82</v>
      </c>
      <c r="AY244" s="250" t="s">
        <v>160</v>
      </c>
    </row>
    <row r="245" s="14" customFormat="1">
      <c r="A245" s="14"/>
      <c r="B245" s="251"/>
      <c r="C245" s="252"/>
      <c r="D245" s="232" t="s">
        <v>174</v>
      </c>
      <c r="E245" s="253" t="s">
        <v>1</v>
      </c>
      <c r="F245" s="254" t="s">
        <v>176</v>
      </c>
      <c r="G245" s="252"/>
      <c r="H245" s="255">
        <v>56.5</v>
      </c>
      <c r="I245" s="256"/>
      <c r="J245" s="252"/>
      <c r="K245" s="252"/>
      <c r="L245" s="257"/>
      <c r="M245" s="258"/>
      <c r="N245" s="259"/>
      <c r="O245" s="259"/>
      <c r="P245" s="259"/>
      <c r="Q245" s="259"/>
      <c r="R245" s="259"/>
      <c r="S245" s="259"/>
      <c r="T245" s="260"/>
      <c r="U245" s="14"/>
      <c r="V245" s="14"/>
      <c r="W245" s="14"/>
      <c r="X245" s="14"/>
      <c r="Y245" s="14"/>
      <c r="Z245" s="14"/>
      <c r="AA245" s="14"/>
      <c r="AB245" s="14"/>
      <c r="AC245" s="14"/>
      <c r="AD245" s="14"/>
      <c r="AE245" s="14"/>
      <c r="AT245" s="261" t="s">
        <v>174</v>
      </c>
      <c r="AU245" s="261" t="s">
        <v>91</v>
      </c>
      <c r="AV245" s="14" t="s">
        <v>166</v>
      </c>
      <c r="AW245" s="14" t="s">
        <v>36</v>
      </c>
      <c r="AX245" s="14" t="s">
        <v>14</v>
      </c>
      <c r="AY245" s="261" t="s">
        <v>160</v>
      </c>
    </row>
    <row r="246" s="2" customFormat="1" ht="16.5" customHeight="1">
      <c r="A246" s="38"/>
      <c r="B246" s="39"/>
      <c r="C246" s="272" t="s">
        <v>7</v>
      </c>
      <c r="D246" s="272" t="s">
        <v>230</v>
      </c>
      <c r="E246" s="273" t="s">
        <v>299</v>
      </c>
      <c r="F246" s="274" t="s">
        <v>300</v>
      </c>
      <c r="G246" s="275" t="s">
        <v>96</v>
      </c>
      <c r="H246" s="276">
        <v>35.741</v>
      </c>
      <c r="I246" s="277"/>
      <c r="J246" s="278">
        <f>ROUND(I246*H246,2)</f>
        <v>0</v>
      </c>
      <c r="K246" s="274" t="s">
        <v>1</v>
      </c>
      <c r="L246" s="279"/>
      <c r="M246" s="280" t="s">
        <v>1</v>
      </c>
      <c r="N246" s="281" t="s">
        <v>47</v>
      </c>
      <c r="O246" s="91"/>
      <c r="P246" s="228">
        <f>O246*H246</f>
        <v>0</v>
      </c>
      <c r="Q246" s="228">
        <v>0.123</v>
      </c>
      <c r="R246" s="228">
        <f>Q246*H246</f>
        <v>4.3961429999999995</v>
      </c>
      <c r="S246" s="228">
        <v>0</v>
      </c>
      <c r="T246" s="229">
        <f>S246*H246</f>
        <v>0</v>
      </c>
      <c r="U246" s="38"/>
      <c r="V246" s="38"/>
      <c r="W246" s="38"/>
      <c r="X246" s="38"/>
      <c r="Y246" s="38"/>
      <c r="Z246" s="38"/>
      <c r="AA246" s="38"/>
      <c r="AB246" s="38"/>
      <c r="AC246" s="38"/>
      <c r="AD246" s="38"/>
      <c r="AE246" s="38"/>
      <c r="AR246" s="230" t="s">
        <v>223</v>
      </c>
      <c r="AT246" s="230" t="s">
        <v>230</v>
      </c>
      <c r="AU246" s="230" t="s">
        <v>91</v>
      </c>
      <c r="AY246" s="17" t="s">
        <v>160</v>
      </c>
      <c r="BE246" s="231">
        <f>IF(N246="základní",J246,0)</f>
        <v>0</v>
      </c>
      <c r="BF246" s="231">
        <f>IF(N246="snížená",J246,0)</f>
        <v>0</v>
      </c>
      <c r="BG246" s="231">
        <f>IF(N246="zákl. přenesená",J246,0)</f>
        <v>0</v>
      </c>
      <c r="BH246" s="231">
        <f>IF(N246="sníž. přenesená",J246,0)</f>
        <v>0</v>
      </c>
      <c r="BI246" s="231">
        <f>IF(N246="nulová",J246,0)</f>
        <v>0</v>
      </c>
      <c r="BJ246" s="17" t="s">
        <v>14</v>
      </c>
      <c r="BK246" s="231">
        <f>ROUND(I246*H246,2)</f>
        <v>0</v>
      </c>
      <c r="BL246" s="17" t="s">
        <v>166</v>
      </c>
      <c r="BM246" s="230" t="s">
        <v>301</v>
      </c>
    </row>
    <row r="247" s="2" customFormat="1">
      <c r="A247" s="38"/>
      <c r="B247" s="39"/>
      <c r="C247" s="40"/>
      <c r="D247" s="232" t="s">
        <v>168</v>
      </c>
      <c r="E247" s="40"/>
      <c r="F247" s="233" t="s">
        <v>300</v>
      </c>
      <c r="G247" s="40"/>
      <c r="H247" s="40"/>
      <c r="I247" s="234"/>
      <c r="J247" s="40"/>
      <c r="K247" s="40"/>
      <c r="L247" s="44"/>
      <c r="M247" s="235"/>
      <c r="N247" s="236"/>
      <c r="O247" s="91"/>
      <c r="P247" s="91"/>
      <c r="Q247" s="91"/>
      <c r="R247" s="91"/>
      <c r="S247" s="91"/>
      <c r="T247" s="92"/>
      <c r="U247" s="38"/>
      <c r="V247" s="38"/>
      <c r="W247" s="38"/>
      <c r="X247" s="38"/>
      <c r="Y247" s="38"/>
      <c r="Z247" s="38"/>
      <c r="AA247" s="38"/>
      <c r="AB247" s="38"/>
      <c r="AC247" s="38"/>
      <c r="AD247" s="38"/>
      <c r="AE247" s="38"/>
      <c r="AT247" s="17" t="s">
        <v>168</v>
      </c>
      <c r="AU247" s="17" t="s">
        <v>91</v>
      </c>
    </row>
    <row r="248" s="2" customFormat="1">
      <c r="A248" s="38"/>
      <c r="B248" s="39"/>
      <c r="C248" s="40"/>
      <c r="D248" s="232" t="s">
        <v>302</v>
      </c>
      <c r="E248" s="40"/>
      <c r="F248" s="239" t="s">
        <v>303</v>
      </c>
      <c r="G248" s="40"/>
      <c r="H248" s="40"/>
      <c r="I248" s="234"/>
      <c r="J248" s="40"/>
      <c r="K248" s="40"/>
      <c r="L248" s="44"/>
      <c r="M248" s="235"/>
      <c r="N248" s="236"/>
      <c r="O248" s="91"/>
      <c r="P248" s="91"/>
      <c r="Q248" s="91"/>
      <c r="R248" s="91"/>
      <c r="S248" s="91"/>
      <c r="T248" s="92"/>
      <c r="U248" s="38"/>
      <c r="V248" s="38"/>
      <c r="W248" s="38"/>
      <c r="X248" s="38"/>
      <c r="Y248" s="38"/>
      <c r="Z248" s="38"/>
      <c r="AA248" s="38"/>
      <c r="AB248" s="38"/>
      <c r="AC248" s="38"/>
      <c r="AD248" s="38"/>
      <c r="AE248" s="38"/>
      <c r="AT248" s="17" t="s">
        <v>302</v>
      </c>
      <c r="AU248" s="17" t="s">
        <v>91</v>
      </c>
    </row>
    <row r="249" s="13" customFormat="1">
      <c r="A249" s="13"/>
      <c r="B249" s="240"/>
      <c r="C249" s="241"/>
      <c r="D249" s="232" t="s">
        <v>174</v>
      </c>
      <c r="E249" s="242" t="s">
        <v>1</v>
      </c>
      <c r="F249" s="243" t="s">
        <v>304</v>
      </c>
      <c r="G249" s="241"/>
      <c r="H249" s="244">
        <v>35.741</v>
      </c>
      <c r="I249" s="245"/>
      <c r="J249" s="241"/>
      <c r="K249" s="241"/>
      <c r="L249" s="246"/>
      <c r="M249" s="247"/>
      <c r="N249" s="248"/>
      <c r="O249" s="248"/>
      <c r="P249" s="248"/>
      <c r="Q249" s="248"/>
      <c r="R249" s="248"/>
      <c r="S249" s="248"/>
      <c r="T249" s="249"/>
      <c r="U249" s="13"/>
      <c r="V249" s="13"/>
      <c r="W249" s="13"/>
      <c r="X249" s="13"/>
      <c r="Y249" s="13"/>
      <c r="Z249" s="13"/>
      <c r="AA249" s="13"/>
      <c r="AB249" s="13"/>
      <c r="AC249" s="13"/>
      <c r="AD249" s="13"/>
      <c r="AE249" s="13"/>
      <c r="AT249" s="250" t="s">
        <v>174</v>
      </c>
      <c r="AU249" s="250" t="s">
        <v>91</v>
      </c>
      <c r="AV249" s="13" t="s">
        <v>91</v>
      </c>
      <c r="AW249" s="13" t="s">
        <v>36</v>
      </c>
      <c r="AX249" s="13" t="s">
        <v>82</v>
      </c>
      <c r="AY249" s="250" t="s">
        <v>160</v>
      </c>
    </row>
    <row r="250" s="14" customFormat="1">
      <c r="A250" s="14"/>
      <c r="B250" s="251"/>
      <c r="C250" s="252"/>
      <c r="D250" s="232" t="s">
        <v>174</v>
      </c>
      <c r="E250" s="253" t="s">
        <v>1</v>
      </c>
      <c r="F250" s="254" t="s">
        <v>176</v>
      </c>
      <c r="G250" s="252"/>
      <c r="H250" s="255">
        <v>35.741</v>
      </c>
      <c r="I250" s="256"/>
      <c r="J250" s="252"/>
      <c r="K250" s="252"/>
      <c r="L250" s="257"/>
      <c r="M250" s="258"/>
      <c r="N250" s="259"/>
      <c r="O250" s="259"/>
      <c r="P250" s="259"/>
      <c r="Q250" s="259"/>
      <c r="R250" s="259"/>
      <c r="S250" s="259"/>
      <c r="T250" s="260"/>
      <c r="U250" s="14"/>
      <c r="V250" s="14"/>
      <c r="W250" s="14"/>
      <c r="X250" s="14"/>
      <c r="Y250" s="14"/>
      <c r="Z250" s="14"/>
      <c r="AA250" s="14"/>
      <c r="AB250" s="14"/>
      <c r="AC250" s="14"/>
      <c r="AD250" s="14"/>
      <c r="AE250" s="14"/>
      <c r="AT250" s="261" t="s">
        <v>174</v>
      </c>
      <c r="AU250" s="261" t="s">
        <v>91</v>
      </c>
      <c r="AV250" s="14" t="s">
        <v>166</v>
      </c>
      <c r="AW250" s="14" t="s">
        <v>36</v>
      </c>
      <c r="AX250" s="14" t="s">
        <v>14</v>
      </c>
      <c r="AY250" s="261" t="s">
        <v>160</v>
      </c>
    </row>
    <row r="251" s="2" customFormat="1" ht="24.15" customHeight="1">
      <c r="A251" s="38"/>
      <c r="B251" s="39"/>
      <c r="C251" s="272" t="s">
        <v>305</v>
      </c>
      <c r="D251" s="272" t="s">
        <v>230</v>
      </c>
      <c r="E251" s="273" t="s">
        <v>306</v>
      </c>
      <c r="F251" s="274" t="s">
        <v>307</v>
      </c>
      <c r="G251" s="275" t="s">
        <v>96</v>
      </c>
      <c r="H251" s="276">
        <v>9.7850000000000001</v>
      </c>
      <c r="I251" s="277"/>
      <c r="J251" s="278">
        <f>ROUND(I251*H251,2)</f>
        <v>0</v>
      </c>
      <c r="K251" s="274" t="s">
        <v>1</v>
      </c>
      <c r="L251" s="279"/>
      <c r="M251" s="280" t="s">
        <v>1</v>
      </c>
      <c r="N251" s="281" t="s">
        <v>47</v>
      </c>
      <c r="O251" s="91"/>
      <c r="P251" s="228">
        <f>O251*H251</f>
        <v>0</v>
      </c>
      <c r="Q251" s="228">
        <v>0.123</v>
      </c>
      <c r="R251" s="228">
        <f>Q251*H251</f>
        <v>1.2035549999999999</v>
      </c>
      <c r="S251" s="228">
        <v>0</v>
      </c>
      <c r="T251" s="229">
        <f>S251*H251</f>
        <v>0</v>
      </c>
      <c r="U251" s="38"/>
      <c r="V251" s="38"/>
      <c r="W251" s="38"/>
      <c r="X251" s="38"/>
      <c r="Y251" s="38"/>
      <c r="Z251" s="38"/>
      <c r="AA251" s="38"/>
      <c r="AB251" s="38"/>
      <c r="AC251" s="38"/>
      <c r="AD251" s="38"/>
      <c r="AE251" s="38"/>
      <c r="AR251" s="230" t="s">
        <v>223</v>
      </c>
      <c r="AT251" s="230" t="s">
        <v>230</v>
      </c>
      <c r="AU251" s="230" t="s">
        <v>91</v>
      </c>
      <c r="AY251" s="17" t="s">
        <v>160</v>
      </c>
      <c r="BE251" s="231">
        <f>IF(N251="základní",J251,0)</f>
        <v>0</v>
      </c>
      <c r="BF251" s="231">
        <f>IF(N251="snížená",J251,0)</f>
        <v>0</v>
      </c>
      <c r="BG251" s="231">
        <f>IF(N251="zákl. přenesená",J251,0)</f>
        <v>0</v>
      </c>
      <c r="BH251" s="231">
        <f>IF(N251="sníž. přenesená",J251,0)</f>
        <v>0</v>
      </c>
      <c r="BI251" s="231">
        <f>IF(N251="nulová",J251,0)</f>
        <v>0</v>
      </c>
      <c r="BJ251" s="17" t="s">
        <v>14</v>
      </c>
      <c r="BK251" s="231">
        <f>ROUND(I251*H251,2)</f>
        <v>0</v>
      </c>
      <c r="BL251" s="17" t="s">
        <v>166</v>
      </c>
      <c r="BM251" s="230" t="s">
        <v>308</v>
      </c>
    </row>
    <row r="252" s="2" customFormat="1">
      <c r="A252" s="38"/>
      <c r="B252" s="39"/>
      <c r="C252" s="40"/>
      <c r="D252" s="232" t="s">
        <v>168</v>
      </c>
      <c r="E252" s="40"/>
      <c r="F252" s="233" t="s">
        <v>307</v>
      </c>
      <c r="G252" s="40"/>
      <c r="H252" s="40"/>
      <c r="I252" s="234"/>
      <c r="J252" s="40"/>
      <c r="K252" s="40"/>
      <c r="L252" s="44"/>
      <c r="M252" s="235"/>
      <c r="N252" s="236"/>
      <c r="O252" s="91"/>
      <c r="P252" s="91"/>
      <c r="Q252" s="91"/>
      <c r="R252" s="91"/>
      <c r="S252" s="91"/>
      <c r="T252" s="92"/>
      <c r="U252" s="38"/>
      <c r="V252" s="38"/>
      <c r="W252" s="38"/>
      <c r="X252" s="38"/>
      <c r="Y252" s="38"/>
      <c r="Z252" s="38"/>
      <c r="AA252" s="38"/>
      <c r="AB252" s="38"/>
      <c r="AC252" s="38"/>
      <c r="AD252" s="38"/>
      <c r="AE252" s="38"/>
      <c r="AT252" s="17" t="s">
        <v>168</v>
      </c>
      <c r="AU252" s="17" t="s">
        <v>91</v>
      </c>
    </row>
    <row r="253" s="2" customFormat="1">
      <c r="A253" s="38"/>
      <c r="B253" s="39"/>
      <c r="C253" s="40"/>
      <c r="D253" s="232" t="s">
        <v>302</v>
      </c>
      <c r="E253" s="40"/>
      <c r="F253" s="239" t="s">
        <v>303</v>
      </c>
      <c r="G253" s="40"/>
      <c r="H253" s="40"/>
      <c r="I253" s="234"/>
      <c r="J253" s="40"/>
      <c r="K253" s="40"/>
      <c r="L253" s="44"/>
      <c r="M253" s="235"/>
      <c r="N253" s="236"/>
      <c r="O253" s="91"/>
      <c r="P253" s="91"/>
      <c r="Q253" s="91"/>
      <c r="R253" s="91"/>
      <c r="S253" s="91"/>
      <c r="T253" s="92"/>
      <c r="U253" s="38"/>
      <c r="V253" s="38"/>
      <c r="W253" s="38"/>
      <c r="X253" s="38"/>
      <c r="Y253" s="38"/>
      <c r="Z253" s="38"/>
      <c r="AA253" s="38"/>
      <c r="AB253" s="38"/>
      <c r="AC253" s="38"/>
      <c r="AD253" s="38"/>
      <c r="AE253" s="38"/>
      <c r="AT253" s="17" t="s">
        <v>302</v>
      </c>
      <c r="AU253" s="17" t="s">
        <v>91</v>
      </c>
    </row>
    <row r="254" s="13" customFormat="1">
      <c r="A254" s="13"/>
      <c r="B254" s="240"/>
      <c r="C254" s="241"/>
      <c r="D254" s="232" t="s">
        <v>174</v>
      </c>
      <c r="E254" s="242" t="s">
        <v>1</v>
      </c>
      <c r="F254" s="243" t="s">
        <v>309</v>
      </c>
      <c r="G254" s="241"/>
      <c r="H254" s="244">
        <v>9.5</v>
      </c>
      <c r="I254" s="245"/>
      <c r="J254" s="241"/>
      <c r="K254" s="241"/>
      <c r="L254" s="246"/>
      <c r="M254" s="247"/>
      <c r="N254" s="248"/>
      <c r="O254" s="248"/>
      <c r="P254" s="248"/>
      <c r="Q254" s="248"/>
      <c r="R254" s="248"/>
      <c r="S254" s="248"/>
      <c r="T254" s="249"/>
      <c r="U254" s="13"/>
      <c r="V254" s="13"/>
      <c r="W254" s="13"/>
      <c r="X254" s="13"/>
      <c r="Y254" s="13"/>
      <c r="Z254" s="13"/>
      <c r="AA254" s="13"/>
      <c r="AB254" s="13"/>
      <c r="AC254" s="13"/>
      <c r="AD254" s="13"/>
      <c r="AE254" s="13"/>
      <c r="AT254" s="250" t="s">
        <v>174</v>
      </c>
      <c r="AU254" s="250" t="s">
        <v>91</v>
      </c>
      <c r="AV254" s="13" t="s">
        <v>91</v>
      </c>
      <c r="AW254" s="13" t="s">
        <v>36</v>
      </c>
      <c r="AX254" s="13" t="s">
        <v>82</v>
      </c>
      <c r="AY254" s="250" t="s">
        <v>160</v>
      </c>
    </row>
    <row r="255" s="14" customFormat="1">
      <c r="A255" s="14"/>
      <c r="B255" s="251"/>
      <c r="C255" s="252"/>
      <c r="D255" s="232" t="s">
        <v>174</v>
      </c>
      <c r="E255" s="253" t="s">
        <v>101</v>
      </c>
      <c r="F255" s="254" t="s">
        <v>176</v>
      </c>
      <c r="G255" s="252"/>
      <c r="H255" s="255">
        <v>9.5</v>
      </c>
      <c r="I255" s="256"/>
      <c r="J255" s="252"/>
      <c r="K255" s="252"/>
      <c r="L255" s="257"/>
      <c r="M255" s="258"/>
      <c r="N255" s="259"/>
      <c r="O255" s="259"/>
      <c r="P255" s="259"/>
      <c r="Q255" s="259"/>
      <c r="R255" s="259"/>
      <c r="S255" s="259"/>
      <c r="T255" s="260"/>
      <c r="U255" s="14"/>
      <c r="V255" s="14"/>
      <c r="W255" s="14"/>
      <c r="X255" s="14"/>
      <c r="Y255" s="14"/>
      <c r="Z255" s="14"/>
      <c r="AA255" s="14"/>
      <c r="AB255" s="14"/>
      <c r="AC255" s="14"/>
      <c r="AD255" s="14"/>
      <c r="AE255" s="14"/>
      <c r="AT255" s="261" t="s">
        <v>174</v>
      </c>
      <c r="AU255" s="261" t="s">
        <v>91</v>
      </c>
      <c r="AV255" s="14" t="s">
        <v>166</v>
      </c>
      <c r="AW255" s="14" t="s">
        <v>36</v>
      </c>
      <c r="AX255" s="14" t="s">
        <v>82</v>
      </c>
      <c r="AY255" s="261" t="s">
        <v>160</v>
      </c>
    </row>
    <row r="256" s="13" customFormat="1">
      <c r="A256" s="13"/>
      <c r="B256" s="240"/>
      <c r="C256" s="241"/>
      <c r="D256" s="232" t="s">
        <v>174</v>
      </c>
      <c r="E256" s="242" t="s">
        <v>1</v>
      </c>
      <c r="F256" s="243" t="s">
        <v>310</v>
      </c>
      <c r="G256" s="241"/>
      <c r="H256" s="244">
        <v>9.7850000000000001</v>
      </c>
      <c r="I256" s="245"/>
      <c r="J256" s="241"/>
      <c r="K256" s="241"/>
      <c r="L256" s="246"/>
      <c r="M256" s="247"/>
      <c r="N256" s="248"/>
      <c r="O256" s="248"/>
      <c r="P256" s="248"/>
      <c r="Q256" s="248"/>
      <c r="R256" s="248"/>
      <c r="S256" s="248"/>
      <c r="T256" s="249"/>
      <c r="U256" s="13"/>
      <c r="V256" s="13"/>
      <c r="W256" s="13"/>
      <c r="X256" s="13"/>
      <c r="Y256" s="13"/>
      <c r="Z256" s="13"/>
      <c r="AA256" s="13"/>
      <c r="AB256" s="13"/>
      <c r="AC256" s="13"/>
      <c r="AD256" s="13"/>
      <c r="AE256" s="13"/>
      <c r="AT256" s="250" t="s">
        <v>174</v>
      </c>
      <c r="AU256" s="250" t="s">
        <v>91</v>
      </c>
      <c r="AV256" s="13" t="s">
        <v>91</v>
      </c>
      <c r="AW256" s="13" t="s">
        <v>36</v>
      </c>
      <c r="AX256" s="13" t="s">
        <v>82</v>
      </c>
      <c r="AY256" s="250" t="s">
        <v>160</v>
      </c>
    </row>
    <row r="257" s="14" customFormat="1">
      <c r="A257" s="14"/>
      <c r="B257" s="251"/>
      <c r="C257" s="252"/>
      <c r="D257" s="232" t="s">
        <v>174</v>
      </c>
      <c r="E257" s="253" t="s">
        <v>1</v>
      </c>
      <c r="F257" s="254" t="s">
        <v>176</v>
      </c>
      <c r="G257" s="252"/>
      <c r="H257" s="255">
        <v>9.7850000000000001</v>
      </c>
      <c r="I257" s="256"/>
      <c r="J257" s="252"/>
      <c r="K257" s="252"/>
      <c r="L257" s="257"/>
      <c r="M257" s="258"/>
      <c r="N257" s="259"/>
      <c r="O257" s="259"/>
      <c r="P257" s="259"/>
      <c r="Q257" s="259"/>
      <c r="R257" s="259"/>
      <c r="S257" s="259"/>
      <c r="T257" s="260"/>
      <c r="U257" s="14"/>
      <c r="V257" s="14"/>
      <c r="W257" s="14"/>
      <c r="X257" s="14"/>
      <c r="Y257" s="14"/>
      <c r="Z257" s="14"/>
      <c r="AA257" s="14"/>
      <c r="AB257" s="14"/>
      <c r="AC257" s="14"/>
      <c r="AD257" s="14"/>
      <c r="AE257" s="14"/>
      <c r="AT257" s="261" t="s">
        <v>174</v>
      </c>
      <c r="AU257" s="261" t="s">
        <v>91</v>
      </c>
      <c r="AV257" s="14" t="s">
        <v>166</v>
      </c>
      <c r="AW257" s="14" t="s">
        <v>36</v>
      </c>
      <c r="AX257" s="14" t="s">
        <v>14</v>
      </c>
      <c r="AY257" s="261" t="s">
        <v>160</v>
      </c>
    </row>
    <row r="258" s="12" customFormat="1" ht="22.8" customHeight="1">
      <c r="A258" s="12"/>
      <c r="B258" s="203"/>
      <c r="C258" s="204"/>
      <c r="D258" s="205" t="s">
        <v>81</v>
      </c>
      <c r="E258" s="217" t="s">
        <v>229</v>
      </c>
      <c r="F258" s="217" t="s">
        <v>311</v>
      </c>
      <c r="G258" s="204"/>
      <c r="H258" s="204"/>
      <c r="I258" s="207"/>
      <c r="J258" s="218">
        <f>BK258</f>
        <v>0</v>
      </c>
      <c r="K258" s="204"/>
      <c r="L258" s="209"/>
      <c r="M258" s="210"/>
      <c r="N258" s="211"/>
      <c r="O258" s="211"/>
      <c r="P258" s="212">
        <f>SUM(P259:P343)</f>
        <v>0</v>
      </c>
      <c r="Q258" s="211"/>
      <c r="R258" s="212">
        <f>SUM(R259:R343)</f>
        <v>17.738840699999997</v>
      </c>
      <c r="S258" s="211"/>
      <c r="T258" s="213">
        <f>SUM(T259:T343)</f>
        <v>1.1559999999999999</v>
      </c>
      <c r="U258" s="12"/>
      <c r="V258" s="12"/>
      <c r="W258" s="12"/>
      <c r="X258" s="12"/>
      <c r="Y258" s="12"/>
      <c r="Z258" s="12"/>
      <c r="AA258" s="12"/>
      <c r="AB258" s="12"/>
      <c r="AC258" s="12"/>
      <c r="AD258" s="12"/>
      <c r="AE258" s="12"/>
      <c r="AR258" s="214" t="s">
        <v>14</v>
      </c>
      <c r="AT258" s="215" t="s">
        <v>81</v>
      </c>
      <c r="AU258" s="215" t="s">
        <v>14</v>
      </c>
      <c r="AY258" s="214" t="s">
        <v>160</v>
      </c>
      <c r="BK258" s="216">
        <f>SUM(BK259:BK343)</f>
        <v>0</v>
      </c>
    </row>
    <row r="259" s="2" customFormat="1" ht="33" customHeight="1">
      <c r="A259" s="38"/>
      <c r="B259" s="39"/>
      <c r="C259" s="219" t="s">
        <v>312</v>
      </c>
      <c r="D259" s="219" t="s">
        <v>162</v>
      </c>
      <c r="E259" s="220" t="s">
        <v>313</v>
      </c>
      <c r="F259" s="221" t="s">
        <v>314</v>
      </c>
      <c r="G259" s="222" t="s">
        <v>106</v>
      </c>
      <c r="H259" s="223">
        <v>13.5</v>
      </c>
      <c r="I259" s="224"/>
      <c r="J259" s="225">
        <f>ROUND(I259*H259,2)</f>
        <v>0</v>
      </c>
      <c r="K259" s="221" t="s">
        <v>165</v>
      </c>
      <c r="L259" s="44"/>
      <c r="M259" s="226" t="s">
        <v>1</v>
      </c>
      <c r="N259" s="227" t="s">
        <v>47</v>
      </c>
      <c r="O259" s="91"/>
      <c r="P259" s="228">
        <f>O259*H259</f>
        <v>0</v>
      </c>
      <c r="Q259" s="228">
        <v>0.00011</v>
      </c>
      <c r="R259" s="228">
        <f>Q259*H259</f>
        <v>0.001485</v>
      </c>
      <c r="S259" s="228">
        <v>0</v>
      </c>
      <c r="T259" s="229">
        <f>S259*H259</f>
        <v>0</v>
      </c>
      <c r="U259" s="38"/>
      <c r="V259" s="38"/>
      <c r="W259" s="38"/>
      <c r="X259" s="38"/>
      <c r="Y259" s="38"/>
      <c r="Z259" s="38"/>
      <c r="AA259" s="38"/>
      <c r="AB259" s="38"/>
      <c r="AC259" s="38"/>
      <c r="AD259" s="38"/>
      <c r="AE259" s="38"/>
      <c r="AR259" s="230" t="s">
        <v>166</v>
      </c>
      <c r="AT259" s="230" t="s">
        <v>162</v>
      </c>
      <c r="AU259" s="230" t="s">
        <v>91</v>
      </c>
      <c r="AY259" s="17" t="s">
        <v>160</v>
      </c>
      <c r="BE259" s="231">
        <f>IF(N259="základní",J259,0)</f>
        <v>0</v>
      </c>
      <c r="BF259" s="231">
        <f>IF(N259="snížená",J259,0)</f>
        <v>0</v>
      </c>
      <c r="BG259" s="231">
        <f>IF(N259="zákl. přenesená",J259,0)</f>
        <v>0</v>
      </c>
      <c r="BH259" s="231">
        <f>IF(N259="sníž. přenesená",J259,0)</f>
        <v>0</v>
      </c>
      <c r="BI259" s="231">
        <f>IF(N259="nulová",J259,0)</f>
        <v>0</v>
      </c>
      <c r="BJ259" s="17" t="s">
        <v>14</v>
      </c>
      <c r="BK259" s="231">
        <f>ROUND(I259*H259,2)</f>
        <v>0</v>
      </c>
      <c r="BL259" s="17" t="s">
        <v>166</v>
      </c>
      <c r="BM259" s="230" t="s">
        <v>315</v>
      </c>
    </row>
    <row r="260" s="2" customFormat="1">
      <c r="A260" s="38"/>
      <c r="B260" s="39"/>
      <c r="C260" s="40"/>
      <c r="D260" s="232" t="s">
        <v>168</v>
      </c>
      <c r="E260" s="40"/>
      <c r="F260" s="233" t="s">
        <v>314</v>
      </c>
      <c r="G260" s="40"/>
      <c r="H260" s="40"/>
      <c r="I260" s="234"/>
      <c r="J260" s="40"/>
      <c r="K260" s="40"/>
      <c r="L260" s="44"/>
      <c r="M260" s="235"/>
      <c r="N260" s="236"/>
      <c r="O260" s="91"/>
      <c r="P260" s="91"/>
      <c r="Q260" s="91"/>
      <c r="R260" s="91"/>
      <c r="S260" s="91"/>
      <c r="T260" s="92"/>
      <c r="U260" s="38"/>
      <c r="V260" s="38"/>
      <c r="W260" s="38"/>
      <c r="X260" s="38"/>
      <c r="Y260" s="38"/>
      <c r="Z260" s="38"/>
      <c r="AA260" s="38"/>
      <c r="AB260" s="38"/>
      <c r="AC260" s="38"/>
      <c r="AD260" s="38"/>
      <c r="AE260" s="38"/>
      <c r="AT260" s="17" t="s">
        <v>168</v>
      </c>
      <c r="AU260" s="17" t="s">
        <v>91</v>
      </c>
    </row>
    <row r="261" s="2" customFormat="1">
      <c r="A261" s="38"/>
      <c r="B261" s="39"/>
      <c r="C261" s="40"/>
      <c r="D261" s="237" t="s">
        <v>170</v>
      </c>
      <c r="E261" s="40"/>
      <c r="F261" s="238" t="s">
        <v>316</v>
      </c>
      <c r="G261" s="40"/>
      <c r="H261" s="40"/>
      <c r="I261" s="234"/>
      <c r="J261" s="40"/>
      <c r="K261" s="40"/>
      <c r="L261" s="44"/>
      <c r="M261" s="235"/>
      <c r="N261" s="236"/>
      <c r="O261" s="91"/>
      <c r="P261" s="91"/>
      <c r="Q261" s="91"/>
      <c r="R261" s="91"/>
      <c r="S261" s="91"/>
      <c r="T261" s="92"/>
      <c r="U261" s="38"/>
      <c r="V261" s="38"/>
      <c r="W261" s="38"/>
      <c r="X261" s="38"/>
      <c r="Y261" s="38"/>
      <c r="Z261" s="38"/>
      <c r="AA261" s="38"/>
      <c r="AB261" s="38"/>
      <c r="AC261" s="38"/>
      <c r="AD261" s="38"/>
      <c r="AE261" s="38"/>
      <c r="AT261" s="17" t="s">
        <v>170</v>
      </c>
      <c r="AU261" s="17" t="s">
        <v>91</v>
      </c>
    </row>
    <row r="262" s="2" customFormat="1">
      <c r="A262" s="38"/>
      <c r="B262" s="39"/>
      <c r="C262" s="40"/>
      <c r="D262" s="232" t="s">
        <v>172</v>
      </c>
      <c r="E262" s="40"/>
      <c r="F262" s="239" t="s">
        <v>317</v>
      </c>
      <c r="G262" s="40"/>
      <c r="H262" s="40"/>
      <c r="I262" s="234"/>
      <c r="J262" s="40"/>
      <c r="K262" s="40"/>
      <c r="L262" s="44"/>
      <c r="M262" s="235"/>
      <c r="N262" s="236"/>
      <c r="O262" s="91"/>
      <c r="P262" s="91"/>
      <c r="Q262" s="91"/>
      <c r="R262" s="91"/>
      <c r="S262" s="91"/>
      <c r="T262" s="92"/>
      <c r="U262" s="38"/>
      <c r="V262" s="38"/>
      <c r="W262" s="38"/>
      <c r="X262" s="38"/>
      <c r="Y262" s="38"/>
      <c r="Z262" s="38"/>
      <c r="AA262" s="38"/>
      <c r="AB262" s="38"/>
      <c r="AC262" s="38"/>
      <c r="AD262" s="38"/>
      <c r="AE262" s="38"/>
      <c r="AT262" s="17" t="s">
        <v>172</v>
      </c>
      <c r="AU262" s="17" t="s">
        <v>91</v>
      </c>
    </row>
    <row r="263" s="13" customFormat="1">
      <c r="A263" s="13"/>
      <c r="B263" s="240"/>
      <c r="C263" s="241"/>
      <c r="D263" s="232" t="s">
        <v>174</v>
      </c>
      <c r="E263" s="242" t="s">
        <v>1</v>
      </c>
      <c r="F263" s="243" t="s">
        <v>318</v>
      </c>
      <c r="G263" s="241"/>
      <c r="H263" s="244">
        <v>13.5</v>
      </c>
      <c r="I263" s="245"/>
      <c r="J263" s="241"/>
      <c r="K263" s="241"/>
      <c r="L263" s="246"/>
      <c r="M263" s="247"/>
      <c r="N263" s="248"/>
      <c r="O263" s="248"/>
      <c r="P263" s="248"/>
      <c r="Q263" s="248"/>
      <c r="R263" s="248"/>
      <c r="S263" s="248"/>
      <c r="T263" s="249"/>
      <c r="U263" s="13"/>
      <c r="V263" s="13"/>
      <c r="W263" s="13"/>
      <c r="X263" s="13"/>
      <c r="Y263" s="13"/>
      <c r="Z263" s="13"/>
      <c r="AA263" s="13"/>
      <c r="AB263" s="13"/>
      <c r="AC263" s="13"/>
      <c r="AD263" s="13"/>
      <c r="AE263" s="13"/>
      <c r="AT263" s="250" t="s">
        <v>174</v>
      </c>
      <c r="AU263" s="250" t="s">
        <v>91</v>
      </c>
      <c r="AV263" s="13" t="s">
        <v>91</v>
      </c>
      <c r="AW263" s="13" t="s">
        <v>36</v>
      </c>
      <c r="AX263" s="13" t="s">
        <v>82</v>
      </c>
      <c r="AY263" s="250" t="s">
        <v>160</v>
      </c>
    </row>
    <row r="264" s="14" customFormat="1">
      <c r="A264" s="14"/>
      <c r="B264" s="251"/>
      <c r="C264" s="252"/>
      <c r="D264" s="232" t="s">
        <v>174</v>
      </c>
      <c r="E264" s="253" t="s">
        <v>1</v>
      </c>
      <c r="F264" s="254" t="s">
        <v>176</v>
      </c>
      <c r="G264" s="252"/>
      <c r="H264" s="255">
        <v>13.5</v>
      </c>
      <c r="I264" s="256"/>
      <c r="J264" s="252"/>
      <c r="K264" s="252"/>
      <c r="L264" s="257"/>
      <c r="M264" s="258"/>
      <c r="N264" s="259"/>
      <c r="O264" s="259"/>
      <c r="P264" s="259"/>
      <c r="Q264" s="259"/>
      <c r="R264" s="259"/>
      <c r="S264" s="259"/>
      <c r="T264" s="260"/>
      <c r="U264" s="14"/>
      <c r="V264" s="14"/>
      <c r="W264" s="14"/>
      <c r="X264" s="14"/>
      <c r="Y264" s="14"/>
      <c r="Z264" s="14"/>
      <c r="AA264" s="14"/>
      <c r="AB264" s="14"/>
      <c r="AC264" s="14"/>
      <c r="AD264" s="14"/>
      <c r="AE264" s="14"/>
      <c r="AT264" s="261" t="s">
        <v>174</v>
      </c>
      <c r="AU264" s="261" t="s">
        <v>91</v>
      </c>
      <c r="AV264" s="14" t="s">
        <v>166</v>
      </c>
      <c r="AW264" s="14" t="s">
        <v>36</v>
      </c>
      <c r="AX264" s="14" t="s">
        <v>14</v>
      </c>
      <c r="AY264" s="261" t="s">
        <v>160</v>
      </c>
    </row>
    <row r="265" s="2" customFormat="1" ht="37.8" customHeight="1">
      <c r="A265" s="38"/>
      <c r="B265" s="39"/>
      <c r="C265" s="219" t="s">
        <v>319</v>
      </c>
      <c r="D265" s="219" t="s">
        <v>162</v>
      </c>
      <c r="E265" s="220" t="s">
        <v>320</v>
      </c>
      <c r="F265" s="221" t="s">
        <v>321</v>
      </c>
      <c r="G265" s="222" t="s">
        <v>106</v>
      </c>
      <c r="H265" s="223">
        <v>13.5</v>
      </c>
      <c r="I265" s="224"/>
      <c r="J265" s="225">
        <f>ROUND(I265*H265,2)</f>
        <v>0</v>
      </c>
      <c r="K265" s="221" t="s">
        <v>165</v>
      </c>
      <c r="L265" s="44"/>
      <c r="M265" s="226" t="s">
        <v>1</v>
      </c>
      <c r="N265" s="227" t="s">
        <v>47</v>
      </c>
      <c r="O265" s="91"/>
      <c r="P265" s="228">
        <f>O265*H265</f>
        <v>0</v>
      </c>
      <c r="Q265" s="228">
        <v>0</v>
      </c>
      <c r="R265" s="228">
        <f>Q265*H265</f>
        <v>0</v>
      </c>
      <c r="S265" s="228">
        <v>0</v>
      </c>
      <c r="T265" s="229">
        <f>S265*H265</f>
        <v>0</v>
      </c>
      <c r="U265" s="38"/>
      <c r="V265" s="38"/>
      <c r="W265" s="38"/>
      <c r="X265" s="38"/>
      <c r="Y265" s="38"/>
      <c r="Z265" s="38"/>
      <c r="AA265" s="38"/>
      <c r="AB265" s="38"/>
      <c r="AC265" s="38"/>
      <c r="AD265" s="38"/>
      <c r="AE265" s="38"/>
      <c r="AR265" s="230" t="s">
        <v>166</v>
      </c>
      <c r="AT265" s="230" t="s">
        <v>162</v>
      </c>
      <c r="AU265" s="230" t="s">
        <v>91</v>
      </c>
      <c r="AY265" s="17" t="s">
        <v>160</v>
      </c>
      <c r="BE265" s="231">
        <f>IF(N265="základní",J265,0)</f>
        <v>0</v>
      </c>
      <c r="BF265" s="231">
        <f>IF(N265="snížená",J265,0)</f>
        <v>0</v>
      </c>
      <c r="BG265" s="231">
        <f>IF(N265="zákl. přenesená",J265,0)</f>
        <v>0</v>
      </c>
      <c r="BH265" s="231">
        <f>IF(N265="sníž. přenesená",J265,0)</f>
        <v>0</v>
      </c>
      <c r="BI265" s="231">
        <f>IF(N265="nulová",J265,0)</f>
        <v>0</v>
      </c>
      <c r="BJ265" s="17" t="s">
        <v>14</v>
      </c>
      <c r="BK265" s="231">
        <f>ROUND(I265*H265,2)</f>
        <v>0</v>
      </c>
      <c r="BL265" s="17" t="s">
        <v>166</v>
      </c>
      <c r="BM265" s="230" t="s">
        <v>322</v>
      </c>
    </row>
    <row r="266" s="2" customFormat="1">
      <c r="A266" s="38"/>
      <c r="B266" s="39"/>
      <c r="C266" s="40"/>
      <c r="D266" s="232" t="s">
        <v>168</v>
      </c>
      <c r="E266" s="40"/>
      <c r="F266" s="233" t="s">
        <v>321</v>
      </c>
      <c r="G266" s="40"/>
      <c r="H266" s="40"/>
      <c r="I266" s="234"/>
      <c r="J266" s="40"/>
      <c r="K266" s="40"/>
      <c r="L266" s="44"/>
      <c r="M266" s="235"/>
      <c r="N266" s="236"/>
      <c r="O266" s="91"/>
      <c r="P266" s="91"/>
      <c r="Q266" s="91"/>
      <c r="R266" s="91"/>
      <c r="S266" s="91"/>
      <c r="T266" s="92"/>
      <c r="U266" s="38"/>
      <c r="V266" s="38"/>
      <c r="W266" s="38"/>
      <c r="X266" s="38"/>
      <c r="Y266" s="38"/>
      <c r="Z266" s="38"/>
      <c r="AA266" s="38"/>
      <c r="AB266" s="38"/>
      <c r="AC266" s="38"/>
      <c r="AD266" s="38"/>
      <c r="AE266" s="38"/>
      <c r="AT266" s="17" t="s">
        <v>168</v>
      </c>
      <c r="AU266" s="17" t="s">
        <v>91</v>
      </c>
    </row>
    <row r="267" s="2" customFormat="1">
      <c r="A267" s="38"/>
      <c r="B267" s="39"/>
      <c r="C267" s="40"/>
      <c r="D267" s="237" t="s">
        <v>170</v>
      </c>
      <c r="E267" s="40"/>
      <c r="F267" s="238" t="s">
        <v>323</v>
      </c>
      <c r="G267" s="40"/>
      <c r="H267" s="40"/>
      <c r="I267" s="234"/>
      <c r="J267" s="40"/>
      <c r="K267" s="40"/>
      <c r="L267" s="44"/>
      <c r="M267" s="235"/>
      <c r="N267" s="236"/>
      <c r="O267" s="91"/>
      <c r="P267" s="91"/>
      <c r="Q267" s="91"/>
      <c r="R267" s="91"/>
      <c r="S267" s="91"/>
      <c r="T267" s="92"/>
      <c r="U267" s="38"/>
      <c r="V267" s="38"/>
      <c r="W267" s="38"/>
      <c r="X267" s="38"/>
      <c r="Y267" s="38"/>
      <c r="Z267" s="38"/>
      <c r="AA267" s="38"/>
      <c r="AB267" s="38"/>
      <c r="AC267" s="38"/>
      <c r="AD267" s="38"/>
      <c r="AE267" s="38"/>
      <c r="AT267" s="17" t="s">
        <v>170</v>
      </c>
      <c r="AU267" s="17" t="s">
        <v>91</v>
      </c>
    </row>
    <row r="268" s="2" customFormat="1">
      <c r="A268" s="38"/>
      <c r="B268" s="39"/>
      <c r="C268" s="40"/>
      <c r="D268" s="232" t="s">
        <v>172</v>
      </c>
      <c r="E268" s="40"/>
      <c r="F268" s="239" t="s">
        <v>324</v>
      </c>
      <c r="G268" s="40"/>
      <c r="H268" s="40"/>
      <c r="I268" s="234"/>
      <c r="J268" s="40"/>
      <c r="K268" s="40"/>
      <c r="L268" s="44"/>
      <c r="M268" s="235"/>
      <c r="N268" s="236"/>
      <c r="O268" s="91"/>
      <c r="P268" s="91"/>
      <c r="Q268" s="91"/>
      <c r="R268" s="91"/>
      <c r="S268" s="91"/>
      <c r="T268" s="92"/>
      <c r="U268" s="38"/>
      <c r="V268" s="38"/>
      <c r="W268" s="38"/>
      <c r="X268" s="38"/>
      <c r="Y268" s="38"/>
      <c r="Z268" s="38"/>
      <c r="AA268" s="38"/>
      <c r="AB268" s="38"/>
      <c r="AC268" s="38"/>
      <c r="AD268" s="38"/>
      <c r="AE268" s="38"/>
      <c r="AT268" s="17" t="s">
        <v>172</v>
      </c>
      <c r="AU268" s="17" t="s">
        <v>91</v>
      </c>
    </row>
    <row r="269" s="13" customFormat="1">
      <c r="A269" s="13"/>
      <c r="B269" s="240"/>
      <c r="C269" s="241"/>
      <c r="D269" s="232" t="s">
        <v>174</v>
      </c>
      <c r="E269" s="242" t="s">
        <v>1</v>
      </c>
      <c r="F269" s="243" t="s">
        <v>318</v>
      </c>
      <c r="G269" s="241"/>
      <c r="H269" s="244">
        <v>13.5</v>
      </c>
      <c r="I269" s="245"/>
      <c r="J269" s="241"/>
      <c r="K269" s="241"/>
      <c r="L269" s="246"/>
      <c r="M269" s="247"/>
      <c r="N269" s="248"/>
      <c r="O269" s="248"/>
      <c r="P269" s="248"/>
      <c r="Q269" s="248"/>
      <c r="R269" s="248"/>
      <c r="S269" s="248"/>
      <c r="T269" s="249"/>
      <c r="U269" s="13"/>
      <c r="V269" s="13"/>
      <c r="W269" s="13"/>
      <c r="X269" s="13"/>
      <c r="Y269" s="13"/>
      <c r="Z269" s="13"/>
      <c r="AA269" s="13"/>
      <c r="AB269" s="13"/>
      <c r="AC269" s="13"/>
      <c r="AD269" s="13"/>
      <c r="AE269" s="13"/>
      <c r="AT269" s="250" t="s">
        <v>174</v>
      </c>
      <c r="AU269" s="250" t="s">
        <v>91</v>
      </c>
      <c r="AV269" s="13" t="s">
        <v>91</v>
      </c>
      <c r="AW269" s="13" t="s">
        <v>36</v>
      </c>
      <c r="AX269" s="13" t="s">
        <v>82</v>
      </c>
      <c r="AY269" s="250" t="s">
        <v>160</v>
      </c>
    </row>
    <row r="270" s="14" customFormat="1">
      <c r="A270" s="14"/>
      <c r="B270" s="251"/>
      <c r="C270" s="252"/>
      <c r="D270" s="232" t="s">
        <v>174</v>
      </c>
      <c r="E270" s="253" t="s">
        <v>1</v>
      </c>
      <c r="F270" s="254" t="s">
        <v>176</v>
      </c>
      <c r="G270" s="252"/>
      <c r="H270" s="255">
        <v>13.5</v>
      </c>
      <c r="I270" s="256"/>
      <c r="J270" s="252"/>
      <c r="K270" s="252"/>
      <c r="L270" s="257"/>
      <c r="M270" s="258"/>
      <c r="N270" s="259"/>
      <c r="O270" s="259"/>
      <c r="P270" s="259"/>
      <c r="Q270" s="259"/>
      <c r="R270" s="259"/>
      <c r="S270" s="259"/>
      <c r="T270" s="260"/>
      <c r="U270" s="14"/>
      <c r="V270" s="14"/>
      <c r="W270" s="14"/>
      <c r="X270" s="14"/>
      <c r="Y270" s="14"/>
      <c r="Z270" s="14"/>
      <c r="AA270" s="14"/>
      <c r="AB270" s="14"/>
      <c r="AC270" s="14"/>
      <c r="AD270" s="14"/>
      <c r="AE270" s="14"/>
      <c r="AT270" s="261" t="s">
        <v>174</v>
      </c>
      <c r="AU270" s="261" t="s">
        <v>91</v>
      </c>
      <c r="AV270" s="14" t="s">
        <v>166</v>
      </c>
      <c r="AW270" s="14" t="s">
        <v>36</v>
      </c>
      <c r="AX270" s="14" t="s">
        <v>14</v>
      </c>
      <c r="AY270" s="261" t="s">
        <v>160</v>
      </c>
    </row>
    <row r="271" s="2" customFormat="1" ht="49.05" customHeight="1">
      <c r="A271" s="38"/>
      <c r="B271" s="39"/>
      <c r="C271" s="219" t="s">
        <v>325</v>
      </c>
      <c r="D271" s="219" t="s">
        <v>162</v>
      </c>
      <c r="E271" s="220" t="s">
        <v>326</v>
      </c>
      <c r="F271" s="221" t="s">
        <v>327</v>
      </c>
      <c r="G271" s="222" t="s">
        <v>106</v>
      </c>
      <c r="H271" s="223">
        <v>33</v>
      </c>
      <c r="I271" s="224"/>
      <c r="J271" s="225">
        <f>ROUND(I271*H271,2)</f>
        <v>0</v>
      </c>
      <c r="K271" s="221" t="s">
        <v>165</v>
      </c>
      <c r="L271" s="44"/>
      <c r="M271" s="226" t="s">
        <v>1</v>
      </c>
      <c r="N271" s="227" t="s">
        <v>47</v>
      </c>
      <c r="O271" s="91"/>
      <c r="P271" s="228">
        <f>O271*H271</f>
        <v>0</v>
      </c>
      <c r="Q271" s="228">
        <v>0.15540000000000001</v>
      </c>
      <c r="R271" s="228">
        <f>Q271*H271</f>
        <v>5.1282000000000005</v>
      </c>
      <c r="S271" s="228">
        <v>0</v>
      </c>
      <c r="T271" s="229">
        <f>S271*H271</f>
        <v>0</v>
      </c>
      <c r="U271" s="38"/>
      <c r="V271" s="38"/>
      <c r="W271" s="38"/>
      <c r="X271" s="38"/>
      <c r="Y271" s="38"/>
      <c r="Z271" s="38"/>
      <c r="AA271" s="38"/>
      <c r="AB271" s="38"/>
      <c r="AC271" s="38"/>
      <c r="AD271" s="38"/>
      <c r="AE271" s="38"/>
      <c r="AR271" s="230" t="s">
        <v>166</v>
      </c>
      <c r="AT271" s="230" t="s">
        <v>162</v>
      </c>
      <c r="AU271" s="230" t="s">
        <v>91</v>
      </c>
      <c r="AY271" s="17" t="s">
        <v>160</v>
      </c>
      <c r="BE271" s="231">
        <f>IF(N271="základní",J271,0)</f>
        <v>0</v>
      </c>
      <c r="BF271" s="231">
        <f>IF(N271="snížená",J271,0)</f>
        <v>0</v>
      </c>
      <c r="BG271" s="231">
        <f>IF(N271="zákl. přenesená",J271,0)</f>
        <v>0</v>
      </c>
      <c r="BH271" s="231">
        <f>IF(N271="sníž. přenesená",J271,0)</f>
        <v>0</v>
      </c>
      <c r="BI271" s="231">
        <f>IF(N271="nulová",J271,0)</f>
        <v>0</v>
      </c>
      <c r="BJ271" s="17" t="s">
        <v>14</v>
      </c>
      <c r="BK271" s="231">
        <f>ROUND(I271*H271,2)</f>
        <v>0</v>
      </c>
      <c r="BL271" s="17" t="s">
        <v>166</v>
      </c>
      <c r="BM271" s="230" t="s">
        <v>328</v>
      </c>
    </row>
    <row r="272" s="2" customFormat="1">
      <c r="A272" s="38"/>
      <c r="B272" s="39"/>
      <c r="C272" s="40"/>
      <c r="D272" s="232" t="s">
        <v>168</v>
      </c>
      <c r="E272" s="40"/>
      <c r="F272" s="233" t="s">
        <v>327</v>
      </c>
      <c r="G272" s="40"/>
      <c r="H272" s="40"/>
      <c r="I272" s="234"/>
      <c r="J272" s="40"/>
      <c r="K272" s="40"/>
      <c r="L272" s="44"/>
      <c r="M272" s="235"/>
      <c r="N272" s="236"/>
      <c r="O272" s="91"/>
      <c r="P272" s="91"/>
      <c r="Q272" s="91"/>
      <c r="R272" s="91"/>
      <c r="S272" s="91"/>
      <c r="T272" s="92"/>
      <c r="U272" s="38"/>
      <c r="V272" s="38"/>
      <c r="W272" s="38"/>
      <c r="X272" s="38"/>
      <c r="Y272" s="38"/>
      <c r="Z272" s="38"/>
      <c r="AA272" s="38"/>
      <c r="AB272" s="38"/>
      <c r="AC272" s="38"/>
      <c r="AD272" s="38"/>
      <c r="AE272" s="38"/>
      <c r="AT272" s="17" t="s">
        <v>168</v>
      </c>
      <c r="AU272" s="17" t="s">
        <v>91</v>
      </c>
    </row>
    <row r="273" s="2" customFormat="1">
      <c r="A273" s="38"/>
      <c r="B273" s="39"/>
      <c r="C273" s="40"/>
      <c r="D273" s="237" t="s">
        <v>170</v>
      </c>
      <c r="E273" s="40"/>
      <c r="F273" s="238" t="s">
        <v>329</v>
      </c>
      <c r="G273" s="40"/>
      <c r="H273" s="40"/>
      <c r="I273" s="234"/>
      <c r="J273" s="40"/>
      <c r="K273" s="40"/>
      <c r="L273" s="44"/>
      <c r="M273" s="235"/>
      <c r="N273" s="236"/>
      <c r="O273" s="91"/>
      <c r="P273" s="91"/>
      <c r="Q273" s="91"/>
      <c r="R273" s="91"/>
      <c r="S273" s="91"/>
      <c r="T273" s="92"/>
      <c r="U273" s="38"/>
      <c r="V273" s="38"/>
      <c r="W273" s="38"/>
      <c r="X273" s="38"/>
      <c r="Y273" s="38"/>
      <c r="Z273" s="38"/>
      <c r="AA273" s="38"/>
      <c r="AB273" s="38"/>
      <c r="AC273" s="38"/>
      <c r="AD273" s="38"/>
      <c r="AE273" s="38"/>
      <c r="AT273" s="17" t="s">
        <v>170</v>
      </c>
      <c r="AU273" s="17" t="s">
        <v>91</v>
      </c>
    </row>
    <row r="274" s="2" customFormat="1">
      <c r="A274" s="38"/>
      <c r="B274" s="39"/>
      <c r="C274" s="40"/>
      <c r="D274" s="232" t="s">
        <v>172</v>
      </c>
      <c r="E274" s="40"/>
      <c r="F274" s="239" t="s">
        <v>330</v>
      </c>
      <c r="G274" s="40"/>
      <c r="H274" s="40"/>
      <c r="I274" s="234"/>
      <c r="J274" s="40"/>
      <c r="K274" s="40"/>
      <c r="L274" s="44"/>
      <c r="M274" s="235"/>
      <c r="N274" s="236"/>
      <c r="O274" s="91"/>
      <c r="P274" s="91"/>
      <c r="Q274" s="91"/>
      <c r="R274" s="91"/>
      <c r="S274" s="91"/>
      <c r="T274" s="92"/>
      <c r="U274" s="38"/>
      <c r="V274" s="38"/>
      <c r="W274" s="38"/>
      <c r="X274" s="38"/>
      <c r="Y274" s="38"/>
      <c r="Z274" s="38"/>
      <c r="AA274" s="38"/>
      <c r="AB274" s="38"/>
      <c r="AC274" s="38"/>
      <c r="AD274" s="38"/>
      <c r="AE274" s="38"/>
      <c r="AT274" s="17" t="s">
        <v>172</v>
      </c>
      <c r="AU274" s="17" t="s">
        <v>91</v>
      </c>
    </row>
    <row r="275" s="13" customFormat="1">
      <c r="A275" s="13"/>
      <c r="B275" s="240"/>
      <c r="C275" s="241"/>
      <c r="D275" s="232" t="s">
        <v>174</v>
      </c>
      <c r="E275" s="242" t="s">
        <v>1</v>
      </c>
      <c r="F275" s="243" t="s">
        <v>331</v>
      </c>
      <c r="G275" s="241"/>
      <c r="H275" s="244">
        <v>29</v>
      </c>
      <c r="I275" s="245"/>
      <c r="J275" s="241"/>
      <c r="K275" s="241"/>
      <c r="L275" s="246"/>
      <c r="M275" s="247"/>
      <c r="N275" s="248"/>
      <c r="O275" s="248"/>
      <c r="P275" s="248"/>
      <c r="Q275" s="248"/>
      <c r="R275" s="248"/>
      <c r="S275" s="248"/>
      <c r="T275" s="249"/>
      <c r="U275" s="13"/>
      <c r="V275" s="13"/>
      <c r="W275" s="13"/>
      <c r="X275" s="13"/>
      <c r="Y275" s="13"/>
      <c r="Z275" s="13"/>
      <c r="AA275" s="13"/>
      <c r="AB275" s="13"/>
      <c r="AC275" s="13"/>
      <c r="AD275" s="13"/>
      <c r="AE275" s="13"/>
      <c r="AT275" s="250" t="s">
        <v>174</v>
      </c>
      <c r="AU275" s="250" t="s">
        <v>91</v>
      </c>
      <c r="AV275" s="13" t="s">
        <v>91</v>
      </c>
      <c r="AW275" s="13" t="s">
        <v>36</v>
      </c>
      <c r="AX275" s="13" t="s">
        <v>82</v>
      </c>
      <c r="AY275" s="250" t="s">
        <v>160</v>
      </c>
    </row>
    <row r="276" s="14" customFormat="1">
      <c r="A276" s="14"/>
      <c r="B276" s="251"/>
      <c r="C276" s="252"/>
      <c r="D276" s="232" t="s">
        <v>174</v>
      </c>
      <c r="E276" s="253" t="s">
        <v>104</v>
      </c>
      <c r="F276" s="254" t="s">
        <v>176</v>
      </c>
      <c r="G276" s="252"/>
      <c r="H276" s="255">
        <v>29</v>
      </c>
      <c r="I276" s="256"/>
      <c r="J276" s="252"/>
      <c r="K276" s="252"/>
      <c r="L276" s="257"/>
      <c r="M276" s="258"/>
      <c r="N276" s="259"/>
      <c r="O276" s="259"/>
      <c r="P276" s="259"/>
      <c r="Q276" s="259"/>
      <c r="R276" s="259"/>
      <c r="S276" s="259"/>
      <c r="T276" s="260"/>
      <c r="U276" s="14"/>
      <c r="V276" s="14"/>
      <c r="W276" s="14"/>
      <c r="X276" s="14"/>
      <c r="Y276" s="14"/>
      <c r="Z276" s="14"/>
      <c r="AA276" s="14"/>
      <c r="AB276" s="14"/>
      <c r="AC276" s="14"/>
      <c r="AD276" s="14"/>
      <c r="AE276" s="14"/>
      <c r="AT276" s="261" t="s">
        <v>174</v>
      </c>
      <c r="AU276" s="261" t="s">
        <v>91</v>
      </c>
      <c r="AV276" s="14" t="s">
        <v>166</v>
      </c>
      <c r="AW276" s="14" t="s">
        <v>36</v>
      </c>
      <c r="AX276" s="14" t="s">
        <v>82</v>
      </c>
      <c r="AY276" s="261" t="s">
        <v>160</v>
      </c>
    </row>
    <row r="277" s="13" customFormat="1">
      <c r="A277" s="13"/>
      <c r="B277" s="240"/>
      <c r="C277" s="241"/>
      <c r="D277" s="232" t="s">
        <v>174</v>
      </c>
      <c r="E277" s="242" t="s">
        <v>1</v>
      </c>
      <c r="F277" s="243" t="s">
        <v>332</v>
      </c>
      <c r="G277" s="241"/>
      <c r="H277" s="244">
        <v>4</v>
      </c>
      <c r="I277" s="245"/>
      <c r="J277" s="241"/>
      <c r="K277" s="241"/>
      <c r="L277" s="246"/>
      <c r="M277" s="247"/>
      <c r="N277" s="248"/>
      <c r="O277" s="248"/>
      <c r="P277" s="248"/>
      <c r="Q277" s="248"/>
      <c r="R277" s="248"/>
      <c r="S277" s="248"/>
      <c r="T277" s="249"/>
      <c r="U277" s="13"/>
      <c r="V277" s="13"/>
      <c r="W277" s="13"/>
      <c r="X277" s="13"/>
      <c r="Y277" s="13"/>
      <c r="Z277" s="13"/>
      <c r="AA277" s="13"/>
      <c r="AB277" s="13"/>
      <c r="AC277" s="13"/>
      <c r="AD277" s="13"/>
      <c r="AE277" s="13"/>
      <c r="AT277" s="250" t="s">
        <v>174</v>
      </c>
      <c r="AU277" s="250" t="s">
        <v>91</v>
      </c>
      <c r="AV277" s="13" t="s">
        <v>91</v>
      </c>
      <c r="AW277" s="13" t="s">
        <v>36</v>
      </c>
      <c r="AX277" s="13" t="s">
        <v>82</v>
      </c>
      <c r="AY277" s="250" t="s">
        <v>160</v>
      </c>
    </row>
    <row r="278" s="13" customFormat="1">
      <c r="A278" s="13"/>
      <c r="B278" s="240"/>
      <c r="C278" s="241"/>
      <c r="D278" s="232" t="s">
        <v>174</v>
      </c>
      <c r="E278" s="242" t="s">
        <v>1</v>
      </c>
      <c r="F278" s="243" t="s">
        <v>104</v>
      </c>
      <c r="G278" s="241"/>
      <c r="H278" s="244">
        <v>29</v>
      </c>
      <c r="I278" s="245"/>
      <c r="J278" s="241"/>
      <c r="K278" s="241"/>
      <c r="L278" s="246"/>
      <c r="M278" s="247"/>
      <c r="N278" s="248"/>
      <c r="O278" s="248"/>
      <c r="P278" s="248"/>
      <c r="Q278" s="248"/>
      <c r="R278" s="248"/>
      <c r="S278" s="248"/>
      <c r="T278" s="249"/>
      <c r="U278" s="13"/>
      <c r="V278" s="13"/>
      <c r="W278" s="13"/>
      <c r="X278" s="13"/>
      <c r="Y278" s="13"/>
      <c r="Z278" s="13"/>
      <c r="AA278" s="13"/>
      <c r="AB278" s="13"/>
      <c r="AC278" s="13"/>
      <c r="AD278" s="13"/>
      <c r="AE278" s="13"/>
      <c r="AT278" s="250" t="s">
        <v>174</v>
      </c>
      <c r="AU278" s="250" t="s">
        <v>91</v>
      </c>
      <c r="AV278" s="13" t="s">
        <v>91</v>
      </c>
      <c r="AW278" s="13" t="s">
        <v>36</v>
      </c>
      <c r="AX278" s="13" t="s">
        <v>82</v>
      </c>
      <c r="AY278" s="250" t="s">
        <v>160</v>
      </c>
    </row>
    <row r="279" s="14" customFormat="1">
      <c r="A279" s="14"/>
      <c r="B279" s="251"/>
      <c r="C279" s="252"/>
      <c r="D279" s="232" t="s">
        <v>174</v>
      </c>
      <c r="E279" s="253" t="s">
        <v>1</v>
      </c>
      <c r="F279" s="254" t="s">
        <v>176</v>
      </c>
      <c r="G279" s="252"/>
      <c r="H279" s="255">
        <v>33</v>
      </c>
      <c r="I279" s="256"/>
      <c r="J279" s="252"/>
      <c r="K279" s="252"/>
      <c r="L279" s="257"/>
      <c r="M279" s="258"/>
      <c r="N279" s="259"/>
      <c r="O279" s="259"/>
      <c r="P279" s="259"/>
      <c r="Q279" s="259"/>
      <c r="R279" s="259"/>
      <c r="S279" s="259"/>
      <c r="T279" s="260"/>
      <c r="U279" s="14"/>
      <c r="V279" s="14"/>
      <c r="W279" s="14"/>
      <c r="X279" s="14"/>
      <c r="Y279" s="14"/>
      <c r="Z279" s="14"/>
      <c r="AA279" s="14"/>
      <c r="AB279" s="14"/>
      <c r="AC279" s="14"/>
      <c r="AD279" s="14"/>
      <c r="AE279" s="14"/>
      <c r="AT279" s="261" t="s">
        <v>174</v>
      </c>
      <c r="AU279" s="261" t="s">
        <v>91</v>
      </c>
      <c r="AV279" s="14" t="s">
        <v>166</v>
      </c>
      <c r="AW279" s="14" t="s">
        <v>36</v>
      </c>
      <c r="AX279" s="14" t="s">
        <v>14</v>
      </c>
      <c r="AY279" s="261" t="s">
        <v>160</v>
      </c>
    </row>
    <row r="280" s="2" customFormat="1" ht="21.75" customHeight="1">
      <c r="A280" s="38"/>
      <c r="B280" s="39"/>
      <c r="C280" s="272" t="s">
        <v>333</v>
      </c>
      <c r="D280" s="272" t="s">
        <v>230</v>
      </c>
      <c r="E280" s="273" t="s">
        <v>334</v>
      </c>
      <c r="F280" s="274" t="s">
        <v>335</v>
      </c>
      <c r="G280" s="275" t="s">
        <v>106</v>
      </c>
      <c r="H280" s="276">
        <v>14</v>
      </c>
      <c r="I280" s="277"/>
      <c r="J280" s="278">
        <f>ROUND(I280*H280,2)</f>
        <v>0</v>
      </c>
      <c r="K280" s="274" t="s">
        <v>1</v>
      </c>
      <c r="L280" s="279"/>
      <c r="M280" s="280" t="s">
        <v>1</v>
      </c>
      <c r="N280" s="281" t="s">
        <v>47</v>
      </c>
      <c r="O280" s="91"/>
      <c r="P280" s="228">
        <f>O280*H280</f>
        <v>0</v>
      </c>
      <c r="Q280" s="228">
        <v>0.080000000000000002</v>
      </c>
      <c r="R280" s="228">
        <f>Q280*H280</f>
        <v>1.1200000000000001</v>
      </c>
      <c r="S280" s="228">
        <v>0</v>
      </c>
      <c r="T280" s="229">
        <f>S280*H280</f>
        <v>0</v>
      </c>
      <c r="U280" s="38"/>
      <c r="V280" s="38"/>
      <c r="W280" s="38"/>
      <c r="X280" s="38"/>
      <c r="Y280" s="38"/>
      <c r="Z280" s="38"/>
      <c r="AA280" s="38"/>
      <c r="AB280" s="38"/>
      <c r="AC280" s="38"/>
      <c r="AD280" s="38"/>
      <c r="AE280" s="38"/>
      <c r="AR280" s="230" t="s">
        <v>223</v>
      </c>
      <c r="AT280" s="230" t="s">
        <v>230</v>
      </c>
      <c r="AU280" s="230" t="s">
        <v>91</v>
      </c>
      <c r="AY280" s="17" t="s">
        <v>160</v>
      </c>
      <c r="BE280" s="231">
        <f>IF(N280="základní",J280,0)</f>
        <v>0</v>
      </c>
      <c r="BF280" s="231">
        <f>IF(N280="snížená",J280,0)</f>
        <v>0</v>
      </c>
      <c r="BG280" s="231">
        <f>IF(N280="zákl. přenesená",J280,0)</f>
        <v>0</v>
      </c>
      <c r="BH280" s="231">
        <f>IF(N280="sníž. přenesená",J280,0)</f>
        <v>0</v>
      </c>
      <c r="BI280" s="231">
        <f>IF(N280="nulová",J280,0)</f>
        <v>0</v>
      </c>
      <c r="BJ280" s="17" t="s">
        <v>14</v>
      </c>
      <c r="BK280" s="231">
        <f>ROUND(I280*H280,2)</f>
        <v>0</v>
      </c>
      <c r="BL280" s="17" t="s">
        <v>166</v>
      </c>
      <c r="BM280" s="230" t="s">
        <v>336</v>
      </c>
    </row>
    <row r="281" s="2" customFormat="1">
      <c r="A281" s="38"/>
      <c r="B281" s="39"/>
      <c r="C281" s="40"/>
      <c r="D281" s="232" t="s">
        <v>168</v>
      </c>
      <c r="E281" s="40"/>
      <c r="F281" s="233" t="s">
        <v>335</v>
      </c>
      <c r="G281" s="40"/>
      <c r="H281" s="40"/>
      <c r="I281" s="234"/>
      <c r="J281" s="40"/>
      <c r="K281" s="40"/>
      <c r="L281" s="44"/>
      <c r="M281" s="235"/>
      <c r="N281" s="236"/>
      <c r="O281" s="91"/>
      <c r="P281" s="91"/>
      <c r="Q281" s="91"/>
      <c r="R281" s="91"/>
      <c r="S281" s="91"/>
      <c r="T281" s="92"/>
      <c r="U281" s="38"/>
      <c r="V281" s="38"/>
      <c r="W281" s="38"/>
      <c r="X281" s="38"/>
      <c r="Y281" s="38"/>
      <c r="Z281" s="38"/>
      <c r="AA281" s="38"/>
      <c r="AB281" s="38"/>
      <c r="AC281" s="38"/>
      <c r="AD281" s="38"/>
      <c r="AE281" s="38"/>
      <c r="AT281" s="17" t="s">
        <v>168</v>
      </c>
      <c r="AU281" s="17" t="s">
        <v>91</v>
      </c>
    </row>
    <row r="282" s="13" customFormat="1">
      <c r="A282" s="13"/>
      <c r="B282" s="240"/>
      <c r="C282" s="241"/>
      <c r="D282" s="232" t="s">
        <v>174</v>
      </c>
      <c r="E282" s="242" t="s">
        <v>1</v>
      </c>
      <c r="F282" s="243" t="s">
        <v>337</v>
      </c>
      <c r="G282" s="241"/>
      <c r="H282" s="244">
        <v>14</v>
      </c>
      <c r="I282" s="245"/>
      <c r="J282" s="241"/>
      <c r="K282" s="241"/>
      <c r="L282" s="246"/>
      <c r="M282" s="247"/>
      <c r="N282" s="248"/>
      <c r="O282" s="248"/>
      <c r="P282" s="248"/>
      <c r="Q282" s="248"/>
      <c r="R282" s="248"/>
      <c r="S282" s="248"/>
      <c r="T282" s="249"/>
      <c r="U282" s="13"/>
      <c r="V282" s="13"/>
      <c r="W282" s="13"/>
      <c r="X282" s="13"/>
      <c r="Y282" s="13"/>
      <c r="Z282" s="13"/>
      <c r="AA282" s="13"/>
      <c r="AB282" s="13"/>
      <c r="AC282" s="13"/>
      <c r="AD282" s="13"/>
      <c r="AE282" s="13"/>
      <c r="AT282" s="250" t="s">
        <v>174</v>
      </c>
      <c r="AU282" s="250" t="s">
        <v>91</v>
      </c>
      <c r="AV282" s="13" t="s">
        <v>91</v>
      </c>
      <c r="AW282" s="13" t="s">
        <v>36</v>
      </c>
      <c r="AX282" s="13" t="s">
        <v>82</v>
      </c>
      <c r="AY282" s="250" t="s">
        <v>160</v>
      </c>
    </row>
    <row r="283" s="14" customFormat="1">
      <c r="A283" s="14"/>
      <c r="B283" s="251"/>
      <c r="C283" s="252"/>
      <c r="D283" s="232" t="s">
        <v>174</v>
      </c>
      <c r="E283" s="253" t="s">
        <v>1</v>
      </c>
      <c r="F283" s="254" t="s">
        <v>176</v>
      </c>
      <c r="G283" s="252"/>
      <c r="H283" s="255">
        <v>14</v>
      </c>
      <c r="I283" s="256"/>
      <c r="J283" s="252"/>
      <c r="K283" s="252"/>
      <c r="L283" s="257"/>
      <c r="M283" s="258"/>
      <c r="N283" s="259"/>
      <c r="O283" s="259"/>
      <c r="P283" s="259"/>
      <c r="Q283" s="259"/>
      <c r="R283" s="259"/>
      <c r="S283" s="259"/>
      <c r="T283" s="260"/>
      <c r="U283" s="14"/>
      <c r="V283" s="14"/>
      <c r="W283" s="14"/>
      <c r="X283" s="14"/>
      <c r="Y283" s="14"/>
      <c r="Z283" s="14"/>
      <c r="AA283" s="14"/>
      <c r="AB283" s="14"/>
      <c r="AC283" s="14"/>
      <c r="AD283" s="14"/>
      <c r="AE283" s="14"/>
      <c r="AT283" s="261" t="s">
        <v>174</v>
      </c>
      <c r="AU283" s="261" t="s">
        <v>91</v>
      </c>
      <c r="AV283" s="14" t="s">
        <v>166</v>
      </c>
      <c r="AW283" s="14" t="s">
        <v>36</v>
      </c>
      <c r="AX283" s="14" t="s">
        <v>14</v>
      </c>
      <c r="AY283" s="261" t="s">
        <v>160</v>
      </c>
    </row>
    <row r="284" s="2" customFormat="1" ht="24.15" customHeight="1">
      <c r="A284" s="38"/>
      <c r="B284" s="39"/>
      <c r="C284" s="272" t="s">
        <v>338</v>
      </c>
      <c r="D284" s="272" t="s">
        <v>230</v>
      </c>
      <c r="E284" s="273" t="s">
        <v>339</v>
      </c>
      <c r="F284" s="274" t="s">
        <v>340</v>
      </c>
      <c r="G284" s="275" t="s">
        <v>106</v>
      </c>
      <c r="H284" s="276">
        <v>11</v>
      </c>
      <c r="I284" s="277"/>
      <c r="J284" s="278">
        <f>ROUND(I284*H284,2)</f>
        <v>0</v>
      </c>
      <c r="K284" s="274" t="s">
        <v>1</v>
      </c>
      <c r="L284" s="279"/>
      <c r="M284" s="280" t="s">
        <v>1</v>
      </c>
      <c r="N284" s="281" t="s">
        <v>47</v>
      </c>
      <c r="O284" s="91"/>
      <c r="P284" s="228">
        <f>O284*H284</f>
        <v>0</v>
      </c>
      <c r="Q284" s="228">
        <v>0.050000000000000003</v>
      </c>
      <c r="R284" s="228">
        <f>Q284*H284</f>
        <v>0.55000000000000004</v>
      </c>
      <c r="S284" s="228">
        <v>0</v>
      </c>
      <c r="T284" s="229">
        <f>S284*H284</f>
        <v>0</v>
      </c>
      <c r="U284" s="38"/>
      <c r="V284" s="38"/>
      <c r="W284" s="38"/>
      <c r="X284" s="38"/>
      <c r="Y284" s="38"/>
      <c r="Z284" s="38"/>
      <c r="AA284" s="38"/>
      <c r="AB284" s="38"/>
      <c r="AC284" s="38"/>
      <c r="AD284" s="38"/>
      <c r="AE284" s="38"/>
      <c r="AR284" s="230" t="s">
        <v>223</v>
      </c>
      <c r="AT284" s="230" t="s">
        <v>230</v>
      </c>
      <c r="AU284" s="230" t="s">
        <v>91</v>
      </c>
      <c r="AY284" s="17" t="s">
        <v>160</v>
      </c>
      <c r="BE284" s="231">
        <f>IF(N284="základní",J284,0)</f>
        <v>0</v>
      </c>
      <c r="BF284" s="231">
        <f>IF(N284="snížená",J284,0)</f>
        <v>0</v>
      </c>
      <c r="BG284" s="231">
        <f>IF(N284="zákl. přenesená",J284,0)</f>
        <v>0</v>
      </c>
      <c r="BH284" s="231">
        <f>IF(N284="sníž. přenesená",J284,0)</f>
        <v>0</v>
      </c>
      <c r="BI284" s="231">
        <f>IF(N284="nulová",J284,0)</f>
        <v>0</v>
      </c>
      <c r="BJ284" s="17" t="s">
        <v>14</v>
      </c>
      <c r="BK284" s="231">
        <f>ROUND(I284*H284,2)</f>
        <v>0</v>
      </c>
      <c r="BL284" s="17" t="s">
        <v>166</v>
      </c>
      <c r="BM284" s="230" t="s">
        <v>341</v>
      </c>
    </row>
    <row r="285" s="2" customFormat="1">
      <c r="A285" s="38"/>
      <c r="B285" s="39"/>
      <c r="C285" s="40"/>
      <c r="D285" s="232" t="s">
        <v>168</v>
      </c>
      <c r="E285" s="40"/>
      <c r="F285" s="233" t="s">
        <v>340</v>
      </c>
      <c r="G285" s="40"/>
      <c r="H285" s="40"/>
      <c r="I285" s="234"/>
      <c r="J285" s="40"/>
      <c r="K285" s="40"/>
      <c r="L285" s="44"/>
      <c r="M285" s="235"/>
      <c r="N285" s="236"/>
      <c r="O285" s="91"/>
      <c r="P285" s="91"/>
      <c r="Q285" s="91"/>
      <c r="R285" s="91"/>
      <c r="S285" s="91"/>
      <c r="T285" s="92"/>
      <c r="U285" s="38"/>
      <c r="V285" s="38"/>
      <c r="W285" s="38"/>
      <c r="X285" s="38"/>
      <c r="Y285" s="38"/>
      <c r="Z285" s="38"/>
      <c r="AA285" s="38"/>
      <c r="AB285" s="38"/>
      <c r="AC285" s="38"/>
      <c r="AD285" s="38"/>
      <c r="AE285" s="38"/>
      <c r="AT285" s="17" t="s">
        <v>168</v>
      </c>
      <c r="AU285" s="17" t="s">
        <v>91</v>
      </c>
    </row>
    <row r="286" s="13" customFormat="1">
      <c r="A286" s="13"/>
      <c r="B286" s="240"/>
      <c r="C286" s="241"/>
      <c r="D286" s="232" t="s">
        <v>174</v>
      </c>
      <c r="E286" s="242" t="s">
        <v>1</v>
      </c>
      <c r="F286" s="243" t="s">
        <v>342</v>
      </c>
      <c r="G286" s="241"/>
      <c r="H286" s="244">
        <v>11</v>
      </c>
      <c r="I286" s="245"/>
      <c r="J286" s="241"/>
      <c r="K286" s="241"/>
      <c r="L286" s="246"/>
      <c r="M286" s="247"/>
      <c r="N286" s="248"/>
      <c r="O286" s="248"/>
      <c r="P286" s="248"/>
      <c r="Q286" s="248"/>
      <c r="R286" s="248"/>
      <c r="S286" s="248"/>
      <c r="T286" s="249"/>
      <c r="U286" s="13"/>
      <c r="V286" s="13"/>
      <c r="W286" s="13"/>
      <c r="X286" s="13"/>
      <c r="Y286" s="13"/>
      <c r="Z286" s="13"/>
      <c r="AA286" s="13"/>
      <c r="AB286" s="13"/>
      <c r="AC286" s="13"/>
      <c r="AD286" s="13"/>
      <c r="AE286" s="13"/>
      <c r="AT286" s="250" t="s">
        <v>174</v>
      </c>
      <c r="AU286" s="250" t="s">
        <v>91</v>
      </c>
      <c r="AV286" s="13" t="s">
        <v>91</v>
      </c>
      <c r="AW286" s="13" t="s">
        <v>36</v>
      </c>
      <c r="AX286" s="13" t="s">
        <v>82</v>
      </c>
      <c r="AY286" s="250" t="s">
        <v>160</v>
      </c>
    </row>
    <row r="287" s="14" customFormat="1">
      <c r="A287" s="14"/>
      <c r="B287" s="251"/>
      <c r="C287" s="252"/>
      <c r="D287" s="232" t="s">
        <v>174</v>
      </c>
      <c r="E287" s="253" t="s">
        <v>1</v>
      </c>
      <c r="F287" s="254" t="s">
        <v>176</v>
      </c>
      <c r="G287" s="252"/>
      <c r="H287" s="255">
        <v>11</v>
      </c>
      <c r="I287" s="256"/>
      <c r="J287" s="252"/>
      <c r="K287" s="252"/>
      <c r="L287" s="257"/>
      <c r="M287" s="258"/>
      <c r="N287" s="259"/>
      <c r="O287" s="259"/>
      <c r="P287" s="259"/>
      <c r="Q287" s="259"/>
      <c r="R287" s="259"/>
      <c r="S287" s="259"/>
      <c r="T287" s="260"/>
      <c r="U287" s="14"/>
      <c r="V287" s="14"/>
      <c r="W287" s="14"/>
      <c r="X287" s="14"/>
      <c r="Y287" s="14"/>
      <c r="Z287" s="14"/>
      <c r="AA287" s="14"/>
      <c r="AB287" s="14"/>
      <c r="AC287" s="14"/>
      <c r="AD287" s="14"/>
      <c r="AE287" s="14"/>
      <c r="AT287" s="261" t="s">
        <v>174</v>
      </c>
      <c r="AU287" s="261" t="s">
        <v>91</v>
      </c>
      <c r="AV287" s="14" t="s">
        <v>166</v>
      </c>
      <c r="AW287" s="14" t="s">
        <v>36</v>
      </c>
      <c r="AX287" s="14" t="s">
        <v>14</v>
      </c>
      <c r="AY287" s="261" t="s">
        <v>160</v>
      </c>
    </row>
    <row r="288" s="2" customFormat="1" ht="24.15" customHeight="1">
      <c r="A288" s="38"/>
      <c r="B288" s="39"/>
      <c r="C288" s="272" t="s">
        <v>343</v>
      </c>
      <c r="D288" s="272" t="s">
        <v>230</v>
      </c>
      <c r="E288" s="273" t="s">
        <v>344</v>
      </c>
      <c r="F288" s="274" t="s">
        <v>345</v>
      </c>
      <c r="G288" s="275" t="s">
        <v>106</v>
      </c>
      <c r="H288" s="276">
        <v>5</v>
      </c>
      <c r="I288" s="277"/>
      <c r="J288" s="278">
        <f>ROUND(I288*H288,2)</f>
        <v>0</v>
      </c>
      <c r="K288" s="274" t="s">
        <v>1</v>
      </c>
      <c r="L288" s="279"/>
      <c r="M288" s="280" t="s">
        <v>1</v>
      </c>
      <c r="N288" s="281" t="s">
        <v>47</v>
      </c>
      <c r="O288" s="91"/>
      <c r="P288" s="228">
        <f>O288*H288</f>
        <v>0</v>
      </c>
      <c r="Q288" s="228">
        <v>0.070000000000000007</v>
      </c>
      <c r="R288" s="228">
        <f>Q288*H288</f>
        <v>0.35000000000000003</v>
      </c>
      <c r="S288" s="228">
        <v>0</v>
      </c>
      <c r="T288" s="229">
        <f>S288*H288</f>
        <v>0</v>
      </c>
      <c r="U288" s="38"/>
      <c r="V288" s="38"/>
      <c r="W288" s="38"/>
      <c r="X288" s="38"/>
      <c r="Y288" s="38"/>
      <c r="Z288" s="38"/>
      <c r="AA288" s="38"/>
      <c r="AB288" s="38"/>
      <c r="AC288" s="38"/>
      <c r="AD288" s="38"/>
      <c r="AE288" s="38"/>
      <c r="AR288" s="230" t="s">
        <v>223</v>
      </c>
      <c r="AT288" s="230" t="s">
        <v>230</v>
      </c>
      <c r="AU288" s="230" t="s">
        <v>91</v>
      </c>
      <c r="AY288" s="17" t="s">
        <v>160</v>
      </c>
      <c r="BE288" s="231">
        <f>IF(N288="základní",J288,0)</f>
        <v>0</v>
      </c>
      <c r="BF288" s="231">
        <f>IF(N288="snížená",J288,0)</f>
        <v>0</v>
      </c>
      <c r="BG288" s="231">
        <f>IF(N288="zákl. přenesená",J288,0)</f>
        <v>0</v>
      </c>
      <c r="BH288" s="231">
        <f>IF(N288="sníž. přenesená",J288,0)</f>
        <v>0</v>
      </c>
      <c r="BI288" s="231">
        <f>IF(N288="nulová",J288,0)</f>
        <v>0</v>
      </c>
      <c r="BJ288" s="17" t="s">
        <v>14</v>
      </c>
      <c r="BK288" s="231">
        <f>ROUND(I288*H288,2)</f>
        <v>0</v>
      </c>
      <c r="BL288" s="17" t="s">
        <v>166</v>
      </c>
      <c r="BM288" s="230" t="s">
        <v>346</v>
      </c>
    </row>
    <row r="289" s="2" customFormat="1">
      <c r="A289" s="38"/>
      <c r="B289" s="39"/>
      <c r="C289" s="40"/>
      <c r="D289" s="232" t="s">
        <v>168</v>
      </c>
      <c r="E289" s="40"/>
      <c r="F289" s="233" t="s">
        <v>345</v>
      </c>
      <c r="G289" s="40"/>
      <c r="H289" s="40"/>
      <c r="I289" s="234"/>
      <c r="J289" s="40"/>
      <c r="K289" s="40"/>
      <c r="L289" s="44"/>
      <c r="M289" s="235"/>
      <c r="N289" s="236"/>
      <c r="O289" s="91"/>
      <c r="P289" s="91"/>
      <c r="Q289" s="91"/>
      <c r="R289" s="91"/>
      <c r="S289" s="91"/>
      <c r="T289" s="92"/>
      <c r="U289" s="38"/>
      <c r="V289" s="38"/>
      <c r="W289" s="38"/>
      <c r="X289" s="38"/>
      <c r="Y289" s="38"/>
      <c r="Z289" s="38"/>
      <c r="AA289" s="38"/>
      <c r="AB289" s="38"/>
      <c r="AC289" s="38"/>
      <c r="AD289" s="38"/>
      <c r="AE289" s="38"/>
      <c r="AT289" s="17" t="s">
        <v>168</v>
      </c>
      <c r="AU289" s="17" t="s">
        <v>91</v>
      </c>
    </row>
    <row r="290" s="13" customFormat="1">
      <c r="A290" s="13"/>
      <c r="B290" s="240"/>
      <c r="C290" s="241"/>
      <c r="D290" s="232" t="s">
        <v>174</v>
      </c>
      <c r="E290" s="242" t="s">
        <v>1</v>
      </c>
      <c r="F290" s="243" t="s">
        <v>347</v>
      </c>
      <c r="G290" s="241"/>
      <c r="H290" s="244">
        <v>5</v>
      </c>
      <c r="I290" s="245"/>
      <c r="J290" s="241"/>
      <c r="K290" s="241"/>
      <c r="L290" s="246"/>
      <c r="M290" s="247"/>
      <c r="N290" s="248"/>
      <c r="O290" s="248"/>
      <c r="P290" s="248"/>
      <c r="Q290" s="248"/>
      <c r="R290" s="248"/>
      <c r="S290" s="248"/>
      <c r="T290" s="249"/>
      <c r="U290" s="13"/>
      <c r="V290" s="13"/>
      <c r="W290" s="13"/>
      <c r="X290" s="13"/>
      <c r="Y290" s="13"/>
      <c r="Z290" s="13"/>
      <c r="AA290" s="13"/>
      <c r="AB290" s="13"/>
      <c r="AC290" s="13"/>
      <c r="AD290" s="13"/>
      <c r="AE290" s="13"/>
      <c r="AT290" s="250" t="s">
        <v>174</v>
      </c>
      <c r="AU290" s="250" t="s">
        <v>91</v>
      </c>
      <c r="AV290" s="13" t="s">
        <v>91</v>
      </c>
      <c r="AW290" s="13" t="s">
        <v>36</v>
      </c>
      <c r="AX290" s="13" t="s">
        <v>82</v>
      </c>
      <c r="AY290" s="250" t="s">
        <v>160</v>
      </c>
    </row>
    <row r="291" s="14" customFormat="1">
      <c r="A291" s="14"/>
      <c r="B291" s="251"/>
      <c r="C291" s="252"/>
      <c r="D291" s="232" t="s">
        <v>174</v>
      </c>
      <c r="E291" s="253" t="s">
        <v>1</v>
      </c>
      <c r="F291" s="254" t="s">
        <v>176</v>
      </c>
      <c r="G291" s="252"/>
      <c r="H291" s="255">
        <v>5</v>
      </c>
      <c r="I291" s="256"/>
      <c r="J291" s="252"/>
      <c r="K291" s="252"/>
      <c r="L291" s="257"/>
      <c r="M291" s="258"/>
      <c r="N291" s="259"/>
      <c r="O291" s="259"/>
      <c r="P291" s="259"/>
      <c r="Q291" s="259"/>
      <c r="R291" s="259"/>
      <c r="S291" s="259"/>
      <c r="T291" s="260"/>
      <c r="U291" s="14"/>
      <c r="V291" s="14"/>
      <c r="W291" s="14"/>
      <c r="X291" s="14"/>
      <c r="Y291" s="14"/>
      <c r="Z291" s="14"/>
      <c r="AA291" s="14"/>
      <c r="AB291" s="14"/>
      <c r="AC291" s="14"/>
      <c r="AD291" s="14"/>
      <c r="AE291" s="14"/>
      <c r="AT291" s="261" t="s">
        <v>174</v>
      </c>
      <c r="AU291" s="261" t="s">
        <v>91</v>
      </c>
      <c r="AV291" s="14" t="s">
        <v>166</v>
      </c>
      <c r="AW291" s="14" t="s">
        <v>36</v>
      </c>
      <c r="AX291" s="14" t="s">
        <v>14</v>
      </c>
      <c r="AY291" s="261" t="s">
        <v>160</v>
      </c>
    </row>
    <row r="292" s="2" customFormat="1" ht="24.15" customHeight="1">
      <c r="A292" s="38"/>
      <c r="B292" s="39"/>
      <c r="C292" s="272" t="s">
        <v>107</v>
      </c>
      <c r="D292" s="272" t="s">
        <v>230</v>
      </c>
      <c r="E292" s="273" t="s">
        <v>348</v>
      </c>
      <c r="F292" s="274" t="s">
        <v>349</v>
      </c>
      <c r="G292" s="275" t="s">
        <v>350</v>
      </c>
      <c r="H292" s="276">
        <v>4</v>
      </c>
      <c r="I292" s="277"/>
      <c r="J292" s="278">
        <f>ROUND(I292*H292,2)</f>
        <v>0</v>
      </c>
      <c r="K292" s="274" t="s">
        <v>1</v>
      </c>
      <c r="L292" s="279"/>
      <c r="M292" s="280" t="s">
        <v>1</v>
      </c>
      <c r="N292" s="281" t="s">
        <v>47</v>
      </c>
      <c r="O292" s="91"/>
      <c r="P292" s="228">
        <f>O292*H292</f>
        <v>0</v>
      </c>
      <c r="Q292" s="228">
        <v>0.061670000000000003</v>
      </c>
      <c r="R292" s="228">
        <f>Q292*H292</f>
        <v>0.24668000000000001</v>
      </c>
      <c r="S292" s="228">
        <v>0</v>
      </c>
      <c r="T292" s="229">
        <f>S292*H292</f>
        <v>0</v>
      </c>
      <c r="U292" s="38"/>
      <c r="V292" s="38"/>
      <c r="W292" s="38"/>
      <c r="X292" s="38"/>
      <c r="Y292" s="38"/>
      <c r="Z292" s="38"/>
      <c r="AA292" s="38"/>
      <c r="AB292" s="38"/>
      <c r="AC292" s="38"/>
      <c r="AD292" s="38"/>
      <c r="AE292" s="38"/>
      <c r="AR292" s="230" t="s">
        <v>223</v>
      </c>
      <c r="AT292" s="230" t="s">
        <v>230</v>
      </c>
      <c r="AU292" s="230" t="s">
        <v>91</v>
      </c>
      <c r="AY292" s="17" t="s">
        <v>160</v>
      </c>
      <c r="BE292" s="231">
        <f>IF(N292="základní",J292,0)</f>
        <v>0</v>
      </c>
      <c r="BF292" s="231">
        <f>IF(N292="snížená",J292,0)</f>
        <v>0</v>
      </c>
      <c r="BG292" s="231">
        <f>IF(N292="zákl. přenesená",J292,0)</f>
        <v>0</v>
      </c>
      <c r="BH292" s="231">
        <f>IF(N292="sníž. přenesená",J292,0)</f>
        <v>0</v>
      </c>
      <c r="BI292" s="231">
        <f>IF(N292="nulová",J292,0)</f>
        <v>0</v>
      </c>
      <c r="BJ292" s="17" t="s">
        <v>14</v>
      </c>
      <c r="BK292" s="231">
        <f>ROUND(I292*H292,2)</f>
        <v>0</v>
      </c>
      <c r="BL292" s="17" t="s">
        <v>166</v>
      </c>
      <c r="BM292" s="230" t="s">
        <v>351</v>
      </c>
    </row>
    <row r="293" s="2" customFormat="1">
      <c r="A293" s="38"/>
      <c r="B293" s="39"/>
      <c r="C293" s="40"/>
      <c r="D293" s="232" t="s">
        <v>168</v>
      </c>
      <c r="E293" s="40"/>
      <c r="F293" s="233" t="s">
        <v>349</v>
      </c>
      <c r="G293" s="40"/>
      <c r="H293" s="40"/>
      <c r="I293" s="234"/>
      <c r="J293" s="40"/>
      <c r="K293" s="40"/>
      <c r="L293" s="44"/>
      <c r="M293" s="235"/>
      <c r="N293" s="236"/>
      <c r="O293" s="91"/>
      <c r="P293" s="91"/>
      <c r="Q293" s="91"/>
      <c r="R293" s="91"/>
      <c r="S293" s="91"/>
      <c r="T293" s="92"/>
      <c r="U293" s="38"/>
      <c r="V293" s="38"/>
      <c r="W293" s="38"/>
      <c r="X293" s="38"/>
      <c r="Y293" s="38"/>
      <c r="Z293" s="38"/>
      <c r="AA293" s="38"/>
      <c r="AB293" s="38"/>
      <c r="AC293" s="38"/>
      <c r="AD293" s="38"/>
      <c r="AE293" s="38"/>
      <c r="AT293" s="17" t="s">
        <v>168</v>
      </c>
      <c r="AU293" s="17" t="s">
        <v>91</v>
      </c>
    </row>
    <row r="294" s="13" customFormat="1">
      <c r="A294" s="13"/>
      <c r="B294" s="240"/>
      <c r="C294" s="241"/>
      <c r="D294" s="232" t="s">
        <v>174</v>
      </c>
      <c r="E294" s="242" t="s">
        <v>1</v>
      </c>
      <c r="F294" s="243" t="s">
        <v>352</v>
      </c>
      <c r="G294" s="241"/>
      <c r="H294" s="244">
        <v>3</v>
      </c>
      <c r="I294" s="245"/>
      <c r="J294" s="241"/>
      <c r="K294" s="241"/>
      <c r="L294" s="246"/>
      <c r="M294" s="247"/>
      <c r="N294" s="248"/>
      <c r="O294" s="248"/>
      <c r="P294" s="248"/>
      <c r="Q294" s="248"/>
      <c r="R294" s="248"/>
      <c r="S294" s="248"/>
      <c r="T294" s="249"/>
      <c r="U294" s="13"/>
      <c r="V294" s="13"/>
      <c r="W294" s="13"/>
      <c r="X294" s="13"/>
      <c r="Y294" s="13"/>
      <c r="Z294" s="13"/>
      <c r="AA294" s="13"/>
      <c r="AB294" s="13"/>
      <c r="AC294" s="13"/>
      <c r="AD294" s="13"/>
      <c r="AE294" s="13"/>
      <c r="AT294" s="250" t="s">
        <v>174</v>
      </c>
      <c r="AU294" s="250" t="s">
        <v>91</v>
      </c>
      <c r="AV294" s="13" t="s">
        <v>91</v>
      </c>
      <c r="AW294" s="13" t="s">
        <v>36</v>
      </c>
      <c r="AX294" s="13" t="s">
        <v>82</v>
      </c>
      <c r="AY294" s="250" t="s">
        <v>160</v>
      </c>
    </row>
    <row r="295" s="14" customFormat="1">
      <c r="A295" s="14"/>
      <c r="B295" s="251"/>
      <c r="C295" s="252"/>
      <c r="D295" s="232" t="s">
        <v>174</v>
      </c>
      <c r="E295" s="253" t="s">
        <v>1</v>
      </c>
      <c r="F295" s="254" t="s">
        <v>176</v>
      </c>
      <c r="G295" s="252"/>
      <c r="H295" s="255">
        <v>3</v>
      </c>
      <c r="I295" s="256"/>
      <c r="J295" s="252"/>
      <c r="K295" s="252"/>
      <c r="L295" s="257"/>
      <c r="M295" s="258"/>
      <c r="N295" s="259"/>
      <c r="O295" s="259"/>
      <c r="P295" s="259"/>
      <c r="Q295" s="259"/>
      <c r="R295" s="259"/>
      <c r="S295" s="259"/>
      <c r="T295" s="260"/>
      <c r="U295" s="14"/>
      <c r="V295" s="14"/>
      <c r="W295" s="14"/>
      <c r="X295" s="14"/>
      <c r="Y295" s="14"/>
      <c r="Z295" s="14"/>
      <c r="AA295" s="14"/>
      <c r="AB295" s="14"/>
      <c r="AC295" s="14"/>
      <c r="AD295" s="14"/>
      <c r="AE295" s="14"/>
      <c r="AT295" s="261" t="s">
        <v>174</v>
      </c>
      <c r="AU295" s="261" t="s">
        <v>91</v>
      </c>
      <c r="AV295" s="14" t="s">
        <v>166</v>
      </c>
      <c r="AW295" s="14" t="s">
        <v>36</v>
      </c>
      <c r="AX295" s="14" t="s">
        <v>82</v>
      </c>
      <c r="AY295" s="261" t="s">
        <v>160</v>
      </c>
    </row>
    <row r="296" s="13" customFormat="1">
      <c r="A296" s="13"/>
      <c r="B296" s="240"/>
      <c r="C296" s="241"/>
      <c r="D296" s="232" t="s">
        <v>174</v>
      </c>
      <c r="E296" s="242" t="s">
        <v>1</v>
      </c>
      <c r="F296" s="243" t="s">
        <v>353</v>
      </c>
      <c r="G296" s="241"/>
      <c r="H296" s="244">
        <v>4</v>
      </c>
      <c r="I296" s="245"/>
      <c r="J296" s="241"/>
      <c r="K296" s="241"/>
      <c r="L296" s="246"/>
      <c r="M296" s="247"/>
      <c r="N296" s="248"/>
      <c r="O296" s="248"/>
      <c r="P296" s="248"/>
      <c r="Q296" s="248"/>
      <c r="R296" s="248"/>
      <c r="S296" s="248"/>
      <c r="T296" s="249"/>
      <c r="U296" s="13"/>
      <c r="V296" s="13"/>
      <c r="W296" s="13"/>
      <c r="X296" s="13"/>
      <c r="Y296" s="13"/>
      <c r="Z296" s="13"/>
      <c r="AA296" s="13"/>
      <c r="AB296" s="13"/>
      <c r="AC296" s="13"/>
      <c r="AD296" s="13"/>
      <c r="AE296" s="13"/>
      <c r="AT296" s="250" t="s">
        <v>174</v>
      </c>
      <c r="AU296" s="250" t="s">
        <v>91</v>
      </c>
      <c r="AV296" s="13" t="s">
        <v>91</v>
      </c>
      <c r="AW296" s="13" t="s">
        <v>36</v>
      </c>
      <c r="AX296" s="13" t="s">
        <v>82</v>
      </c>
      <c r="AY296" s="250" t="s">
        <v>160</v>
      </c>
    </row>
    <row r="297" s="14" customFormat="1">
      <c r="A297" s="14"/>
      <c r="B297" s="251"/>
      <c r="C297" s="252"/>
      <c r="D297" s="232" t="s">
        <v>174</v>
      </c>
      <c r="E297" s="253" t="s">
        <v>1</v>
      </c>
      <c r="F297" s="254" t="s">
        <v>176</v>
      </c>
      <c r="G297" s="252"/>
      <c r="H297" s="255">
        <v>4</v>
      </c>
      <c r="I297" s="256"/>
      <c r="J297" s="252"/>
      <c r="K297" s="252"/>
      <c r="L297" s="257"/>
      <c r="M297" s="258"/>
      <c r="N297" s="259"/>
      <c r="O297" s="259"/>
      <c r="P297" s="259"/>
      <c r="Q297" s="259"/>
      <c r="R297" s="259"/>
      <c r="S297" s="259"/>
      <c r="T297" s="260"/>
      <c r="U297" s="14"/>
      <c r="V297" s="14"/>
      <c r="W297" s="14"/>
      <c r="X297" s="14"/>
      <c r="Y297" s="14"/>
      <c r="Z297" s="14"/>
      <c r="AA297" s="14"/>
      <c r="AB297" s="14"/>
      <c r="AC297" s="14"/>
      <c r="AD297" s="14"/>
      <c r="AE297" s="14"/>
      <c r="AT297" s="261" t="s">
        <v>174</v>
      </c>
      <c r="AU297" s="261" t="s">
        <v>91</v>
      </c>
      <c r="AV297" s="14" t="s">
        <v>166</v>
      </c>
      <c r="AW297" s="14" t="s">
        <v>36</v>
      </c>
      <c r="AX297" s="14" t="s">
        <v>14</v>
      </c>
      <c r="AY297" s="261" t="s">
        <v>160</v>
      </c>
    </row>
    <row r="298" s="2" customFormat="1" ht="49.05" customHeight="1">
      <c r="A298" s="38"/>
      <c r="B298" s="39"/>
      <c r="C298" s="219" t="s">
        <v>354</v>
      </c>
      <c r="D298" s="219" t="s">
        <v>162</v>
      </c>
      <c r="E298" s="220" t="s">
        <v>355</v>
      </c>
      <c r="F298" s="221" t="s">
        <v>356</v>
      </c>
      <c r="G298" s="222" t="s">
        <v>106</v>
      </c>
      <c r="H298" s="223">
        <v>14</v>
      </c>
      <c r="I298" s="224"/>
      <c r="J298" s="225">
        <f>ROUND(I298*H298,2)</f>
        <v>0</v>
      </c>
      <c r="K298" s="221" t="s">
        <v>165</v>
      </c>
      <c r="L298" s="44"/>
      <c r="M298" s="226" t="s">
        <v>1</v>
      </c>
      <c r="N298" s="227" t="s">
        <v>47</v>
      </c>
      <c r="O298" s="91"/>
      <c r="P298" s="228">
        <f>O298*H298</f>
        <v>0</v>
      </c>
      <c r="Q298" s="228">
        <v>0.1295</v>
      </c>
      <c r="R298" s="228">
        <f>Q298*H298</f>
        <v>1.8130000000000002</v>
      </c>
      <c r="S298" s="228">
        <v>0</v>
      </c>
      <c r="T298" s="229">
        <f>S298*H298</f>
        <v>0</v>
      </c>
      <c r="U298" s="38"/>
      <c r="V298" s="38"/>
      <c r="W298" s="38"/>
      <c r="X298" s="38"/>
      <c r="Y298" s="38"/>
      <c r="Z298" s="38"/>
      <c r="AA298" s="38"/>
      <c r="AB298" s="38"/>
      <c r="AC298" s="38"/>
      <c r="AD298" s="38"/>
      <c r="AE298" s="38"/>
      <c r="AR298" s="230" t="s">
        <v>166</v>
      </c>
      <c r="AT298" s="230" t="s">
        <v>162</v>
      </c>
      <c r="AU298" s="230" t="s">
        <v>91</v>
      </c>
      <c r="AY298" s="17" t="s">
        <v>160</v>
      </c>
      <c r="BE298" s="231">
        <f>IF(N298="základní",J298,0)</f>
        <v>0</v>
      </c>
      <c r="BF298" s="231">
        <f>IF(N298="snížená",J298,0)</f>
        <v>0</v>
      </c>
      <c r="BG298" s="231">
        <f>IF(N298="zákl. přenesená",J298,0)</f>
        <v>0</v>
      </c>
      <c r="BH298" s="231">
        <f>IF(N298="sníž. přenesená",J298,0)</f>
        <v>0</v>
      </c>
      <c r="BI298" s="231">
        <f>IF(N298="nulová",J298,0)</f>
        <v>0</v>
      </c>
      <c r="BJ298" s="17" t="s">
        <v>14</v>
      </c>
      <c r="BK298" s="231">
        <f>ROUND(I298*H298,2)</f>
        <v>0</v>
      </c>
      <c r="BL298" s="17" t="s">
        <v>166</v>
      </c>
      <c r="BM298" s="230" t="s">
        <v>357</v>
      </c>
    </row>
    <row r="299" s="2" customFormat="1">
      <c r="A299" s="38"/>
      <c r="B299" s="39"/>
      <c r="C299" s="40"/>
      <c r="D299" s="232" t="s">
        <v>168</v>
      </c>
      <c r="E299" s="40"/>
      <c r="F299" s="233" t="s">
        <v>356</v>
      </c>
      <c r="G299" s="40"/>
      <c r="H299" s="40"/>
      <c r="I299" s="234"/>
      <c r="J299" s="40"/>
      <c r="K299" s="40"/>
      <c r="L299" s="44"/>
      <c r="M299" s="235"/>
      <c r="N299" s="236"/>
      <c r="O299" s="91"/>
      <c r="P299" s="91"/>
      <c r="Q299" s="91"/>
      <c r="R299" s="91"/>
      <c r="S299" s="91"/>
      <c r="T299" s="92"/>
      <c r="U299" s="38"/>
      <c r="V299" s="38"/>
      <c r="W299" s="38"/>
      <c r="X299" s="38"/>
      <c r="Y299" s="38"/>
      <c r="Z299" s="38"/>
      <c r="AA299" s="38"/>
      <c r="AB299" s="38"/>
      <c r="AC299" s="38"/>
      <c r="AD299" s="38"/>
      <c r="AE299" s="38"/>
      <c r="AT299" s="17" t="s">
        <v>168</v>
      </c>
      <c r="AU299" s="17" t="s">
        <v>91</v>
      </c>
    </row>
    <row r="300" s="2" customFormat="1">
      <c r="A300" s="38"/>
      <c r="B300" s="39"/>
      <c r="C300" s="40"/>
      <c r="D300" s="237" t="s">
        <v>170</v>
      </c>
      <c r="E300" s="40"/>
      <c r="F300" s="238" t="s">
        <v>358</v>
      </c>
      <c r="G300" s="40"/>
      <c r="H300" s="40"/>
      <c r="I300" s="234"/>
      <c r="J300" s="40"/>
      <c r="K300" s="40"/>
      <c r="L300" s="44"/>
      <c r="M300" s="235"/>
      <c r="N300" s="236"/>
      <c r="O300" s="91"/>
      <c r="P300" s="91"/>
      <c r="Q300" s="91"/>
      <c r="R300" s="91"/>
      <c r="S300" s="91"/>
      <c r="T300" s="92"/>
      <c r="U300" s="38"/>
      <c r="V300" s="38"/>
      <c r="W300" s="38"/>
      <c r="X300" s="38"/>
      <c r="Y300" s="38"/>
      <c r="Z300" s="38"/>
      <c r="AA300" s="38"/>
      <c r="AB300" s="38"/>
      <c r="AC300" s="38"/>
      <c r="AD300" s="38"/>
      <c r="AE300" s="38"/>
      <c r="AT300" s="17" t="s">
        <v>170</v>
      </c>
      <c r="AU300" s="17" t="s">
        <v>91</v>
      </c>
    </row>
    <row r="301" s="2" customFormat="1">
      <c r="A301" s="38"/>
      <c r="B301" s="39"/>
      <c r="C301" s="40"/>
      <c r="D301" s="232" t="s">
        <v>172</v>
      </c>
      <c r="E301" s="40"/>
      <c r="F301" s="239" t="s">
        <v>359</v>
      </c>
      <c r="G301" s="40"/>
      <c r="H301" s="40"/>
      <c r="I301" s="234"/>
      <c r="J301" s="40"/>
      <c r="K301" s="40"/>
      <c r="L301" s="44"/>
      <c r="M301" s="235"/>
      <c r="N301" s="236"/>
      <c r="O301" s="91"/>
      <c r="P301" s="91"/>
      <c r="Q301" s="91"/>
      <c r="R301" s="91"/>
      <c r="S301" s="91"/>
      <c r="T301" s="92"/>
      <c r="U301" s="38"/>
      <c r="V301" s="38"/>
      <c r="W301" s="38"/>
      <c r="X301" s="38"/>
      <c r="Y301" s="38"/>
      <c r="Z301" s="38"/>
      <c r="AA301" s="38"/>
      <c r="AB301" s="38"/>
      <c r="AC301" s="38"/>
      <c r="AD301" s="38"/>
      <c r="AE301" s="38"/>
      <c r="AT301" s="17" t="s">
        <v>172</v>
      </c>
      <c r="AU301" s="17" t="s">
        <v>91</v>
      </c>
    </row>
    <row r="302" s="13" customFormat="1">
      <c r="A302" s="13"/>
      <c r="B302" s="240"/>
      <c r="C302" s="241"/>
      <c r="D302" s="232" t="s">
        <v>174</v>
      </c>
      <c r="E302" s="242" t="s">
        <v>1</v>
      </c>
      <c r="F302" s="243" t="s">
        <v>360</v>
      </c>
      <c r="G302" s="241"/>
      <c r="H302" s="244">
        <v>14</v>
      </c>
      <c r="I302" s="245"/>
      <c r="J302" s="241"/>
      <c r="K302" s="241"/>
      <c r="L302" s="246"/>
      <c r="M302" s="247"/>
      <c r="N302" s="248"/>
      <c r="O302" s="248"/>
      <c r="P302" s="248"/>
      <c r="Q302" s="248"/>
      <c r="R302" s="248"/>
      <c r="S302" s="248"/>
      <c r="T302" s="249"/>
      <c r="U302" s="13"/>
      <c r="V302" s="13"/>
      <c r="W302" s="13"/>
      <c r="X302" s="13"/>
      <c r="Y302" s="13"/>
      <c r="Z302" s="13"/>
      <c r="AA302" s="13"/>
      <c r="AB302" s="13"/>
      <c r="AC302" s="13"/>
      <c r="AD302" s="13"/>
      <c r="AE302" s="13"/>
      <c r="AT302" s="250" t="s">
        <v>174</v>
      </c>
      <c r="AU302" s="250" t="s">
        <v>91</v>
      </c>
      <c r="AV302" s="13" t="s">
        <v>91</v>
      </c>
      <c r="AW302" s="13" t="s">
        <v>36</v>
      </c>
      <c r="AX302" s="13" t="s">
        <v>82</v>
      </c>
      <c r="AY302" s="250" t="s">
        <v>160</v>
      </c>
    </row>
    <row r="303" s="14" customFormat="1">
      <c r="A303" s="14"/>
      <c r="B303" s="251"/>
      <c r="C303" s="252"/>
      <c r="D303" s="232" t="s">
        <v>174</v>
      </c>
      <c r="E303" s="253" t="s">
        <v>108</v>
      </c>
      <c r="F303" s="254" t="s">
        <v>176</v>
      </c>
      <c r="G303" s="252"/>
      <c r="H303" s="255">
        <v>14</v>
      </c>
      <c r="I303" s="256"/>
      <c r="J303" s="252"/>
      <c r="K303" s="252"/>
      <c r="L303" s="257"/>
      <c r="M303" s="258"/>
      <c r="N303" s="259"/>
      <c r="O303" s="259"/>
      <c r="P303" s="259"/>
      <c r="Q303" s="259"/>
      <c r="R303" s="259"/>
      <c r="S303" s="259"/>
      <c r="T303" s="260"/>
      <c r="U303" s="14"/>
      <c r="V303" s="14"/>
      <c r="W303" s="14"/>
      <c r="X303" s="14"/>
      <c r="Y303" s="14"/>
      <c r="Z303" s="14"/>
      <c r="AA303" s="14"/>
      <c r="AB303" s="14"/>
      <c r="AC303" s="14"/>
      <c r="AD303" s="14"/>
      <c r="AE303" s="14"/>
      <c r="AT303" s="261" t="s">
        <v>174</v>
      </c>
      <c r="AU303" s="261" t="s">
        <v>91</v>
      </c>
      <c r="AV303" s="14" t="s">
        <v>166</v>
      </c>
      <c r="AW303" s="14" t="s">
        <v>36</v>
      </c>
      <c r="AX303" s="14" t="s">
        <v>14</v>
      </c>
      <c r="AY303" s="261" t="s">
        <v>160</v>
      </c>
    </row>
    <row r="304" s="2" customFormat="1" ht="24.15" customHeight="1">
      <c r="A304" s="38"/>
      <c r="B304" s="39"/>
      <c r="C304" s="272" t="s">
        <v>361</v>
      </c>
      <c r="D304" s="272" t="s">
        <v>230</v>
      </c>
      <c r="E304" s="273" t="s">
        <v>362</v>
      </c>
      <c r="F304" s="274" t="s">
        <v>363</v>
      </c>
      <c r="G304" s="275" t="s">
        <v>350</v>
      </c>
      <c r="H304" s="276">
        <v>28</v>
      </c>
      <c r="I304" s="277"/>
      <c r="J304" s="278">
        <f>ROUND(I304*H304,2)</f>
        <v>0</v>
      </c>
      <c r="K304" s="274" t="s">
        <v>1</v>
      </c>
      <c r="L304" s="279"/>
      <c r="M304" s="280" t="s">
        <v>1</v>
      </c>
      <c r="N304" s="281" t="s">
        <v>47</v>
      </c>
      <c r="O304" s="91"/>
      <c r="P304" s="228">
        <f>O304*H304</f>
        <v>0</v>
      </c>
      <c r="Q304" s="228">
        <v>0.023</v>
      </c>
      <c r="R304" s="228">
        <f>Q304*H304</f>
        <v>0.64400000000000002</v>
      </c>
      <c r="S304" s="228">
        <v>0</v>
      </c>
      <c r="T304" s="229">
        <f>S304*H304</f>
        <v>0</v>
      </c>
      <c r="U304" s="38"/>
      <c r="V304" s="38"/>
      <c r="W304" s="38"/>
      <c r="X304" s="38"/>
      <c r="Y304" s="38"/>
      <c r="Z304" s="38"/>
      <c r="AA304" s="38"/>
      <c r="AB304" s="38"/>
      <c r="AC304" s="38"/>
      <c r="AD304" s="38"/>
      <c r="AE304" s="38"/>
      <c r="AR304" s="230" t="s">
        <v>223</v>
      </c>
      <c r="AT304" s="230" t="s">
        <v>230</v>
      </c>
      <c r="AU304" s="230" t="s">
        <v>91</v>
      </c>
      <c r="AY304" s="17" t="s">
        <v>160</v>
      </c>
      <c r="BE304" s="231">
        <f>IF(N304="základní",J304,0)</f>
        <v>0</v>
      </c>
      <c r="BF304" s="231">
        <f>IF(N304="snížená",J304,0)</f>
        <v>0</v>
      </c>
      <c r="BG304" s="231">
        <f>IF(N304="zákl. přenesená",J304,0)</f>
        <v>0</v>
      </c>
      <c r="BH304" s="231">
        <f>IF(N304="sníž. přenesená",J304,0)</f>
        <v>0</v>
      </c>
      <c r="BI304" s="231">
        <f>IF(N304="nulová",J304,0)</f>
        <v>0</v>
      </c>
      <c r="BJ304" s="17" t="s">
        <v>14</v>
      </c>
      <c r="BK304" s="231">
        <f>ROUND(I304*H304,2)</f>
        <v>0</v>
      </c>
      <c r="BL304" s="17" t="s">
        <v>166</v>
      </c>
      <c r="BM304" s="230" t="s">
        <v>364</v>
      </c>
    </row>
    <row r="305" s="2" customFormat="1">
      <c r="A305" s="38"/>
      <c r="B305" s="39"/>
      <c r="C305" s="40"/>
      <c r="D305" s="232" t="s">
        <v>168</v>
      </c>
      <c r="E305" s="40"/>
      <c r="F305" s="233" t="s">
        <v>363</v>
      </c>
      <c r="G305" s="40"/>
      <c r="H305" s="40"/>
      <c r="I305" s="234"/>
      <c r="J305" s="40"/>
      <c r="K305" s="40"/>
      <c r="L305" s="44"/>
      <c r="M305" s="235"/>
      <c r="N305" s="236"/>
      <c r="O305" s="91"/>
      <c r="P305" s="91"/>
      <c r="Q305" s="91"/>
      <c r="R305" s="91"/>
      <c r="S305" s="91"/>
      <c r="T305" s="92"/>
      <c r="U305" s="38"/>
      <c r="V305" s="38"/>
      <c r="W305" s="38"/>
      <c r="X305" s="38"/>
      <c r="Y305" s="38"/>
      <c r="Z305" s="38"/>
      <c r="AA305" s="38"/>
      <c r="AB305" s="38"/>
      <c r="AC305" s="38"/>
      <c r="AD305" s="38"/>
      <c r="AE305" s="38"/>
      <c r="AT305" s="17" t="s">
        <v>168</v>
      </c>
      <c r="AU305" s="17" t="s">
        <v>91</v>
      </c>
    </row>
    <row r="306" s="13" customFormat="1">
      <c r="A306" s="13"/>
      <c r="B306" s="240"/>
      <c r="C306" s="241"/>
      <c r="D306" s="232" t="s">
        <v>174</v>
      </c>
      <c r="E306" s="242" t="s">
        <v>1</v>
      </c>
      <c r="F306" s="243" t="s">
        <v>365</v>
      </c>
      <c r="G306" s="241"/>
      <c r="H306" s="244">
        <v>28</v>
      </c>
      <c r="I306" s="245"/>
      <c r="J306" s="241"/>
      <c r="K306" s="241"/>
      <c r="L306" s="246"/>
      <c r="M306" s="247"/>
      <c r="N306" s="248"/>
      <c r="O306" s="248"/>
      <c r="P306" s="248"/>
      <c r="Q306" s="248"/>
      <c r="R306" s="248"/>
      <c r="S306" s="248"/>
      <c r="T306" s="249"/>
      <c r="U306" s="13"/>
      <c r="V306" s="13"/>
      <c r="W306" s="13"/>
      <c r="X306" s="13"/>
      <c r="Y306" s="13"/>
      <c r="Z306" s="13"/>
      <c r="AA306" s="13"/>
      <c r="AB306" s="13"/>
      <c r="AC306" s="13"/>
      <c r="AD306" s="13"/>
      <c r="AE306" s="13"/>
      <c r="AT306" s="250" t="s">
        <v>174</v>
      </c>
      <c r="AU306" s="250" t="s">
        <v>91</v>
      </c>
      <c r="AV306" s="13" t="s">
        <v>91</v>
      </c>
      <c r="AW306" s="13" t="s">
        <v>36</v>
      </c>
      <c r="AX306" s="13" t="s">
        <v>82</v>
      </c>
      <c r="AY306" s="250" t="s">
        <v>160</v>
      </c>
    </row>
    <row r="307" s="14" customFormat="1">
      <c r="A307" s="14"/>
      <c r="B307" s="251"/>
      <c r="C307" s="252"/>
      <c r="D307" s="232" t="s">
        <v>174</v>
      </c>
      <c r="E307" s="253" t="s">
        <v>1</v>
      </c>
      <c r="F307" s="254" t="s">
        <v>176</v>
      </c>
      <c r="G307" s="252"/>
      <c r="H307" s="255">
        <v>28</v>
      </c>
      <c r="I307" s="256"/>
      <c r="J307" s="252"/>
      <c r="K307" s="252"/>
      <c r="L307" s="257"/>
      <c r="M307" s="258"/>
      <c r="N307" s="259"/>
      <c r="O307" s="259"/>
      <c r="P307" s="259"/>
      <c r="Q307" s="259"/>
      <c r="R307" s="259"/>
      <c r="S307" s="259"/>
      <c r="T307" s="260"/>
      <c r="U307" s="14"/>
      <c r="V307" s="14"/>
      <c r="W307" s="14"/>
      <c r="X307" s="14"/>
      <c r="Y307" s="14"/>
      <c r="Z307" s="14"/>
      <c r="AA307" s="14"/>
      <c r="AB307" s="14"/>
      <c r="AC307" s="14"/>
      <c r="AD307" s="14"/>
      <c r="AE307" s="14"/>
      <c r="AT307" s="261" t="s">
        <v>174</v>
      </c>
      <c r="AU307" s="261" t="s">
        <v>91</v>
      </c>
      <c r="AV307" s="14" t="s">
        <v>166</v>
      </c>
      <c r="AW307" s="14" t="s">
        <v>36</v>
      </c>
      <c r="AX307" s="14" t="s">
        <v>14</v>
      </c>
      <c r="AY307" s="261" t="s">
        <v>160</v>
      </c>
    </row>
    <row r="308" s="2" customFormat="1" ht="33" customHeight="1">
      <c r="A308" s="38"/>
      <c r="B308" s="39"/>
      <c r="C308" s="219" t="s">
        <v>97</v>
      </c>
      <c r="D308" s="219" t="s">
        <v>162</v>
      </c>
      <c r="E308" s="220" t="s">
        <v>366</v>
      </c>
      <c r="F308" s="221" t="s">
        <v>367</v>
      </c>
      <c r="G308" s="222" t="s">
        <v>210</v>
      </c>
      <c r="H308" s="223">
        <v>3.4849999999999999</v>
      </c>
      <c r="I308" s="224"/>
      <c r="J308" s="225">
        <f>ROUND(I308*H308,2)</f>
        <v>0</v>
      </c>
      <c r="K308" s="221" t="s">
        <v>165</v>
      </c>
      <c r="L308" s="44"/>
      <c r="M308" s="226" t="s">
        <v>1</v>
      </c>
      <c r="N308" s="227" t="s">
        <v>47</v>
      </c>
      <c r="O308" s="91"/>
      <c r="P308" s="228">
        <f>O308*H308</f>
        <v>0</v>
      </c>
      <c r="Q308" s="228">
        <v>2.2563399999999998</v>
      </c>
      <c r="R308" s="228">
        <f>Q308*H308</f>
        <v>7.8633448999999986</v>
      </c>
      <c r="S308" s="228">
        <v>0</v>
      </c>
      <c r="T308" s="229">
        <f>S308*H308</f>
        <v>0</v>
      </c>
      <c r="U308" s="38"/>
      <c r="V308" s="38"/>
      <c r="W308" s="38"/>
      <c r="X308" s="38"/>
      <c r="Y308" s="38"/>
      <c r="Z308" s="38"/>
      <c r="AA308" s="38"/>
      <c r="AB308" s="38"/>
      <c r="AC308" s="38"/>
      <c r="AD308" s="38"/>
      <c r="AE308" s="38"/>
      <c r="AR308" s="230" t="s">
        <v>166</v>
      </c>
      <c r="AT308" s="230" t="s">
        <v>162</v>
      </c>
      <c r="AU308" s="230" t="s">
        <v>91</v>
      </c>
      <c r="AY308" s="17" t="s">
        <v>160</v>
      </c>
      <c r="BE308" s="231">
        <f>IF(N308="základní",J308,0)</f>
        <v>0</v>
      </c>
      <c r="BF308" s="231">
        <f>IF(N308="snížená",J308,0)</f>
        <v>0</v>
      </c>
      <c r="BG308" s="231">
        <f>IF(N308="zákl. přenesená",J308,0)</f>
        <v>0</v>
      </c>
      <c r="BH308" s="231">
        <f>IF(N308="sníž. přenesená",J308,0)</f>
        <v>0</v>
      </c>
      <c r="BI308" s="231">
        <f>IF(N308="nulová",J308,0)</f>
        <v>0</v>
      </c>
      <c r="BJ308" s="17" t="s">
        <v>14</v>
      </c>
      <c r="BK308" s="231">
        <f>ROUND(I308*H308,2)</f>
        <v>0</v>
      </c>
      <c r="BL308" s="17" t="s">
        <v>166</v>
      </c>
      <c r="BM308" s="230" t="s">
        <v>368</v>
      </c>
    </row>
    <row r="309" s="2" customFormat="1">
      <c r="A309" s="38"/>
      <c r="B309" s="39"/>
      <c r="C309" s="40"/>
      <c r="D309" s="232" t="s">
        <v>168</v>
      </c>
      <c r="E309" s="40"/>
      <c r="F309" s="233" t="s">
        <v>367</v>
      </c>
      <c r="G309" s="40"/>
      <c r="H309" s="40"/>
      <c r="I309" s="234"/>
      <c r="J309" s="40"/>
      <c r="K309" s="40"/>
      <c r="L309" s="44"/>
      <c r="M309" s="235"/>
      <c r="N309" s="236"/>
      <c r="O309" s="91"/>
      <c r="P309" s="91"/>
      <c r="Q309" s="91"/>
      <c r="R309" s="91"/>
      <c r="S309" s="91"/>
      <c r="T309" s="92"/>
      <c r="U309" s="38"/>
      <c r="V309" s="38"/>
      <c r="W309" s="38"/>
      <c r="X309" s="38"/>
      <c r="Y309" s="38"/>
      <c r="Z309" s="38"/>
      <c r="AA309" s="38"/>
      <c r="AB309" s="38"/>
      <c r="AC309" s="38"/>
      <c r="AD309" s="38"/>
      <c r="AE309" s="38"/>
      <c r="AT309" s="17" t="s">
        <v>168</v>
      </c>
      <c r="AU309" s="17" t="s">
        <v>91</v>
      </c>
    </row>
    <row r="310" s="2" customFormat="1">
      <c r="A310" s="38"/>
      <c r="B310" s="39"/>
      <c r="C310" s="40"/>
      <c r="D310" s="237" t="s">
        <v>170</v>
      </c>
      <c r="E310" s="40"/>
      <c r="F310" s="238" t="s">
        <v>369</v>
      </c>
      <c r="G310" s="40"/>
      <c r="H310" s="40"/>
      <c r="I310" s="234"/>
      <c r="J310" s="40"/>
      <c r="K310" s="40"/>
      <c r="L310" s="44"/>
      <c r="M310" s="235"/>
      <c r="N310" s="236"/>
      <c r="O310" s="91"/>
      <c r="P310" s="91"/>
      <c r="Q310" s="91"/>
      <c r="R310" s="91"/>
      <c r="S310" s="91"/>
      <c r="T310" s="92"/>
      <c r="U310" s="38"/>
      <c r="V310" s="38"/>
      <c r="W310" s="38"/>
      <c r="X310" s="38"/>
      <c r="Y310" s="38"/>
      <c r="Z310" s="38"/>
      <c r="AA310" s="38"/>
      <c r="AB310" s="38"/>
      <c r="AC310" s="38"/>
      <c r="AD310" s="38"/>
      <c r="AE310" s="38"/>
      <c r="AT310" s="17" t="s">
        <v>170</v>
      </c>
      <c r="AU310" s="17" t="s">
        <v>91</v>
      </c>
    </row>
    <row r="311" s="13" customFormat="1">
      <c r="A311" s="13"/>
      <c r="B311" s="240"/>
      <c r="C311" s="241"/>
      <c r="D311" s="232" t="s">
        <v>174</v>
      </c>
      <c r="E311" s="242" t="s">
        <v>1</v>
      </c>
      <c r="F311" s="243" t="s">
        <v>370</v>
      </c>
      <c r="G311" s="241"/>
      <c r="H311" s="244">
        <v>2.6099999999999999</v>
      </c>
      <c r="I311" s="245"/>
      <c r="J311" s="241"/>
      <c r="K311" s="241"/>
      <c r="L311" s="246"/>
      <c r="M311" s="247"/>
      <c r="N311" s="248"/>
      <c r="O311" s="248"/>
      <c r="P311" s="248"/>
      <c r="Q311" s="248"/>
      <c r="R311" s="248"/>
      <c r="S311" s="248"/>
      <c r="T311" s="249"/>
      <c r="U311" s="13"/>
      <c r="V311" s="13"/>
      <c r="W311" s="13"/>
      <c r="X311" s="13"/>
      <c r="Y311" s="13"/>
      <c r="Z311" s="13"/>
      <c r="AA311" s="13"/>
      <c r="AB311" s="13"/>
      <c r="AC311" s="13"/>
      <c r="AD311" s="13"/>
      <c r="AE311" s="13"/>
      <c r="AT311" s="250" t="s">
        <v>174</v>
      </c>
      <c r="AU311" s="250" t="s">
        <v>91</v>
      </c>
      <c r="AV311" s="13" t="s">
        <v>91</v>
      </c>
      <c r="AW311" s="13" t="s">
        <v>36</v>
      </c>
      <c r="AX311" s="13" t="s">
        <v>82</v>
      </c>
      <c r="AY311" s="250" t="s">
        <v>160</v>
      </c>
    </row>
    <row r="312" s="13" customFormat="1">
      <c r="A312" s="13"/>
      <c r="B312" s="240"/>
      <c r="C312" s="241"/>
      <c r="D312" s="232" t="s">
        <v>174</v>
      </c>
      <c r="E312" s="242" t="s">
        <v>1</v>
      </c>
      <c r="F312" s="243" t="s">
        <v>371</v>
      </c>
      <c r="G312" s="241"/>
      <c r="H312" s="244">
        <v>0.875</v>
      </c>
      <c r="I312" s="245"/>
      <c r="J312" s="241"/>
      <c r="K312" s="241"/>
      <c r="L312" s="246"/>
      <c r="M312" s="247"/>
      <c r="N312" s="248"/>
      <c r="O312" s="248"/>
      <c r="P312" s="248"/>
      <c r="Q312" s="248"/>
      <c r="R312" s="248"/>
      <c r="S312" s="248"/>
      <c r="T312" s="249"/>
      <c r="U312" s="13"/>
      <c r="V312" s="13"/>
      <c r="W312" s="13"/>
      <c r="X312" s="13"/>
      <c r="Y312" s="13"/>
      <c r="Z312" s="13"/>
      <c r="AA312" s="13"/>
      <c r="AB312" s="13"/>
      <c r="AC312" s="13"/>
      <c r="AD312" s="13"/>
      <c r="AE312" s="13"/>
      <c r="AT312" s="250" t="s">
        <v>174</v>
      </c>
      <c r="AU312" s="250" t="s">
        <v>91</v>
      </c>
      <c r="AV312" s="13" t="s">
        <v>91</v>
      </c>
      <c r="AW312" s="13" t="s">
        <v>36</v>
      </c>
      <c r="AX312" s="13" t="s">
        <v>82</v>
      </c>
      <c r="AY312" s="250" t="s">
        <v>160</v>
      </c>
    </row>
    <row r="313" s="14" customFormat="1">
      <c r="A313" s="14"/>
      <c r="B313" s="251"/>
      <c r="C313" s="252"/>
      <c r="D313" s="232" t="s">
        <v>174</v>
      </c>
      <c r="E313" s="253" t="s">
        <v>1</v>
      </c>
      <c r="F313" s="254" t="s">
        <v>176</v>
      </c>
      <c r="G313" s="252"/>
      <c r="H313" s="255">
        <v>3.4849999999999999</v>
      </c>
      <c r="I313" s="256"/>
      <c r="J313" s="252"/>
      <c r="K313" s="252"/>
      <c r="L313" s="257"/>
      <c r="M313" s="258"/>
      <c r="N313" s="259"/>
      <c r="O313" s="259"/>
      <c r="P313" s="259"/>
      <c r="Q313" s="259"/>
      <c r="R313" s="259"/>
      <c r="S313" s="259"/>
      <c r="T313" s="260"/>
      <c r="U313" s="14"/>
      <c r="V313" s="14"/>
      <c r="W313" s="14"/>
      <c r="X313" s="14"/>
      <c r="Y313" s="14"/>
      <c r="Z313" s="14"/>
      <c r="AA313" s="14"/>
      <c r="AB313" s="14"/>
      <c r="AC313" s="14"/>
      <c r="AD313" s="14"/>
      <c r="AE313" s="14"/>
      <c r="AT313" s="261" t="s">
        <v>174</v>
      </c>
      <c r="AU313" s="261" t="s">
        <v>91</v>
      </c>
      <c r="AV313" s="14" t="s">
        <v>166</v>
      </c>
      <c r="AW313" s="14" t="s">
        <v>36</v>
      </c>
      <c r="AX313" s="14" t="s">
        <v>14</v>
      </c>
      <c r="AY313" s="261" t="s">
        <v>160</v>
      </c>
    </row>
    <row r="314" s="2" customFormat="1" ht="62.7" customHeight="1">
      <c r="A314" s="38"/>
      <c r="B314" s="39"/>
      <c r="C314" s="219" t="s">
        <v>372</v>
      </c>
      <c r="D314" s="219" t="s">
        <v>162</v>
      </c>
      <c r="E314" s="220" t="s">
        <v>373</v>
      </c>
      <c r="F314" s="221" t="s">
        <v>374</v>
      </c>
      <c r="G314" s="222" t="s">
        <v>106</v>
      </c>
      <c r="H314" s="223">
        <v>36.280000000000001</v>
      </c>
      <c r="I314" s="224"/>
      <c r="J314" s="225">
        <f>ROUND(I314*H314,2)</f>
        <v>0</v>
      </c>
      <c r="K314" s="221" t="s">
        <v>165</v>
      </c>
      <c r="L314" s="44"/>
      <c r="M314" s="226" t="s">
        <v>1</v>
      </c>
      <c r="N314" s="227" t="s">
        <v>47</v>
      </c>
      <c r="O314" s="91"/>
      <c r="P314" s="228">
        <f>O314*H314</f>
        <v>0</v>
      </c>
      <c r="Q314" s="228">
        <v>0.00060999999999999997</v>
      </c>
      <c r="R314" s="228">
        <f>Q314*H314</f>
        <v>0.022130799999999999</v>
      </c>
      <c r="S314" s="228">
        <v>0</v>
      </c>
      <c r="T314" s="229">
        <f>S314*H314</f>
        <v>0</v>
      </c>
      <c r="U314" s="38"/>
      <c r="V314" s="38"/>
      <c r="W314" s="38"/>
      <c r="X314" s="38"/>
      <c r="Y314" s="38"/>
      <c r="Z314" s="38"/>
      <c r="AA314" s="38"/>
      <c r="AB314" s="38"/>
      <c r="AC314" s="38"/>
      <c r="AD314" s="38"/>
      <c r="AE314" s="38"/>
      <c r="AR314" s="230" t="s">
        <v>166</v>
      </c>
      <c r="AT314" s="230" t="s">
        <v>162</v>
      </c>
      <c r="AU314" s="230" t="s">
        <v>91</v>
      </c>
      <c r="AY314" s="17" t="s">
        <v>160</v>
      </c>
      <c r="BE314" s="231">
        <f>IF(N314="základní",J314,0)</f>
        <v>0</v>
      </c>
      <c r="BF314" s="231">
        <f>IF(N314="snížená",J314,0)</f>
        <v>0</v>
      </c>
      <c r="BG314" s="231">
        <f>IF(N314="zákl. přenesená",J314,0)</f>
        <v>0</v>
      </c>
      <c r="BH314" s="231">
        <f>IF(N314="sníž. přenesená",J314,0)</f>
        <v>0</v>
      </c>
      <c r="BI314" s="231">
        <f>IF(N314="nulová",J314,0)</f>
        <v>0</v>
      </c>
      <c r="BJ314" s="17" t="s">
        <v>14</v>
      </c>
      <c r="BK314" s="231">
        <f>ROUND(I314*H314,2)</f>
        <v>0</v>
      </c>
      <c r="BL314" s="17" t="s">
        <v>166</v>
      </c>
      <c r="BM314" s="230" t="s">
        <v>375</v>
      </c>
    </row>
    <row r="315" s="2" customFormat="1">
      <c r="A315" s="38"/>
      <c r="B315" s="39"/>
      <c r="C315" s="40"/>
      <c r="D315" s="232" t="s">
        <v>168</v>
      </c>
      <c r="E315" s="40"/>
      <c r="F315" s="233" t="s">
        <v>374</v>
      </c>
      <c r="G315" s="40"/>
      <c r="H315" s="40"/>
      <c r="I315" s="234"/>
      <c r="J315" s="40"/>
      <c r="K315" s="40"/>
      <c r="L315" s="44"/>
      <c r="M315" s="235"/>
      <c r="N315" s="236"/>
      <c r="O315" s="91"/>
      <c r="P315" s="91"/>
      <c r="Q315" s="91"/>
      <c r="R315" s="91"/>
      <c r="S315" s="91"/>
      <c r="T315" s="92"/>
      <c r="U315" s="38"/>
      <c r="V315" s="38"/>
      <c r="W315" s="38"/>
      <c r="X315" s="38"/>
      <c r="Y315" s="38"/>
      <c r="Z315" s="38"/>
      <c r="AA315" s="38"/>
      <c r="AB315" s="38"/>
      <c r="AC315" s="38"/>
      <c r="AD315" s="38"/>
      <c r="AE315" s="38"/>
      <c r="AT315" s="17" t="s">
        <v>168</v>
      </c>
      <c r="AU315" s="17" t="s">
        <v>91</v>
      </c>
    </row>
    <row r="316" s="2" customFormat="1">
      <c r="A316" s="38"/>
      <c r="B316" s="39"/>
      <c r="C316" s="40"/>
      <c r="D316" s="237" t="s">
        <v>170</v>
      </c>
      <c r="E316" s="40"/>
      <c r="F316" s="238" t="s">
        <v>376</v>
      </c>
      <c r="G316" s="40"/>
      <c r="H316" s="40"/>
      <c r="I316" s="234"/>
      <c r="J316" s="40"/>
      <c r="K316" s="40"/>
      <c r="L316" s="44"/>
      <c r="M316" s="235"/>
      <c r="N316" s="236"/>
      <c r="O316" s="91"/>
      <c r="P316" s="91"/>
      <c r="Q316" s="91"/>
      <c r="R316" s="91"/>
      <c r="S316" s="91"/>
      <c r="T316" s="92"/>
      <c r="U316" s="38"/>
      <c r="V316" s="38"/>
      <c r="W316" s="38"/>
      <c r="X316" s="38"/>
      <c r="Y316" s="38"/>
      <c r="Z316" s="38"/>
      <c r="AA316" s="38"/>
      <c r="AB316" s="38"/>
      <c r="AC316" s="38"/>
      <c r="AD316" s="38"/>
      <c r="AE316" s="38"/>
      <c r="AT316" s="17" t="s">
        <v>170</v>
      </c>
      <c r="AU316" s="17" t="s">
        <v>91</v>
      </c>
    </row>
    <row r="317" s="2" customFormat="1">
      <c r="A317" s="38"/>
      <c r="B317" s="39"/>
      <c r="C317" s="40"/>
      <c r="D317" s="232" t="s">
        <v>172</v>
      </c>
      <c r="E317" s="40"/>
      <c r="F317" s="239" t="s">
        <v>377</v>
      </c>
      <c r="G317" s="40"/>
      <c r="H317" s="40"/>
      <c r="I317" s="234"/>
      <c r="J317" s="40"/>
      <c r="K317" s="40"/>
      <c r="L317" s="44"/>
      <c r="M317" s="235"/>
      <c r="N317" s="236"/>
      <c r="O317" s="91"/>
      <c r="P317" s="91"/>
      <c r="Q317" s="91"/>
      <c r="R317" s="91"/>
      <c r="S317" s="91"/>
      <c r="T317" s="92"/>
      <c r="U317" s="38"/>
      <c r="V317" s="38"/>
      <c r="W317" s="38"/>
      <c r="X317" s="38"/>
      <c r="Y317" s="38"/>
      <c r="Z317" s="38"/>
      <c r="AA317" s="38"/>
      <c r="AB317" s="38"/>
      <c r="AC317" s="38"/>
      <c r="AD317" s="38"/>
      <c r="AE317" s="38"/>
      <c r="AT317" s="17" t="s">
        <v>172</v>
      </c>
      <c r="AU317" s="17" t="s">
        <v>91</v>
      </c>
    </row>
    <row r="318" s="13" customFormat="1">
      <c r="A318" s="13"/>
      <c r="B318" s="240"/>
      <c r="C318" s="241"/>
      <c r="D318" s="232" t="s">
        <v>174</v>
      </c>
      <c r="E318" s="242" t="s">
        <v>1</v>
      </c>
      <c r="F318" s="243" t="s">
        <v>378</v>
      </c>
      <c r="G318" s="241"/>
      <c r="H318" s="244">
        <v>29.280000000000001</v>
      </c>
      <c r="I318" s="245"/>
      <c r="J318" s="241"/>
      <c r="K318" s="241"/>
      <c r="L318" s="246"/>
      <c r="M318" s="247"/>
      <c r="N318" s="248"/>
      <c r="O318" s="248"/>
      <c r="P318" s="248"/>
      <c r="Q318" s="248"/>
      <c r="R318" s="248"/>
      <c r="S318" s="248"/>
      <c r="T318" s="249"/>
      <c r="U318" s="13"/>
      <c r="V318" s="13"/>
      <c r="W318" s="13"/>
      <c r="X318" s="13"/>
      <c r="Y318" s="13"/>
      <c r="Z318" s="13"/>
      <c r="AA318" s="13"/>
      <c r="AB318" s="13"/>
      <c r="AC318" s="13"/>
      <c r="AD318" s="13"/>
      <c r="AE318" s="13"/>
      <c r="AT318" s="250" t="s">
        <v>174</v>
      </c>
      <c r="AU318" s="250" t="s">
        <v>91</v>
      </c>
      <c r="AV318" s="13" t="s">
        <v>91</v>
      </c>
      <c r="AW318" s="13" t="s">
        <v>36</v>
      </c>
      <c r="AX318" s="13" t="s">
        <v>82</v>
      </c>
      <c r="AY318" s="250" t="s">
        <v>160</v>
      </c>
    </row>
    <row r="319" s="13" customFormat="1">
      <c r="A319" s="13"/>
      <c r="B319" s="240"/>
      <c r="C319" s="241"/>
      <c r="D319" s="232" t="s">
        <v>174</v>
      </c>
      <c r="E319" s="242" t="s">
        <v>1</v>
      </c>
      <c r="F319" s="243" t="s">
        <v>379</v>
      </c>
      <c r="G319" s="241"/>
      <c r="H319" s="244">
        <v>7</v>
      </c>
      <c r="I319" s="245"/>
      <c r="J319" s="241"/>
      <c r="K319" s="241"/>
      <c r="L319" s="246"/>
      <c r="M319" s="247"/>
      <c r="N319" s="248"/>
      <c r="O319" s="248"/>
      <c r="P319" s="248"/>
      <c r="Q319" s="248"/>
      <c r="R319" s="248"/>
      <c r="S319" s="248"/>
      <c r="T319" s="249"/>
      <c r="U319" s="13"/>
      <c r="V319" s="13"/>
      <c r="W319" s="13"/>
      <c r="X319" s="13"/>
      <c r="Y319" s="13"/>
      <c r="Z319" s="13"/>
      <c r="AA319" s="13"/>
      <c r="AB319" s="13"/>
      <c r="AC319" s="13"/>
      <c r="AD319" s="13"/>
      <c r="AE319" s="13"/>
      <c r="AT319" s="250" t="s">
        <v>174</v>
      </c>
      <c r="AU319" s="250" t="s">
        <v>91</v>
      </c>
      <c r="AV319" s="13" t="s">
        <v>91</v>
      </c>
      <c r="AW319" s="13" t="s">
        <v>36</v>
      </c>
      <c r="AX319" s="13" t="s">
        <v>82</v>
      </c>
      <c r="AY319" s="250" t="s">
        <v>160</v>
      </c>
    </row>
    <row r="320" s="14" customFormat="1">
      <c r="A320" s="14"/>
      <c r="B320" s="251"/>
      <c r="C320" s="252"/>
      <c r="D320" s="232" t="s">
        <v>174</v>
      </c>
      <c r="E320" s="253" t="s">
        <v>131</v>
      </c>
      <c r="F320" s="254" t="s">
        <v>176</v>
      </c>
      <c r="G320" s="252"/>
      <c r="H320" s="255">
        <v>36.280000000000001</v>
      </c>
      <c r="I320" s="256"/>
      <c r="J320" s="252"/>
      <c r="K320" s="252"/>
      <c r="L320" s="257"/>
      <c r="M320" s="258"/>
      <c r="N320" s="259"/>
      <c r="O320" s="259"/>
      <c r="P320" s="259"/>
      <c r="Q320" s="259"/>
      <c r="R320" s="259"/>
      <c r="S320" s="259"/>
      <c r="T320" s="260"/>
      <c r="U320" s="14"/>
      <c r="V320" s="14"/>
      <c r="W320" s="14"/>
      <c r="X320" s="14"/>
      <c r="Y320" s="14"/>
      <c r="Z320" s="14"/>
      <c r="AA320" s="14"/>
      <c r="AB320" s="14"/>
      <c r="AC320" s="14"/>
      <c r="AD320" s="14"/>
      <c r="AE320" s="14"/>
      <c r="AT320" s="261" t="s">
        <v>174</v>
      </c>
      <c r="AU320" s="261" t="s">
        <v>91</v>
      </c>
      <c r="AV320" s="14" t="s">
        <v>166</v>
      </c>
      <c r="AW320" s="14" t="s">
        <v>36</v>
      </c>
      <c r="AX320" s="14" t="s">
        <v>14</v>
      </c>
      <c r="AY320" s="261" t="s">
        <v>160</v>
      </c>
    </row>
    <row r="321" s="2" customFormat="1" ht="24.15" customHeight="1">
      <c r="A321" s="38"/>
      <c r="B321" s="39"/>
      <c r="C321" s="219" t="s">
        <v>380</v>
      </c>
      <c r="D321" s="219" t="s">
        <v>162</v>
      </c>
      <c r="E321" s="220" t="s">
        <v>381</v>
      </c>
      <c r="F321" s="221" t="s">
        <v>382</v>
      </c>
      <c r="G321" s="222" t="s">
        <v>106</v>
      </c>
      <c r="H321" s="223">
        <v>36.280000000000001</v>
      </c>
      <c r="I321" s="224"/>
      <c r="J321" s="225">
        <f>ROUND(I321*H321,2)</f>
        <v>0</v>
      </c>
      <c r="K321" s="221" t="s">
        <v>165</v>
      </c>
      <c r="L321" s="44"/>
      <c r="M321" s="226" t="s">
        <v>1</v>
      </c>
      <c r="N321" s="227" t="s">
        <v>47</v>
      </c>
      <c r="O321" s="91"/>
      <c r="P321" s="228">
        <f>O321*H321</f>
        <v>0</v>
      </c>
      <c r="Q321" s="228">
        <v>0</v>
      </c>
      <c r="R321" s="228">
        <f>Q321*H321</f>
        <v>0</v>
      </c>
      <c r="S321" s="228">
        <v>0</v>
      </c>
      <c r="T321" s="229">
        <f>S321*H321</f>
        <v>0</v>
      </c>
      <c r="U321" s="38"/>
      <c r="V321" s="38"/>
      <c r="W321" s="38"/>
      <c r="X321" s="38"/>
      <c r="Y321" s="38"/>
      <c r="Z321" s="38"/>
      <c r="AA321" s="38"/>
      <c r="AB321" s="38"/>
      <c r="AC321" s="38"/>
      <c r="AD321" s="38"/>
      <c r="AE321" s="38"/>
      <c r="AR321" s="230" t="s">
        <v>166</v>
      </c>
      <c r="AT321" s="230" t="s">
        <v>162</v>
      </c>
      <c r="AU321" s="230" t="s">
        <v>91</v>
      </c>
      <c r="AY321" s="17" t="s">
        <v>160</v>
      </c>
      <c r="BE321" s="231">
        <f>IF(N321="základní",J321,0)</f>
        <v>0</v>
      </c>
      <c r="BF321" s="231">
        <f>IF(N321="snížená",J321,0)</f>
        <v>0</v>
      </c>
      <c r="BG321" s="231">
        <f>IF(N321="zákl. přenesená",J321,0)</f>
        <v>0</v>
      </c>
      <c r="BH321" s="231">
        <f>IF(N321="sníž. přenesená",J321,0)</f>
        <v>0</v>
      </c>
      <c r="BI321" s="231">
        <f>IF(N321="nulová",J321,0)</f>
        <v>0</v>
      </c>
      <c r="BJ321" s="17" t="s">
        <v>14</v>
      </c>
      <c r="BK321" s="231">
        <f>ROUND(I321*H321,2)</f>
        <v>0</v>
      </c>
      <c r="BL321" s="17" t="s">
        <v>166</v>
      </c>
      <c r="BM321" s="230" t="s">
        <v>383</v>
      </c>
    </row>
    <row r="322" s="2" customFormat="1">
      <c r="A322" s="38"/>
      <c r="B322" s="39"/>
      <c r="C322" s="40"/>
      <c r="D322" s="232" t="s">
        <v>168</v>
      </c>
      <c r="E322" s="40"/>
      <c r="F322" s="233" t="s">
        <v>382</v>
      </c>
      <c r="G322" s="40"/>
      <c r="H322" s="40"/>
      <c r="I322" s="234"/>
      <c r="J322" s="40"/>
      <c r="K322" s="40"/>
      <c r="L322" s="44"/>
      <c r="M322" s="235"/>
      <c r="N322" s="236"/>
      <c r="O322" s="91"/>
      <c r="P322" s="91"/>
      <c r="Q322" s="91"/>
      <c r="R322" s="91"/>
      <c r="S322" s="91"/>
      <c r="T322" s="92"/>
      <c r="U322" s="38"/>
      <c r="V322" s="38"/>
      <c r="W322" s="38"/>
      <c r="X322" s="38"/>
      <c r="Y322" s="38"/>
      <c r="Z322" s="38"/>
      <c r="AA322" s="38"/>
      <c r="AB322" s="38"/>
      <c r="AC322" s="38"/>
      <c r="AD322" s="38"/>
      <c r="AE322" s="38"/>
      <c r="AT322" s="17" t="s">
        <v>168</v>
      </c>
      <c r="AU322" s="17" t="s">
        <v>91</v>
      </c>
    </row>
    <row r="323" s="2" customFormat="1">
      <c r="A323" s="38"/>
      <c r="B323" s="39"/>
      <c r="C323" s="40"/>
      <c r="D323" s="237" t="s">
        <v>170</v>
      </c>
      <c r="E323" s="40"/>
      <c r="F323" s="238" t="s">
        <v>384</v>
      </c>
      <c r="G323" s="40"/>
      <c r="H323" s="40"/>
      <c r="I323" s="234"/>
      <c r="J323" s="40"/>
      <c r="K323" s="40"/>
      <c r="L323" s="44"/>
      <c r="M323" s="235"/>
      <c r="N323" s="236"/>
      <c r="O323" s="91"/>
      <c r="P323" s="91"/>
      <c r="Q323" s="91"/>
      <c r="R323" s="91"/>
      <c r="S323" s="91"/>
      <c r="T323" s="92"/>
      <c r="U323" s="38"/>
      <c r="V323" s="38"/>
      <c r="W323" s="38"/>
      <c r="X323" s="38"/>
      <c r="Y323" s="38"/>
      <c r="Z323" s="38"/>
      <c r="AA323" s="38"/>
      <c r="AB323" s="38"/>
      <c r="AC323" s="38"/>
      <c r="AD323" s="38"/>
      <c r="AE323" s="38"/>
      <c r="AT323" s="17" t="s">
        <v>170</v>
      </c>
      <c r="AU323" s="17" t="s">
        <v>91</v>
      </c>
    </row>
    <row r="324" s="2" customFormat="1">
      <c r="A324" s="38"/>
      <c r="B324" s="39"/>
      <c r="C324" s="40"/>
      <c r="D324" s="232" t="s">
        <v>172</v>
      </c>
      <c r="E324" s="40"/>
      <c r="F324" s="239" t="s">
        <v>385</v>
      </c>
      <c r="G324" s="40"/>
      <c r="H324" s="40"/>
      <c r="I324" s="234"/>
      <c r="J324" s="40"/>
      <c r="K324" s="40"/>
      <c r="L324" s="44"/>
      <c r="M324" s="235"/>
      <c r="N324" s="236"/>
      <c r="O324" s="91"/>
      <c r="P324" s="91"/>
      <c r="Q324" s="91"/>
      <c r="R324" s="91"/>
      <c r="S324" s="91"/>
      <c r="T324" s="92"/>
      <c r="U324" s="38"/>
      <c r="V324" s="38"/>
      <c r="W324" s="38"/>
      <c r="X324" s="38"/>
      <c r="Y324" s="38"/>
      <c r="Z324" s="38"/>
      <c r="AA324" s="38"/>
      <c r="AB324" s="38"/>
      <c r="AC324" s="38"/>
      <c r="AD324" s="38"/>
      <c r="AE324" s="38"/>
      <c r="AT324" s="17" t="s">
        <v>172</v>
      </c>
      <c r="AU324" s="17" t="s">
        <v>91</v>
      </c>
    </row>
    <row r="325" s="13" customFormat="1">
      <c r="A325" s="13"/>
      <c r="B325" s="240"/>
      <c r="C325" s="241"/>
      <c r="D325" s="232" t="s">
        <v>174</v>
      </c>
      <c r="E325" s="242" t="s">
        <v>1</v>
      </c>
      <c r="F325" s="243" t="s">
        <v>131</v>
      </c>
      <c r="G325" s="241"/>
      <c r="H325" s="244">
        <v>36.280000000000001</v>
      </c>
      <c r="I325" s="245"/>
      <c r="J325" s="241"/>
      <c r="K325" s="241"/>
      <c r="L325" s="246"/>
      <c r="M325" s="247"/>
      <c r="N325" s="248"/>
      <c r="O325" s="248"/>
      <c r="P325" s="248"/>
      <c r="Q325" s="248"/>
      <c r="R325" s="248"/>
      <c r="S325" s="248"/>
      <c r="T325" s="249"/>
      <c r="U325" s="13"/>
      <c r="V325" s="13"/>
      <c r="W325" s="13"/>
      <c r="X325" s="13"/>
      <c r="Y325" s="13"/>
      <c r="Z325" s="13"/>
      <c r="AA325" s="13"/>
      <c r="AB325" s="13"/>
      <c r="AC325" s="13"/>
      <c r="AD325" s="13"/>
      <c r="AE325" s="13"/>
      <c r="AT325" s="250" t="s">
        <v>174</v>
      </c>
      <c r="AU325" s="250" t="s">
        <v>91</v>
      </c>
      <c r="AV325" s="13" t="s">
        <v>91</v>
      </c>
      <c r="AW325" s="13" t="s">
        <v>36</v>
      </c>
      <c r="AX325" s="13" t="s">
        <v>82</v>
      </c>
      <c r="AY325" s="250" t="s">
        <v>160</v>
      </c>
    </row>
    <row r="326" s="14" customFormat="1">
      <c r="A326" s="14"/>
      <c r="B326" s="251"/>
      <c r="C326" s="252"/>
      <c r="D326" s="232" t="s">
        <v>174</v>
      </c>
      <c r="E326" s="253" t="s">
        <v>1</v>
      </c>
      <c r="F326" s="254" t="s">
        <v>176</v>
      </c>
      <c r="G326" s="252"/>
      <c r="H326" s="255">
        <v>36.280000000000001</v>
      </c>
      <c r="I326" s="256"/>
      <c r="J326" s="252"/>
      <c r="K326" s="252"/>
      <c r="L326" s="257"/>
      <c r="M326" s="258"/>
      <c r="N326" s="259"/>
      <c r="O326" s="259"/>
      <c r="P326" s="259"/>
      <c r="Q326" s="259"/>
      <c r="R326" s="259"/>
      <c r="S326" s="259"/>
      <c r="T326" s="260"/>
      <c r="U326" s="14"/>
      <c r="V326" s="14"/>
      <c r="W326" s="14"/>
      <c r="X326" s="14"/>
      <c r="Y326" s="14"/>
      <c r="Z326" s="14"/>
      <c r="AA326" s="14"/>
      <c r="AB326" s="14"/>
      <c r="AC326" s="14"/>
      <c r="AD326" s="14"/>
      <c r="AE326" s="14"/>
      <c r="AT326" s="261" t="s">
        <v>174</v>
      </c>
      <c r="AU326" s="261" t="s">
        <v>91</v>
      </c>
      <c r="AV326" s="14" t="s">
        <v>166</v>
      </c>
      <c r="AW326" s="14" t="s">
        <v>36</v>
      </c>
      <c r="AX326" s="14" t="s">
        <v>14</v>
      </c>
      <c r="AY326" s="261" t="s">
        <v>160</v>
      </c>
    </row>
    <row r="327" s="2" customFormat="1" ht="16.5" customHeight="1">
      <c r="A327" s="38"/>
      <c r="B327" s="39"/>
      <c r="C327" s="219" t="s">
        <v>386</v>
      </c>
      <c r="D327" s="219" t="s">
        <v>162</v>
      </c>
      <c r="E327" s="220" t="s">
        <v>387</v>
      </c>
      <c r="F327" s="221" t="s">
        <v>388</v>
      </c>
      <c r="G327" s="222" t="s">
        <v>210</v>
      </c>
      <c r="H327" s="223">
        <v>0.57799999999999996</v>
      </c>
      <c r="I327" s="224"/>
      <c r="J327" s="225">
        <f>ROUND(I327*H327,2)</f>
        <v>0</v>
      </c>
      <c r="K327" s="221" t="s">
        <v>165</v>
      </c>
      <c r="L327" s="44"/>
      <c r="M327" s="226" t="s">
        <v>1</v>
      </c>
      <c r="N327" s="227" t="s">
        <v>47</v>
      </c>
      <c r="O327" s="91"/>
      <c r="P327" s="228">
        <f>O327*H327</f>
        <v>0</v>
      </c>
      <c r="Q327" s="228">
        <v>0</v>
      </c>
      <c r="R327" s="228">
        <f>Q327*H327</f>
        <v>0</v>
      </c>
      <c r="S327" s="228">
        <v>2</v>
      </c>
      <c r="T327" s="229">
        <f>S327*H327</f>
        <v>1.1559999999999999</v>
      </c>
      <c r="U327" s="38"/>
      <c r="V327" s="38"/>
      <c r="W327" s="38"/>
      <c r="X327" s="38"/>
      <c r="Y327" s="38"/>
      <c r="Z327" s="38"/>
      <c r="AA327" s="38"/>
      <c r="AB327" s="38"/>
      <c r="AC327" s="38"/>
      <c r="AD327" s="38"/>
      <c r="AE327" s="38"/>
      <c r="AR327" s="230" t="s">
        <v>166</v>
      </c>
      <c r="AT327" s="230" t="s">
        <v>162</v>
      </c>
      <c r="AU327" s="230" t="s">
        <v>91</v>
      </c>
      <c r="AY327" s="17" t="s">
        <v>160</v>
      </c>
      <c r="BE327" s="231">
        <f>IF(N327="základní",J327,0)</f>
        <v>0</v>
      </c>
      <c r="BF327" s="231">
        <f>IF(N327="snížená",J327,0)</f>
        <v>0</v>
      </c>
      <c r="BG327" s="231">
        <f>IF(N327="zákl. přenesená",J327,0)</f>
        <v>0</v>
      </c>
      <c r="BH327" s="231">
        <f>IF(N327="sníž. přenesená",J327,0)</f>
        <v>0</v>
      </c>
      <c r="BI327" s="231">
        <f>IF(N327="nulová",J327,0)</f>
        <v>0</v>
      </c>
      <c r="BJ327" s="17" t="s">
        <v>14</v>
      </c>
      <c r="BK327" s="231">
        <f>ROUND(I327*H327,2)</f>
        <v>0</v>
      </c>
      <c r="BL327" s="17" t="s">
        <v>166</v>
      </c>
      <c r="BM327" s="230" t="s">
        <v>389</v>
      </c>
    </row>
    <row r="328" s="2" customFormat="1">
      <c r="A328" s="38"/>
      <c r="B328" s="39"/>
      <c r="C328" s="40"/>
      <c r="D328" s="232" t="s">
        <v>168</v>
      </c>
      <c r="E328" s="40"/>
      <c r="F328" s="233" t="s">
        <v>388</v>
      </c>
      <c r="G328" s="40"/>
      <c r="H328" s="40"/>
      <c r="I328" s="234"/>
      <c r="J328" s="40"/>
      <c r="K328" s="40"/>
      <c r="L328" s="44"/>
      <c r="M328" s="235"/>
      <c r="N328" s="236"/>
      <c r="O328" s="91"/>
      <c r="P328" s="91"/>
      <c r="Q328" s="91"/>
      <c r="R328" s="91"/>
      <c r="S328" s="91"/>
      <c r="T328" s="92"/>
      <c r="U328" s="38"/>
      <c r="V328" s="38"/>
      <c r="W328" s="38"/>
      <c r="X328" s="38"/>
      <c r="Y328" s="38"/>
      <c r="Z328" s="38"/>
      <c r="AA328" s="38"/>
      <c r="AB328" s="38"/>
      <c r="AC328" s="38"/>
      <c r="AD328" s="38"/>
      <c r="AE328" s="38"/>
      <c r="AT328" s="17" t="s">
        <v>168</v>
      </c>
      <c r="AU328" s="17" t="s">
        <v>91</v>
      </c>
    </row>
    <row r="329" s="2" customFormat="1">
      <c r="A329" s="38"/>
      <c r="B329" s="39"/>
      <c r="C329" s="40"/>
      <c r="D329" s="237" t="s">
        <v>170</v>
      </c>
      <c r="E329" s="40"/>
      <c r="F329" s="238" t="s">
        <v>390</v>
      </c>
      <c r="G329" s="40"/>
      <c r="H329" s="40"/>
      <c r="I329" s="234"/>
      <c r="J329" s="40"/>
      <c r="K329" s="40"/>
      <c r="L329" s="44"/>
      <c r="M329" s="235"/>
      <c r="N329" s="236"/>
      <c r="O329" s="91"/>
      <c r="P329" s="91"/>
      <c r="Q329" s="91"/>
      <c r="R329" s="91"/>
      <c r="S329" s="91"/>
      <c r="T329" s="92"/>
      <c r="U329" s="38"/>
      <c r="V329" s="38"/>
      <c r="W329" s="38"/>
      <c r="X329" s="38"/>
      <c r="Y329" s="38"/>
      <c r="Z329" s="38"/>
      <c r="AA329" s="38"/>
      <c r="AB329" s="38"/>
      <c r="AC329" s="38"/>
      <c r="AD329" s="38"/>
      <c r="AE329" s="38"/>
      <c r="AT329" s="17" t="s">
        <v>170</v>
      </c>
      <c r="AU329" s="17" t="s">
        <v>91</v>
      </c>
    </row>
    <row r="330" s="13" customFormat="1">
      <c r="A330" s="13"/>
      <c r="B330" s="240"/>
      <c r="C330" s="241"/>
      <c r="D330" s="232" t="s">
        <v>174</v>
      </c>
      <c r="E330" s="242" t="s">
        <v>1</v>
      </c>
      <c r="F330" s="243" t="s">
        <v>391</v>
      </c>
      <c r="G330" s="241"/>
      <c r="H330" s="244">
        <v>0.57799999999999996</v>
      </c>
      <c r="I330" s="245"/>
      <c r="J330" s="241"/>
      <c r="K330" s="241"/>
      <c r="L330" s="246"/>
      <c r="M330" s="247"/>
      <c r="N330" s="248"/>
      <c r="O330" s="248"/>
      <c r="P330" s="248"/>
      <c r="Q330" s="248"/>
      <c r="R330" s="248"/>
      <c r="S330" s="248"/>
      <c r="T330" s="249"/>
      <c r="U330" s="13"/>
      <c r="V330" s="13"/>
      <c r="W330" s="13"/>
      <c r="X330" s="13"/>
      <c r="Y330" s="13"/>
      <c r="Z330" s="13"/>
      <c r="AA330" s="13"/>
      <c r="AB330" s="13"/>
      <c r="AC330" s="13"/>
      <c r="AD330" s="13"/>
      <c r="AE330" s="13"/>
      <c r="AT330" s="250" t="s">
        <v>174</v>
      </c>
      <c r="AU330" s="250" t="s">
        <v>91</v>
      </c>
      <c r="AV330" s="13" t="s">
        <v>91</v>
      </c>
      <c r="AW330" s="13" t="s">
        <v>36</v>
      </c>
      <c r="AX330" s="13" t="s">
        <v>82</v>
      </c>
      <c r="AY330" s="250" t="s">
        <v>160</v>
      </c>
    </row>
    <row r="331" s="14" customFormat="1">
      <c r="A331" s="14"/>
      <c r="B331" s="251"/>
      <c r="C331" s="252"/>
      <c r="D331" s="232" t="s">
        <v>174</v>
      </c>
      <c r="E331" s="253" t="s">
        <v>1</v>
      </c>
      <c r="F331" s="254" t="s">
        <v>176</v>
      </c>
      <c r="G331" s="252"/>
      <c r="H331" s="255">
        <v>0.57799999999999996</v>
      </c>
      <c r="I331" s="256"/>
      <c r="J331" s="252"/>
      <c r="K331" s="252"/>
      <c r="L331" s="257"/>
      <c r="M331" s="258"/>
      <c r="N331" s="259"/>
      <c r="O331" s="259"/>
      <c r="P331" s="259"/>
      <c r="Q331" s="259"/>
      <c r="R331" s="259"/>
      <c r="S331" s="259"/>
      <c r="T331" s="260"/>
      <c r="U331" s="14"/>
      <c r="V331" s="14"/>
      <c r="W331" s="14"/>
      <c r="X331" s="14"/>
      <c r="Y331" s="14"/>
      <c r="Z331" s="14"/>
      <c r="AA331" s="14"/>
      <c r="AB331" s="14"/>
      <c r="AC331" s="14"/>
      <c r="AD331" s="14"/>
      <c r="AE331" s="14"/>
      <c r="AT331" s="261" t="s">
        <v>174</v>
      </c>
      <c r="AU331" s="261" t="s">
        <v>91</v>
      </c>
      <c r="AV331" s="14" t="s">
        <v>166</v>
      </c>
      <c r="AW331" s="14" t="s">
        <v>36</v>
      </c>
      <c r="AX331" s="14" t="s">
        <v>14</v>
      </c>
      <c r="AY331" s="261" t="s">
        <v>160</v>
      </c>
    </row>
    <row r="332" s="2" customFormat="1" ht="66.75" customHeight="1">
      <c r="A332" s="38"/>
      <c r="B332" s="39"/>
      <c r="C332" s="219" t="s">
        <v>392</v>
      </c>
      <c r="D332" s="219" t="s">
        <v>162</v>
      </c>
      <c r="E332" s="220" t="s">
        <v>393</v>
      </c>
      <c r="F332" s="221" t="s">
        <v>394</v>
      </c>
      <c r="G332" s="222" t="s">
        <v>106</v>
      </c>
      <c r="H332" s="223">
        <v>6</v>
      </c>
      <c r="I332" s="224"/>
      <c r="J332" s="225">
        <f>ROUND(I332*H332,2)</f>
        <v>0</v>
      </c>
      <c r="K332" s="221" t="s">
        <v>165</v>
      </c>
      <c r="L332" s="44"/>
      <c r="M332" s="226" t="s">
        <v>1</v>
      </c>
      <c r="N332" s="227" t="s">
        <v>47</v>
      </c>
      <c r="O332" s="91"/>
      <c r="P332" s="228">
        <f>O332*H332</f>
        <v>0</v>
      </c>
      <c r="Q332" s="228">
        <v>0</v>
      </c>
      <c r="R332" s="228">
        <f>Q332*H332</f>
        <v>0</v>
      </c>
      <c r="S332" s="228">
        <v>0</v>
      </c>
      <c r="T332" s="229">
        <f>S332*H332</f>
        <v>0</v>
      </c>
      <c r="U332" s="38"/>
      <c r="V332" s="38"/>
      <c r="W332" s="38"/>
      <c r="X332" s="38"/>
      <c r="Y332" s="38"/>
      <c r="Z332" s="38"/>
      <c r="AA332" s="38"/>
      <c r="AB332" s="38"/>
      <c r="AC332" s="38"/>
      <c r="AD332" s="38"/>
      <c r="AE332" s="38"/>
      <c r="AR332" s="230" t="s">
        <v>166</v>
      </c>
      <c r="AT332" s="230" t="s">
        <v>162</v>
      </c>
      <c r="AU332" s="230" t="s">
        <v>91</v>
      </c>
      <c r="AY332" s="17" t="s">
        <v>160</v>
      </c>
      <c r="BE332" s="231">
        <f>IF(N332="základní",J332,0)</f>
        <v>0</v>
      </c>
      <c r="BF332" s="231">
        <f>IF(N332="snížená",J332,0)</f>
        <v>0</v>
      </c>
      <c r="BG332" s="231">
        <f>IF(N332="zákl. přenesená",J332,0)</f>
        <v>0</v>
      </c>
      <c r="BH332" s="231">
        <f>IF(N332="sníž. přenesená",J332,0)</f>
        <v>0</v>
      </c>
      <c r="BI332" s="231">
        <f>IF(N332="nulová",J332,0)</f>
        <v>0</v>
      </c>
      <c r="BJ332" s="17" t="s">
        <v>14</v>
      </c>
      <c r="BK332" s="231">
        <f>ROUND(I332*H332,2)</f>
        <v>0</v>
      </c>
      <c r="BL332" s="17" t="s">
        <v>166</v>
      </c>
      <c r="BM332" s="230" t="s">
        <v>395</v>
      </c>
    </row>
    <row r="333" s="2" customFormat="1">
      <c r="A333" s="38"/>
      <c r="B333" s="39"/>
      <c r="C333" s="40"/>
      <c r="D333" s="232" t="s">
        <v>168</v>
      </c>
      <c r="E333" s="40"/>
      <c r="F333" s="233" t="s">
        <v>394</v>
      </c>
      <c r="G333" s="40"/>
      <c r="H333" s="40"/>
      <c r="I333" s="234"/>
      <c r="J333" s="40"/>
      <c r="K333" s="40"/>
      <c r="L333" s="44"/>
      <c r="M333" s="235"/>
      <c r="N333" s="236"/>
      <c r="O333" s="91"/>
      <c r="P333" s="91"/>
      <c r="Q333" s="91"/>
      <c r="R333" s="91"/>
      <c r="S333" s="91"/>
      <c r="T333" s="92"/>
      <c r="U333" s="38"/>
      <c r="V333" s="38"/>
      <c r="W333" s="38"/>
      <c r="X333" s="38"/>
      <c r="Y333" s="38"/>
      <c r="Z333" s="38"/>
      <c r="AA333" s="38"/>
      <c r="AB333" s="38"/>
      <c r="AC333" s="38"/>
      <c r="AD333" s="38"/>
      <c r="AE333" s="38"/>
      <c r="AT333" s="17" t="s">
        <v>168</v>
      </c>
      <c r="AU333" s="17" t="s">
        <v>91</v>
      </c>
    </row>
    <row r="334" s="2" customFormat="1">
      <c r="A334" s="38"/>
      <c r="B334" s="39"/>
      <c r="C334" s="40"/>
      <c r="D334" s="237" t="s">
        <v>170</v>
      </c>
      <c r="E334" s="40"/>
      <c r="F334" s="238" t="s">
        <v>396</v>
      </c>
      <c r="G334" s="40"/>
      <c r="H334" s="40"/>
      <c r="I334" s="234"/>
      <c r="J334" s="40"/>
      <c r="K334" s="40"/>
      <c r="L334" s="44"/>
      <c r="M334" s="235"/>
      <c r="N334" s="236"/>
      <c r="O334" s="91"/>
      <c r="P334" s="91"/>
      <c r="Q334" s="91"/>
      <c r="R334" s="91"/>
      <c r="S334" s="91"/>
      <c r="T334" s="92"/>
      <c r="U334" s="38"/>
      <c r="V334" s="38"/>
      <c r="W334" s="38"/>
      <c r="X334" s="38"/>
      <c r="Y334" s="38"/>
      <c r="Z334" s="38"/>
      <c r="AA334" s="38"/>
      <c r="AB334" s="38"/>
      <c r="AC334" s="38"/>
      <c r="AD334" s="38"/>
      <c r="AE334" s="38"/>
      <c r="AT334" s="17" t="s">
        <v>170</v>
      </c>
      <c r="AU334" s="17" t="s">
        <v>91</v>
      </c>
    </row>
    <row r="335" s="2" customFormat="1">
      <c r="A335" s="38"/>
      <c r="B335" s="39"/>
      <c r="C335" s="40"/>
      <c r="D335" s="232" t="s">
        <v>172</v>
      </c>
      <c r="E335" s="40"/>
      <c r="F335" s="239" t="s">
        <v>397</v>
      </c>
      <c r="G335" s="40"/>
      <c r="H335" s="40"/>
      <c r="I335" s="234"/>
      <c r="J335" s="40"/>
      <c r="K335" s="40"/>
      <c r="L335" s="44"/>
      <c r="M335" s="235"/>
      <c r="N335" s="236"/>
      <c r="O335" s="91"/>
      <c r="P335" s="91"/>
      <c r="Q335" s="91"/>
      <c r="R335" s="91"/>
      <c r="S335" s="91"/>
      <c r="T335" s="92"/>
      <c r="U335" s="38"/>
      <c r="V335" s="38"/>
      <c r="W335" s="38"/>
      <c r="X335" s="38"/>
      <c r="Y335" s="38"/>
      <c r="Z335" s="38"/>
      <c r="AA335" s="38"/>
      <c r="AB335" s="38"/>
      <c r="AC335" s="38"/>
      <c r="AD335" s="38"/>
      <c r="AE335" s="38"/>
      <c r="AT335" s="17" t="s">
        <v>172</v>
      </c>
      <c r="AU335" s="17" t="s">
        <v>91</v>
      </c>
    </row>
    <row r="336" s="13" customFormat="1">
      <c r="A336" s="13"/>
      <c r="B336" s="240"/>
      <c r="C336" s="241"/>
      <c r="D336" s="232" t="s">
        <v>174</v>
      </c>
      <c r="E336" s="242" t="s">
        <v>1</v>
      </c>
      <c r="F336" s="243" t="s">
        <v>206</v>
      </c>
      <c r="G336" s="241"/>
      <c r="H336" s="244">
        <v>6</v>
      </c>
      <c r="I336" s="245"/>
      <c r="J336" s="241"/>
      <c r="K336" s="241"/>
      <c r="L336" s="246"/>
      <c r="M336" s="247"/>
      <c r="N336" s="248"/>
      <c r="O336" s="248"/>
      <c r="P336" s="248"/>
      <c r="Q336" s="248"/>
      <c r="R336" s="248"/>
      <c r="S336" s="248"/>
      <c r="T336" s="249"/>
      <c r="U336" s="13"/>
      <c r="V336" s="13"/>
      <c r="W336" s="13"/>
      <c r="X336" s="13"/>
      <c r="Y336" s="13"/>
      <c r="Z336" s="13"/>
      <c r="AA336" s="13"/>
      <c r="AB336" s="13"/>
      <c r="AC336" s="13"/>
      <c r="AD336" s="13"/>
      <c r="AE336" s="13"/>
      <c r="AT336" s="250" t="s">
        <v>174</v>
      </c>
      <c r="AU336" s="250" t="s">
        <v>91</v>
      </c>
      <c r="AV336" s="13" t="s">
        <v>91</v>
      </c>
      <c r="AW336" s="13" t="s">
        <v>36</v>
      </c>
      <c r="AX336" s="13" t="s">
        <v>82</v>
      </c>
      <c r="AY336" s="250" t="s">
        <v>160</v>
      </c>
    </row>
    <row r="337" s="14" customFormat="1">
      <c r="A337" s="14"/>
      <c r="B337" s="251"/>
      <c r="C337" s="252"/>
      <c r="D337" s="232" t="s">
        <v>174</v>
      </c>
      <c r="E337" s="253" t="s">
        <v>1</v>
      </c>
      <c r="F337" s="254" t="s">
        <v>176</v>
      </c>
      <c r="G337" s="252"/>
      <c r="H337" s="255">
        <v>6</v>
      </c>
      <c r="I337" s="256"/>
      <c r="J337" s="252"/>
      <c r="K337" s="252"/>
      <c r="L337" s="257"/>
      <c r="M337" s="258"/>
      <c r="N337" s="259"/>
      <c r="O337" s="259"/>
      <c r="P337" s="259"/>
      <c r="Q337" s="259"/>
      <c r="R337" s="259"/>
      <c r="S337" s="259"/>
      <c r="T337" s="260"/>
      <c r="U337" s="14"/>
      <c r="V337" s="14"/>
      <c r="W337" s="14"/>
      <c r="X337" s="14"/>
      <c r="Y337" s="14"/>
      <c r="Z337" s="14"/>
      <c r="AA337" s="14"/>
      <c r="AB337" s="14"/>
      <c r="AC337" s="14"/>
      <c r="AD337" s="14"/>
      <c r="AE337" s="14"/>
      <c r="AT337" s="261" t="s">
        <v>174</v>
      </c>
      <c r="AU337" s="261" t="s">
        <v>91</v>
      </c>
      <c r="AV337" s="14" t="s">
        <v>166</v>
      </c>
      <c r="AW337" s="14" t="s">
        <v>36</v>
      </c>
      <c r="AX337" s="14" t="s">
        <v>14</v>
      </c>
      <c r="AY337" s="261" t="s">
        <v>160</v>
      </c>
    </row>
    <row r="338" s="2" customFormat="1" ht="55.5" customHeight="1">
      <c r="A338" s="38"/>
      <c r="B338" s="39"/>
      <c r="C338" s="219" t="s">
        <v>398</v>
      </c>
      <c r="D338" s="219" t="s">
        <v>162</v>
      </c>
      <c r="E338" s="220" t="s">
        <v>399</v>
      </c>
      <c r="F338" s="221" t="s">
        <v>400</v>
      </c>
      <c r="G338" s="222" t="s">
        <v>96</v>
      </c>
      <c r="H338" s="223">
        <v>20.149999999999999</v>
      </c>
      <c r="I338" s="224"/>
      <c r="J338" s="225">
        <f>ROUND(I338*H338,2)</f>
        <v>0</v>
      </c>
      <c r="K338" s="221" t="s">
        <v>165</v>
      </c>
      <c r="L338" s="44"/>
      <c r="M338" s="226" t="s">
        <v>1</v>
      </c>
      <c r="N338" s="227" t="s">
        <v>47</v>
      </c>
      <c r="O338" s="91"/>
      <c r="P338" s="228">
        <f>O338*H338</f>
        <v>0</v>
      </c>
      <c r="Q338" s="228">
        <v>0</v>
      </c>
      <c r="R338" s="228">
        <f>Q338*H338</f>
        <v>0</v>
      </c>
      <c r="S338" s="228">
        <v>0</v>
      </c>
      <c r="T338" s="229">
        <f>S338*H338</f>
        <v>0</v>
      </c>
      <c r="U338" s="38"/>
      <c r="V338" s="38"/>
      <c r="W338" s="38"/>
      <c r="X338" s="38"/>
      <c r="Y338" s="38"/>
      <c r="Z338" s="38"/>
      <c r="AA338" s="38"/>
      <c r="AB338" s="38"/>
      <c r="AC338" s="38"/>
      <c r="AD338" s="38"/>
      <c r="AE338" s="38"/>
      <c r="AR338" s="230" t="s">
        <v>166</v>
      </c>
      <c r="AT338" s="230" t="s">
        <v>162</v>
      </c>
      <c r="AU338" s="230" t="s">
        <v>91</v>
      </c>
      <c r="AY338" s="17" t="s">
        <v>160</v>
      </c>
      <c r="BE338" s="231">
        <f>IF(N338="základní",J338,0)</f>
        <v>0</v>
      </c>
      <c r="BF338" s="231">
        <f>IF(N338="snížená",J338,0)</f>
        <v>0</v>
      </c>
      <c r="BG338" s="231">
        <f>IF(N338="zákl. přenesená",J338,0)</f>
        <v>0</v>
      </c>
      <c r="BH338" s="231">
        <f>IF(N338="sníž. přenesená",J338,0)</f>
        <v>0</v>
      </c>
      <c r="BI338" s="231">
        <f>IF(N338="nulová",J338,0)</f>
        <v>0</v>
      </c>
      <c r="BJ338" s="17" t="s">
        <v>14</v>
      </c>
      <c r="BK338" s="231">
        <f>ROUND(I338*H338,2)</f>
        <v>0</v>
      </c>
      <c r="BL338" s="17" t="s">
        <v>166</v>
      </c>
      <c r="BM338" s="230" t="s">
        <v>401</v>
      </c>
    </row>
    <row r="339" s="2" customFormat="1">
      <c r="A339" s="38"/>
      <c r="B339" s="39"/>
      <c r="C339" s="40"/>
      <c r="D339" s="232" t="s">
        <v>168</v>
      </c>
      <c r="E339" s="40"/>
      <c r="F339" s="233" t="s">
        <v>400</v>
      </c>
      <c r="G339" s="40"/>
      <c r="H339" s="40"/>
      <c r="I339" s="234"/>
      <c r="J339" s="40"/>
      <c r="K339" s="40"/>
      <c r="L339" s="44"/>
      <c r="M339" s="235"/>
      <c r="N339" s="236"/>
      <c r="O339" s="91"/>
      <c r="P339" s="91"/>
      <c r="Q339" s="91"/>
      <c r="R339" s="91"/>
      <c r="S339" s="91"/>
      <c r="T339" s="92"/>
      <c r="U339" s="38"/>
      <c r="V339" s="38"/>
      <c r="W339" s="38"/>
      <c r="X339" s="38"/>
      <c r="Y339" s="38"/>
      <c r="Z339" s="38"/>
      <c r="AA339" s="38"/>
      <c r="AB339" s="38"/>
      <c r="AC339" s="38"/>
      <c r="AD339" s="38"/>
      <c r="AE339" s="38"/>
      <c r="AT339" s="17" t="s">
        <v>168</v>
      </c>
      <c r="AU339" s="17" t="s">
        <v>91</v>
      </c>
    </row>
    <row r="340" s="2" customFormat="1">
      <c r="A340" s="38"/>
      <c r="B340" s="39"/>
      <c r="C340" s="40"/>
      <c r="D340" s="237" t="s">
        <v>170</v>
      </c>
      <c r="E340" s="40"/>
      <c r="F340" s="238" t="s">
        <v>402</v>
      </c>
      <c r="G340" s="40"/>
      <c r="H340" s="40"/>
      <c r="I340" s="234"/>
      <c r="J340" s="40"/>
      <c r="K340" s="40"/>
      <c r="L340" s="44"/>
      <c r="M340" s="235"/>
      <c r="N340" s="236"/>
      <c r="O340" s="91"/>
      <c r="P340" s="91"/>
      <c r="Q340" s="91"/>
      <c r="R340" s="91"/>
      <c r="S340" s="91"/>
      <c r="T340" s="92"/>
      <c r="U340" s="38"/>
      <c r="V340" s="38"/>
      <c r="W340" s="38"/>
      <c r="X340" s="38"/>
      <c r="Y340" s="38"/>
      <c r="Z340" s="38"/>
      <c r="AA340" s="38"/>
      <c r="AB340" s="38"/>
      <c r="AC340" s="38"/>
      <c r="AD340" s="38"/>
      <c r="AE340" s="38"/>
      <c r="AT340" s="17" t="s">
        <v>170</v>
      </c>
      <c r="AU340" s="17" t="s">
        <v>91</v>
      </c>
    </row>
    <row r="341" s="2" customFormat="1">
      <c r="A341" s="38"/>
      <c r="B341" s="39"/>
      <c r="C341" s="40"/>
      <c r="D341" s="232" t="s">
        <v>172</v>
      </c>
      <c r="E341" s="40"/>
      <c r="F341" s="239" t="s">
        <v>397</v>
      </c>
      <c r="G341" s="40"/>
      <c r="H341" s="40"/>
      <c r="I341" s="234"/>
      <c r="J341" s="40"/>
      <c r="K341" s="40"/>
      <c r="L341" s="44"/>
      <c r="M341" s="235"/>
      <c r="N341" s="236"/>
      <c r="O341" s="91"/>
      <c r="P341" s="91"/>
      <c r="Q341" s="91"/>
      <c r="R341" s="91"/>
      <c r="S341" s="91"/>
      <c r="T341" s="92"/>
      <c r="U341" s="38"/>
      <c r="V341" s="38"/>
      <c r="W341" s="38"/>
      <c r="X341" s="38"/>
      <c r="Y341" s="38"/>
      <c r="Z341" s="38"/>
      <c r="AA341" s="38"/>
      <c r="AB341" s="38"/>
      <c r="AC341" s="38"/>
      <c r="AD341" s="38"/>
      <c r="AE341" s="38"/>
      <c r="AT341" s="17" t="s">
        <v>172</v>
      </c>
      <c r="AU341" s="17" t="s">
        <v>91</v>
      </c>
    </row>
    <row r="342" s="13" customFormat="1">
      <c r="A342" s="13"/>
      <c r="B342" s="240"/>
      <c r="C342" s="241"/>
      <c r="D342" s="232" t="s">
        <v>174</v>
      </c>
      <c r="E342" s="242" t="s">
        <v>1</v>
      </c>
      <c r="F342" s="243" t="s">
        <v>181</v>
      </c>
      <c r="G342" s="241"/>
      <c r="H342" s="244">
        <v>20.149999999999999</v>
      </c>
      <c r="I342" s="245"/>
      <c r="J342" s="241"/>
      <c r="K342" s="241"/>
      <c r="L342" s="246"/>
      <c r="M342" s="247"/>
      <c r="N342" s="248"/>
      <c r="O342" s="248"/>
      <c r="P342" s="248"/>
      <c r="Q342" s="248"/>
      <c r="R342" s="248"/>
      <c r="S342" s="248"/>
      <c r="T342" s="249"/>
      <c r="U342" s="13"/>
      <c r="V342" s="13"/>
      <c r="W342" s="13"/>
      <c r="X342" s="13"/>
      <c r="Y342" s="13"/>
      <c r="Z342" s="13"/>
      <c r="AA342" s="13"/>
      <c r="AB342" s="13"/>
      <c r="AC342" s="13"/>
      <c r="AD342" s="13"/>
      <c r="AE342" s="13"/>
      <c r="AT342" s="250" t="s">
        <v>174</v>
      </c>
      <c r="AU342" s="250" t="s">
        <v>91</v>
      </c>
      <c r="AV342" s="13" t="s">
        <v>91</v>
      </c>
      <c r="AW342" s="13" t="s">
        <v>36</v>
      </c>
      <c r="AX342" s="13" t="s">
        <v>82</v>
      </c>
      <c r="AY342" s="250" t="s">
        <v>160</v>
      </c>
    </row>
    <row r="343" s="14" customFormat="1">
      <c r="A343" s="14"/>
      <c r="B343" s="251"/>
      <c r="C343" s="252"/>
      <c r="D343" s="232" t="s">
        <v>174</v>
      </c>
      <c r="E343" s="253" t="s">
        <v>1</v>
      </c>
      <c r="F343" s="254" t="s">
        <v>176</v>
      </c>
      <c r="G343" s="252"/>
      <c r="H343" s="255">
        <v>20.149999999999999</v>
      </c>
      <c r="I343" s="256"/>
      <c r="J343" s="252"/>
      <c r="K343" s="252"/>
      <c r="L343" s="257"/>
      <c r="M343" s="258"/>
      <c r="N343" s="259"/>
      <c r="O343" s="259"/>
      <c r="P343" s="259"/>
      <c r="Q343" s="259"/>
      <c r="R343" s="259"/>
      <c r="S343" s="259"/>
      <c r="T343" s="260"/>
      <c r="U343" s="14"/>
      <c r="V343" s="14"/>
      <c r="W343" s="14"/>
      <c r="X343" s="14"/>
      <c r="Y343" s="14"/>
      <c r="Z343" s="14"/>
      <c r="AA343" s="14"/>
      <c r="AB343" s="14"/>
      <c r="AC343" s="14"/>
      <c r="AD343" s="14"/>
      <c r="AE343" s="14"/>
      <c r="AT343" s="261" t="s">
        <v>174</v>
      </c>
      <c r="AU343" s="261" t="s">
        <v>91</v>
      </c>
      <c r="AV343" s="14" t="s">
        <v>166</v>
      </c>
      <c r="AW343" s="14" t="s">
        <v>36</v>
      </c>
      <c r="AX343" s="14" t="s">
        <v>14</v>
      </c>
      <c r="AY343" s="261" t="s">
        <v>160</v>
      </c>
    </row>
    <row r="344" s="12" customFormat="1" ht="22.8" customHeight="1">
      <c r="A344" s="12"/>
      <c r="B344" s="203"/>
      <c r="C344" s="204"/>
      <c r="D344" s="205" t="s">
        <v>81</v>
      </c>
      <c r="E344" s="217" t="s">
        <v>403</v>
      </c>
      <c r="F344" s="217" t="s">
        <v>404</v>
      </c>
      <c r="G344" s="204"/>
      <c r="H344" s="204"/>
      <c r="I344" s="207"/>
      <c r="J344" s="218">
        <f>BK344</f>
        <v>0</v>
      </c>
      <c r="K344" s="204"/>
      <c r="L344" s="209"/>
      <c r="M344" s="210"/>
      <c r="N344" s="211"/>
      <c r="O344" s="211"/>
      <c r="P344" s="212">
        <f>SUM(P345:P380)</f>
        <v>0</v>
      </c>
      <c r="Q344" s="211"/>
      <c r="R344" s="212">
        <f>SUM(R345:R380)</f>
        <v>0</v>
      </c>
      <c r="S344" s="211"/>
      <c r="T344" s="213">
        <f>SUM(T345:T380)</f>
        <v>0</v>
      </c>
      <c r="U344" s="12"/>
      <c r="V344" s="12"/>
      <c r="W344" s="12"/>
      <c r="X344" s="12"/>
      <c r="Y344" s="12"/>
      <c r="Z344" s="12"/>
      <c r="AA344" s="12"/>
      <c r="AB344" s="12"/>
      <c r="AC344" s="12"/>
      <c r="AD344" s="12"/>
      <c r="AE344" s="12"/>
      <c r="AR344" s="214" t="s">
        <v>14</v>
      </c>
      <c r="AT344" s="215" t="s">
        <v>81</v>
      </c>
      <c r="AU344" s="215" t="s">
        <v>14</v>
      </c>
      <c r="AY344" s="214" t="s">
        <v>160</v>
      </c>
      <c r="BK344" s="216">
        <f>SUM(BK345:BK380)</f>
        <v>0</v>
      </c>
    </row>
    <row r="345" s="2" customFormat="1" ht="37.8" customHeight="1">
      <c r="A345" s="38"/>
      <c r="B345" s="39"/>
      <c r="C345" s="219" t="s">
        <v>405</v>
      </c>
      <c r="D345" s="219" t="s">
        <v>162</v>
      </c>
      <c r="E345" s="220" t="s">
        <v>406</v>
      </c>
      <c r="F345" s="221" t="s">
        <v>407</v>
      </c>
      <c r="G345" s="222" t="s">
        <v>120</v>
      </c>
      <c r="H345" s="223">
        <v>43.438000000000002</v>
      </c>
      <c r="I345" s="224"/>
      <c r="J345" s="225">
        <f>ROUND(I345*H345,2)</f>
        <v>0</v>
      </c>
      <c r="K345" s="221" t="s">
        <v>165</v>
      </c>
      <c r="L345" s="44"/>
      <c r="M345" s="226" t="s">
        <v>1</v>
      </c>
      <c r="N345" s="227" t="s">
        <v>47</v>
      </c>
      <c r="O345" s="91"/>
      <c r="P345" s="228">
        <f>O345*H345</f>
        <v>0</v>
      </c>
      <c r="Q345" s="228">
        <v>0</v>
      </c>
      <c r="R345" s="228">
        <f>Q345*H345</f>
        <v>0</v>
      </c>
      <c r="S345" s="228">
        <v>0</v>
      </c>
      <c r="T345" s="229">
        <f>S345*H345</f>
        <v>0</v>
      </c>
      <c r="U345" s="38"/>
      <c r="V345" s="38"/>
      <c r="W345" s="38"/>
      <c r="X345" s="38"/>
      <c r="Y345" s="38"/>
      <c r="Z345" s="38"/>
      <c r="AA345" s="38"/>
      <c r="AB345" s="38"/>
      <c r="AC345" s="38"/>
      <c r="AD345" s="38"/>
      <c r="AE345" s="38"/>
      <c r="AR345" s="230" t="s">
        <v>166</v>
      </c>
      <c r="AT345" s="230" t="s">
        <v>162</v>
      </c>
      <c r="AU345" s="230" t="s">
        <v>91</v>
      </c>
      <c r="AY345" s="17" t="s">
        <v>160</v>
      </c>
      <c r="BE345" s="231">
        <f>IF(N345="základní",J345,0)</f>
        <v>0</v>
      </c>
      <c r="BF345" s="231">
        <f>IF(N345="snížená",J345,0)</f>
        <v>0</v>
      </c>
      <c r="BG345" s="231">
        <f>IF(N345="zákl. přenesená",J345,0)</f>
        <v>0</v>
      </c>
      <c r="BH345" s="231">
        <f>IF(N345="sníž. přenesená",J345,0)</f>
        <v>0</v>
      </c>
      <c r="BI345" s="231">
        <f>IF(N345="nulová",J345,0)</f>
        <v>0</v>
      </c>
      <c r="BJ345" s="17" t="s">
        <v>14</v>
      </c>
      <c r="BK345" s="231">
        <f>ROUND(I345*H345,2)</f>
        <v>0</v>
      </c>
      <c r="BL345" s="17" t="s">
        <v>166</v>
      </c>
      <c r="BM345" s="230" t="s">
        <v>408</v>
      </c>
    </row>
    <row r="346" s="2" customFormat="1">
      <c r="A346" s="38"/>
      <c r="B346" s="39"/>
      <c r="C346" s="40"/>
      <c r="D346" s="232" t="s">
        <v>168</v>
      </c>
      <c r="E346" s="40"/>
      <c r="F346" s="233" t="s">
        <v>407</v>
      </c>
      <c r="G346" s="40"/>
      <c r="H346" s="40"/>
      <c r="I346" s="234"/>
      <c r="J346" s="40"/>
      <c r="K346" s="40"/>
      <c r="L346" s="44"/>
      <c r="M346" s="235"/>
      <c r="N346" s="236"/>
      <c r="O346" s="91"/>
      <c r="P346" s="91"/>
      <c r="Q346" s="91"/>
      <c r="R346" s="91"/>
      <c r="S346" s="91"/>
      <c r="T346" s="92"/>
      <c r="U346" s="38"/>
      <c r="V346" s="38"/>
      <c r="W346" s="38"/>
      <c r="X346" s="38"/>
      <c r="Y346" s="38"/>
      <c r="Z346" s="38"/>
      <c r="AA346" s="38"/>
      <c r="AB346" s="38"/>
      <c r="AC346" s="38"/>
      <c r="AD346" s="38"/>
      <c r="AE346" s="38"/>
      <c r="AT346" s="17" t="s">
        <v>168</v>
      </c>
      <c r="AU346" s="17" t="s">
        <v>91</v>
      </c>
    </row>
    <row r="347" s="2" customFormat="1">
      <c r="A347" s="38"/>
      <c r="B347" s="39"/>
      <c r="C347" s="40"/>
      <c r="D347" s="237" t="s">
        <v>170</v>
      </c>
      <c r="E347" s="40"/>
      <c r="F347" s="238" t="s">
        <v>409</v>
      </c>
      <c r="G347" s="40"/>
      <c r="H347" s="40"/>
      <c r="I347" s="234"/>
      <c r="J347" s="40"/>
      <c r="K347" s="40"/>
      <c r="L347" s="44"/>
      <c r="M347" s="235"/>
      <c r="N347" s="236"/>
      <c r="O347" s="91"/>
      <c r="P347" s="91"/>
      <c r="Q347" s="91"/>
      <c r="R347" s="91"/>
      <c r="S347" s="91"/>
      <c r="T347" s="92"/>
      <c r="U347" s="38"/>
      <c r="V347" s="38"/>
      <c r="W347" s="38"/>
      <c r="X347" s="38"/>
      <c r="Y347" s="38"/>
      <c r="Z347" s="38"/>
      <c r="AA347" s="38"/>
      <c r="AB347" s="38"/>
      <c r="AC347" s="38"/>
      <c r="AD347" s="38"/>
      <c r="AE347" s="38"/>
      <c r="AT347" s="17" t="s">
        <v>170</v>
      </c>
      <c r="AU347" s="17" t="s">
        <v>91</v>
      </c>
    </row>
    <row r="348" s="2" customFormat="1">
      <c r="A348" s="38"/>
      <c r="B348" s="39"/>
      <c r="C348" s="40"/>
      <c r="D348" s="232" t="s">
        <v>172</v>
      </c>
      <c r="E348" s="40"/>
      <c r="F348" s="239" t="s">
        <v>410</v>
      </c>
      <c r="G348" s="40"/>
      <c r="H348" s="40"/>
      <c r="I348" s="234"/>
      <c r="J348" s="40"/>
      <c r="K348" s="40"/>
      <c r="L348" s="44"/>
      <c r="M348" s="235"/>
      <c r="N348" s="236"/>
      <c r="O348" s="91"/>
      <c r="P348" s="91"/>
      <c r="Q348" s="91"/>
      <c r="R348" s="91"/>
      <c r="S348" s="91"/>
      <c r="T348" s="92"/>
      <c r="U348" s="38"/>
      <c r="V348" s="38"/>
      <c r="W348" s="38"/>
      <c r="X348" s="38"/>
      <c r="Y348" s="38"/>
      <c r="Z348" s="38"/>
      <c r="AA348" s="38"/>
      <c r="AB348" s="38"/>
      <c r="AC348" s="38"/>
      <c r="AD348" s="38"/>
      <c r="AE348" s="38"/>
      <c r="AT348" s="17" t="s">
        <v>172</v>
      </c>
      <c r="AU348" s="17" t="s">
        <v>91</v>
      </c>
    </row>
    <row r="349" s="13" customFormat="1">
      <c r="A349" s="13"/>
      <c r="B349" s="240"/>
      <c r="C349" s="241"/>
      <c r="D349" s="232" t="s">
        <v>174</v>
      </c>
      <c r="E349" s="242" t="s">
        <v>1</v>
      </c>
      <c r="F349" s="243" t="s">
        <v>118</v>
      </c>
      <c r="G349" s="241"/>
      <c r="H349" s="244">
        <v>43.438000000000002</v>
      </c>
      <c r="I349" s="245"/>
      <c r="J349" s="241"/>
      <c r="K349" s="241"/>
      <c r="L349" s="246"/>
      <c r="M349" s="247"/>
      <c r="N349" s="248"/>
      <c r="O349" s="248"/>
      <c r="P349" s="248"/>
      <c r="Q349" s="248"/>
      <c r="R349" s="248"/>
      <c r="S349" s="248"/>
      <c r="T349" s="249"/>
      <c r="U349" s="13"/>
      <c r="V349" s="13"/>
      <c r="W349" s="13"/>
      <c r="X349" s="13"/>
      <c r="Y349" s="13"/>
      <c r="Z349" s="13"/>
      <c r="AA349" s="13"/>
      <c r="AB349" s="13"/>
      <c r="AC349" s="13"/>
      <c r="AD349" s="13"/>
      <c r="AE349" s="13"/>
      <c r="AT349" s="250" t="s">
        <v>174</v>
      </c>
      <c r="AU349" s="250" t="s">
        <v>91</v>
      </c>
      <c r="AV349" s="13" t="s">
        <v>91</v>
      </c>
      <c r="AW349" s="13" t="s">
        <v>36</v>
      </c>
      <c r="AX349" s="13" t="s">
        <v>82</v>
      </c>
      <c r="AY349" s="250" t="s">
        <v>160</v>
      </c>
    </row>
    <row r="350" s="14" customFormat="1">
      <c r="A350" s="14"/>
      <c r="B350" s="251"/>
      <c r="C350" s="252"/>
      <c r="D350" s="232" t="s">
        <v>174</v>
      </c>
      <c r="E350" s="253" t="s">
        <v>1</v>
      </c>
      <c r="F350" s="254" t="s">
        <v>176</v>
      </c>
      <c r="G350" s="252"/>
      <c r="H350" s="255">
        <v>43.438000000000002</v>
      </c>
      <c r="I350" s="256"/>
      <c r="J350" s="252"/>
      <c r="K350" s="252"/>
      <c r="L350" s="257"/>
      <c r="M350" s="258"/>
      <c r="N350" s="259"/>
      <c r="O350" s="259"/>
      <c r="P350" s="259"/>
      <c r="Q350" s="259"/>
      <c r="R350" s="259"/>
      <c r="S350" s="259"/>
      <c r="T350" s="260"/>
      <c r="U350" s="14"/>
      <c r="V350" s="14"/>
      <c r="W350" s="14"/>
      <c r="X350" s="14"/>
      <c r="Y350" s="14"/>
      <c r="Z350" s="14"/>
      <c r="AA350" s="14"/>
      <c r="AB350" s="14"/>
      <c r="AC350" s="14"/>
      <c r="AD350" s="14"/>
      <c r="AE350" s="14"/>
      <c r="AT350" s="261" t="s">
        <v>174</v>
      </c>
      <c r="AU350" s="261" t="s">
        <v>91</v>
      </c>
      <c r="AV350" s="14" t="s">
        <v>166</v>
      </c>
      <c r="AW350" s="14" t="s">
        <v>36</v>
      </c>
      <c r="AX350" s="14" t="s">
        <v>14</v>
      </c>
      <c r="AY350" s="261" t="s">
        <v>160</v>
      </c>
    </row>
    <row r="351" s="2" customFormat="1" ht="44.25" customHeight="1">
      <c r="A351" s="38"/>
      <c r="B351" s="39"/>
      <c r="C351" s="219" t="s">
        <v>411</v>
      </c>
      <c r="D351" s="219" t="s">
        <v>162</v>
      </c>
      <c r="E351" s="220" t="s">
        <v>412</v>
      </c>
      <c r="F351" s="221" t="s">
        <v>413</v>
      </c>
      <c r="G351" s="222" t="s">
        <v>120</v>
      </c>
      <c r="H351" s="223">
        <v>1042.5119999999999</v>
      </c>
      <c r="I351" s="224"/>
      <c r="J351" s="225">
        <f>ROUND(I351*H351,2)</f>
        <v>0</v>
      </c>
      <c r="K351" s="221" t="s">
        <v>165</v>
      </c>
      <c r="L351" s="44"/>
      <c r="M351" s="226" t="s">
        <v>1</v>
      </c>
      <c r="N351" s="227" t="s">
        <v>47</v>
      </c>
      <c r="O351" s="91"/>
      <c r="P351" s="228">
        <f>O351*H351</f>
        <v>0</v>
      </c>
      <c r="Q351" s="228">
        <v>0</v>
      </c>
      <c r="R351" s="228">
        <f>Q351*H351</f>
        <v>0</v>
      </c>
      <c r="S351" s="228">
        <v>0</v>
      </c>
      <c r="T351" s="229">
        <f>S351*H351</f>
        <v>0</v>
      </c>
      <c r="U351" s="38"/>
      <c r="V351" s="38"/>
      <c r="W351" s="38"/>
      <c r="X351" s="38"/>
      <c r="Y351" s="38"/>
      <c r="Z351" s="38"/>
      <c r="AA351" s="38"/>
      <c r="AB351" s="38"/>
      <c r="AC351" s="38"/>
      <c r="AD351" s="38"/>
      <c r="AE351" s="38"/>
      <c r="AR351" s="230" t="s">
        <v>166</v>
      </c>
      <c r="AT351" s="230" t="s">
        <v>162</v>
      </c>
      <c r="AU351" s="230" t="s">
        <v>91</v>
      </c>
      <c r="AY351" s="17" t="s">
        <v>160</v>
      </c>
      <c r="BE351" s="231">
        <f>IF(N351="základní",J351,0)</f>
        <v>0</v>
      </c>
      <c r="BF351" s="231">
        <f>IF(N351="snížená",J351,0)</f>
        <v>0</v>
      </c>
      <c r="BG351" s="231">
        <f>IF(N351="zákl. přenesená",J351,0)</f>
        <v>0</v>
      </c>
      <c r="BH351" s="231">
        <f>IF(N351="sníž. přenesená",J351,0)</f>
        <v>0</v>
      </c>
      <c r="BI351" s="231">
        <f>IF(N351="nulová",J351,0)</f>
        <v>0</v>
      </c>
      <c r="BJ351" s="17" t="s">
        <v>14</v>
      </c>
      <c r="BK351" s="231">
        <f>ROUND(I351*H351,2)</f>
        <v>0</v>
      </c>
      <c r="BL351" s="17" t="s">
        <v>166</v>
      </c>
      <c r="BM351" s="230" t="s">
        <v>414</v>
      </c>
    </row>
    <row r="352" s="2" customFormat="1">
      <c r="A352" s="38"/>
      <c r="B352" s="39"/>
      <c r="C352" s="40"/>
      <c r="D352" s="232" t="s">
        <v>168</v>
      </c>
      <c r="E352" s="40"/>
      <c r="F352" s="233" t="s">
        <v>413</v>
      </c>
      <c r="G352" s="40"/>
      <c r="H352" s="40"/>
      <c r="I352" s="234"/>
      <c r="J352" s="40"/>
      <c r="K352" s="40"/>
      <c r="L352" s="44"/>
      <c r="M352" s="235"/>
      <c r="N352" s="236"/>
      <c r="O352" s="91"/>
      <c r="P352" s="91"/>
      <c r="Q352" s="91"/>
      <c r="R352" s="91"/>
      <c r="S352" s="91"/>
      <c r="T352" s="92"/>
      <c r="U352" s="38"/>
      <c r="V352" s="38"/>
      <c r="W352" s="38"/>
      <c r="X352" s="38"/>
      <c r="Y352" s="38"/>
      <c r="Z352" s="38"/>
      <c r="AA352" s="38"/>
      <c r="AB352" s="38"/>
      <c r="AC352" s="38"/>
      <c r="AD352" s="38"/>
      <c r="AE352" s="38"/>
      <c r="AT352" s="17" t="s">
        <v>168</v>
      </c>
      <c r="AU352" s="17" t="s">
        <v>91</v>
      </c>
    </row>
    <row r="353" s="2" customFormat="1">
      <c r="A353" s="38"/>
      <c r="B353" s="39"/>
      <c r="C353" s="40"/>
      <c r="D353" s="237" t="s">
        <v>170</v>
      </c>
      <c r="E353" s="40"/>
      <c r="F353" s="238" t="s">
        <v>415</v>
      </c>
      <c r="G353" s="40"/>
      <c r="H353" s="40"/>
      <c r="I353" s="234"/>
      <c r="J353" s="40"/>
      <c r="K353" s="40"/>
      <c r="L353" s="44"/>
      <c r="M353" s="235"/>
      <c r="N353" s="236"/>
      <c r="O353" s="91"/>
      <c r="P353" s="91"/>
      <c r="Q353" s="91"/>
      <c r="R353" s="91"/>
      <c r="S353" s="91"/>
      <c r="T353" s="92"/>
      <c r="U353" s="38"/>
      <c r="V353" s="38"/>
      <c r="W353" s="38"/>
      <c r="X353" s="38"/>
      <c r="Y353" s="38"/>
      <c r="Z353" s="38"/>
      <c r="AA353" s="38"/>
      <c r="AB353" s="38"/>
      <c r="AC353" s="38"/>
      <c r="AD353" s="38"/>
      <c r="AE353" s="38"/>
      <c r="AT353" s="17" t="s">
        <v>170</v>
      </c>
      <c r="AU353" s="17" t="s">
        <v>91</v>
      </c>
    </row>
    <row r="354" s="2" customFormat="1">
      <c r="A354" s="38"/>
      <c r="B354" s="39"/>
      <c r="C354" s="40"/>
      <c r="D354" s="232" t="s">
        <v>172</v>
      </c>
      <c r="E354" s="40"/>
      <c r="F354" s="239" t="s">
        <v>410</v>
      </c>
      <c r="G354" s="40"/>
      <c r="H354" s="40"/>
      <c r="I354" s="234"/>
      <c r="J354" s="40"/>
      <c r="K354" s="40"/>
      <c r="L354" s="44"/>
      <c r="M354" s="235"/>
      <c r="N354" s="236"/>
      <c r="O354" s="91"/>
      <c r="P354" s="91"/>
      <c r="Q354" s="91"/>
      <c r="R354" s="91"/>
      <c r="S354" s="91"/>
      <c r="T354" s="92"/>
      <c r="U354" s="38"/>
      <c r="V354" s="38"/>
      <c r="W354" s="38"/>
      <c r="X354" s="38"/>
      <c r="Y354" s="38"/>
      <c r="Z354" s="38"/>
      <c r="AA354" s="38"/>
      <c r="AB354" s="38"/>
      <c r="AC354" s="38"/>
      <c r="AD354" s="38"/>
      <c r="AE354" s="38"/>
      <c r="AT354" s="17" t="s">
        <v>172</v>
      </c>
      <c r="AU354" s="17" t="s">
        <v>91</v>
      </c>
    </row>
    <row r="355" s="15" customFormat="1">
      <c r="A355" s="15"/>
      <c r="B355" s="262"/>
      <c r="C355" s="263"/>
      <c r="D355" s="232" t="s">
        <v>174</v>
      </c>
      <c r="E355" s="264" t="s">
        <v>1</v>
      </c>
      <c r="F355" s="265" t="s">
        <v>416</v>
      </c>
      <c r="G355" s="263"/>
      <c r="H355" s="264" t="s">
        <v>1</v>
      </c>
      <c r="I355" s="266"/>
      <c r="J355" s="263"/>
      <c r="K355" s="263"/>
      <c r="L355" s="267"/>
      <c r="M355" s="268"/>
      <c r="N355" s="269"/>
      <c r="O355" s="269"/>
      <c r="P355" s="269"/>
      <c r="Q355" s="269"/>
      <c r="R355" s="269"/>
      <c r="S355" s="269"/>
      <c r="T355" s="270"/>
      <c r="U355" s="15"/>
      <c r="V355" s="15"/>
      <c r="W355" s="15"/>
      <c r="X355" s="15"/>
      <c r="Y355" s="15"/>
      <c r="Z355" s="15"/>
      <c r="AA355" s="15"/>
      <c r="AB355" s="15"/>
      <c r="AC355" s="15"/>
      <c r="AD355" s="15"/>
      <c r="AE355" s="15"/>
      <c r="AT355" s="271" t="s">
        <v>174</v>
      </c>
      <c r="AU355" s="271" t="s">
        <v>91</v>
      </c>
      <c r="AV355" s="15" t="s">
        <v>14</v>
      </c>
      <c r="AW355" s="15" t="s">
        <v>36</v>
      </c>
      <c r="AX355" s="15" t="s">
        <v>82</v>
      </c>
      <c r="AY355" s="271" t="s">
        <v>160</v>
      </c>
    </row>
    <row r="356" s="13" customFormat="1">
      <c r="A356" s="13"/>
      <c r="B356" s="240"/>
      <c r="C356" s="241"/>
      <c r="D356" s="232" t="s">
        <v>174</v>
      </c>
      <c r="E356" s="242" t="s">
        <v>1</v>
      </c>
      <c r="F356" s="243" t="s">
        <v>417</v>
      </c>
      <c r="G356" s="241"/>
      <c r="H356" s="244">
        <v>1042.5119999999999</v>
      </c>
      <c r="I356" s="245"/>
      <c r="J356" s="241"/>
      <c r="K356" s="241"/>
      <c r="L356" s="246"/>
      <c r="M356" s="247"/>
      <c r="N356" s="248"/>
      <c r="O356" s="248"/>
      <c r="P356" s="248"/>
      <c r="Q356" s="248"/>
      <c r="R356" s="248"/>
      <c r="S356" s="248"/>
      <c r="T356" s="249"/>
      <c r="U356" s="13"/>
      <c r="V356" s="13"/>
      <c r="W356" s="13"/>
      <c r="X356" s="13"/>
      <c r="Y356" s="13"/>
      <c r="Z356" s="13"/>
      <c r="AA356" s="13"/>
      <c r="AB356" s="13"/>
      <c r="AC356" s="13"/>
      <c r="AD356" s="13"/>
      <c r="AE356" s="13"/>
      <c r="AT356" s="250" t="s">
        <v>174</v>
      </c>
      <c r="AU356" s="250" t="s">
        <v>91</v>
      </c>
      <c r="AV356" s="13" t="s">
        <v>91</v>
      </c>
      <c r="AW356" s="13" t="s">
        <v>36</v>
      </c>
      <c r="AX356" s="13" t="s">
        <v>82</v>
      </c>
      <c r="AY356" s="250" t="s">
        <v>160</v>
      </c>
    </row>
    <row r="357" s="14" customFormat="1">
      <c r="A357" s="14"/>
      <c r="B357" s="251"/>
      <c r="C357" s="252"/>
      <c r="D357" s="232" t="s">
        <v>174</v>
      </c>
      <c r="E357" s="253" t="s">
        <v>1</v>
      </c>
      <c r="F357" s="254" t="s">
        <v>176</v>
      </c>
      <c r="G357" s="252"/>
      <c r="H357" s="255">
        <v>1042.5119999999999</v>
      </c>
      <c r="I357" s="256"/>
      <c r="J357" s="252"/>
      <c r="K357" s="252"/>
      <c r="L357" s="257"/>
      <c r="M357" s="258"/>
      <c r="N357" s="259"/>
      <c r="O357" s="259"/>
      <c r="P357" s="259"/>
      <c r="Q357" s="259"/>
      <c r="R357" s="259"/>
      <c r="S357" s="259"/>
      <c r="T357" s="260"/>
      <c r="U357" s="14"/>
      <c r="V357" s="14"/>
      <c r="W357" s="14"/>
      <c r="X357" s="14"/>
      <c r="Y357" s="14"/>
      <c r="Z357" s="14"/>
      <c r="AA357" s="14"/>
      <c r="AB357" s="14"/>
      <c r="AC357" s="14"/>
      <c r="AD357" s="14"/>
      <c r="AE357" s="14"/>
      <c r="AT357" s="261" t="s">
        <v>174</v>
      </c>
      <c r="AU357" s="261" t="s">
        <v>91</v>
      </c>
      <c r="AV357" s="14" t="s">
        <v>166</v>
      </c>
      <c r="AW357" s="14" t="s">
        <v>36</v>
      </c>
      <c r="AX357" s="14" t="s">
        <v>14</v>
      </c>
      <c r="AY357" s="261" t="s">
        <v>160</v>
      </c>
    </row>
    <row r="358" s="2" customFormat="1" ht="24.15" customHeight="1">
      <c r="A358" s="38"/>
      <c r="B358" s="39"/>
      <c r="C358" s="219" t="s">
        <v>418</v>
      </c>
      <c r="D358" s="219" t="s">
        <v>162</v>
      </c>
      <c r="E358" s="220" t="s">
        <v>419</v>
      </c>
      <c r="F358" s="221" t="s">
        <v>420</v>
      </c>
      <c r="G358" s="222" t="s">
        <v>120</v>
      </c>
      <c r="H358" s="223">
        <v>43.438000000000002</v>
      </c>
      <c r="I358" s="224"/>
      <c r="J358" s="225">
        <f>ROUND(I358*H358,2)</f>
        <v>0</v>
      </c>
      <c r="K358" s="221" t="s">
        <v>165</v>
      </c>
      <c r="L358" s="44"/>
      <c r="M358" s="226" t="s">
        <v>1</v>
      </c>
      <c r="N358" s="227" t="s">
        <v>47</v>
      </c>
      <c r="O358" s="91"/>
      <c r="P358" s="228">
        <f>O358*H358</f>
        <v>0</v>
      </c>
      <c r="Q358" s="228">
        <v>0</v>
      </c>
      <c r="R358" s="228">
        <f>Q358*H358</f>
        <v>0</v>
      </c>
      <c r="S358" s="228">
        <v>0</v>
      </c>
      <c r="T358" s="229">
        <f>S358*H358</f>
        <v>0</v>
      </c>
      <c r="U358" s="38"/>
      <c r="V358" s="38"/>
      <c r="W358" s="38"/>
      <c r="X358" s="38"/>
      <c r="Y358" s="38"/>
      <c r="Z358" s="38"/>
      <c r="AA358" s="38"/>
      <c r="AB358" s="38"/>
      <c r="AC358" s="38"/>
      <c r="AD358" s="38"/>
      <c r="AE358" s="38"/>
      <c r="AR358" s="230" t="s">
        <v>166</v>
      </c>
      <c r="AT358" s="230" t="s">
        <v>162</v>
      </c>
      <c r="AU358" s="230" t="s">
        <v>91</v>
      </c>
      <c r="AY358" s="17" t="s">
        <v>160</v>
      </c>
      <c r="BE358" s="231">
        <f>IF(N358="základní",J358,0)</f>
        <v>0</v>
      </c>
      <c r="BF358" s="231">
        <f>IF(N358="snížená",J358,0)</f>
        <v>0</v>
      </c>
      <c r="BG358" s="231">
        <f>IF(N358="zákl. přenesená",J358,0)</f>
        <v>0</v>
      </c>
      <c r="BH358" s="231">
        <f>IF(N358="sníž. přenesená",J358,0)</f>
        <v>0</v>
      </c>
      <c r="BI358" s="231">
        <f>IF(N358="nulová",J358,0)</f>
        <v>0</v>
      </c>
      <c r="BJ358" s="17" t="s">
        <v>14</v>
      </c>
      <c r="BK358" s="231">
        <f>ROUND(I358*H358,2)</f>
        <v>0</v>
      </c>
      <c r="BL358" s="17" t="s">
        <v>166</v>
      </c>
      <c r="BM358" s="230" t="s">
        <v>421</v>
      </c>
    </row>
    <row r="359" s="2" customFormat="1">
      <c r="A359" s="38"/>
      <c r="B359" s="39"/>
      <c r="C359" s="40"/>
      <c r="D359" s="232" t="s">
        <v>168</v>
      </c>
      <c r="E359" s="40"/>
      <c r="F359" s="233" t="s">
        <v>420</v>
      </c>
      <c r="G359" s="40"/>
      <c r="H359" s="40"/>
      <c r="I359" s="234"/>
      <c r="J359" s="40"/>
      <c r="K359" s="40"/>
      <c r="L359" s="44"/>
      <c r="M359" s="235"/>
      <c r="N359" s="236"/>
      <c r="O359" s="91"/>
      <c r="P359" s="91"/>
      <c r="Q359" s="91"/>
      <c r="R359" s="91"/>
      <c r="S359" s="91"/>
      <c r="T359" s="92"/>
      <c r="U359" s="38"/>
      <c r="V359" s="38"/>
      <c r="W359" s="38"/>
      <c r="X359" s="38"/>
      <c r="Y359" s="38"/>
      <c r="Z359" s="38"/>
      <c r="AA359" s="38"/>
      <c r="AB359" s="38"/>
      <c r="AC359" s="38"/>
      <c r="AD359" s="38"/>
      <c r="AE359" s="38"/>
      <c r="AT359" s="17" t="s">
        <v>168</v>
      </c>
      <c r="AU359" s="17" t="s">
        <v>91</v>
      </c>
    </row>
    <row r="360" s="2" customFormat="1">
      <c r="A360" s="38"/>
      <c r="B360" s="39"/>
      <c r="C360" s="40"/>
      <c r="D360" s="237" t="s">
        <v>170</v>
      </c>
      <c r="E360" s="40"/>
      <c r="F360" s="238" t="s">
        <v>422</v>
      </c>
      <c r="G360" s="40"/>
      <c r="H360" s="40"/>
      <c r="I360" s="234"/>
      <c r="J360" s="40"/>
      <c r="K360" s="40"/>
      <c r="L360" s="44"/>
      <c r="M360" s="235"/>
      <c r="N360" s="236"/>
      <c r="O360" s="91"/>
      <c r="P360" s="91"/>
      <c r="Q360" s="91"/>
      <c r="R360" s="91"/>
      <c r="S360" s="91"/>
      <c r="T360" s="92"/>
      <c r="U360" s="38"/>
      <c r="V360" s="38"/>
      <c r="W360" s="38"/>
      <c r="X360" s="38"/>
      <c r="Y360" s="38"/>
      <c r="Z360" s="38"/>
      <c r="AA360" s="38"/>
      <c r="AB360" s="38"/>
      <c r="AC360" s="38"/>
      <c r="AD360" s="38"/>
      <c r="AE360" s="38"/>
      <c r="AT360" s="17" t="s">
        <v>170</v>
      </c>
      <c r="AU360" s="17" t="s">
        <v>91</v>
      </c>
    </row>
    <row r="361" s="2" customFormat="1">
      <c r="A361" s="38"/>
      <c r="B361" s="39"/>
      <c r="C361" s="40"/>
      <c r="D361" s="232" t="s">
        <v>172</v>
      </c>
      <c r="E361" s="40"/>
      <c r="F361" s="239" t="s">
        <v>423</v>
      </c>
      <c r="G361" s="40"/>
      <c r="H361" s="40"/>
      <c r="I361" s="234"/>
      <c r="J361" s="40"/>
      <c r="K361" s="40"/>
      <c r="L361" s="44"/>
      <c r="M361" s="235"/>
      <c r="N361" s="236"/>
      <c r="O361" s="91"/>
      <c r="P361" s="91"/>
      <c r="Q361" s="91"/>
      <c r="R361" s="91"/>
      <c r="S361" s="91"/>
      <c r="T361" s="92"/>
      <c r="U361" s="38"/>
      <c r="V361" s="38"/>
      <c r="W361" s="38"/>
      <c r="X361" s="38"/>
      <c r="Y361" s="38"/>
      <c r="Z361" s="38"/>
      <c r="AA361" s="38"/>
      <c r="AB361" s="38"/>
      <c r="AC361" s="38"/>
      <c r="AD361" s="38"/>
      <c r="AE361" s="38"/>
      <c r="AT361" s="17" t="s">
        <v>172</v>
      </c>
      <c r="AU361" s="17" t="s">
        <v>91</v>
      </c>
    </row>
    <row r="362" s="13" customFormat="1">
      <c r="A362" s="13"/>
      <c r="B362" s="240"/>
      <c r="C362" s="241"/>
      <c r="D362" s="232" t="s">
        <v>174</v>
      </c>
      <c r="E362" s="242" t="s">
        <v>122</v>
      </c>
      <c r="F362" s="243" t="s">
        <v>424</v>
      </c>
      <c r="G362" s="241"/>
      <c r="H362" s="244">
        <v>11.4</v>
      </c>
      <c r="I362" s="245"/>
      <c r="J362" s="241"/>
      <c r="K362" s="241"/>
      <c r="L362" s="246"/>
      <c r="M362" s="247"/>
      <c r="N362" s="248"/>
      <c r="O362" s="248"/>
      <c r="P362" s="248"/>
      <c r="Q362" s="248"/>
      <c r="R362" s="248"/>
      <c r="S362" s="248"/>
      <c r="T362" s="249"/>
      <c r="U362" s="13"/>
      <c r="V362" s="13"/>
      <c r="W362" s="13"/>
      <c r="X362" s="13"/>
      <c r="Y362" s="13"/>
      <c r="Z362" s="13"/>
      <c r="AA362" s="13"/>
      <c r="AB362" s="13"/>
      <c r="AC362" s="13"/>
      <c r="AD362" s="13"/>
      <c r="AE362" s="13"/>
      <c r="AT362" s="250" t="s">
        <v>174</v>
      </c>
      <c r="AU362" s="250" t="s">
        <v>91</v>
      </c>
      <c r="AV362" s="13" t="s">
        <v>91</v>
      </c>
      <c r="AW362" s="13" t="s">
        <v>36</v>
      </c>
      <c r="AX362" s="13" t="s">
        <v>82</v>
      </c>
      <c r="AY362" s="250" t="s">
        <v>160</v>
      </c>
    </row>
    <row r="363" s="13" customFormat="1">
      <c r="A363" s="13"/>
      <c r="B363" s="240"/>
      <c r="C363" s="241"/>
      <c r="D363" s="232" t="s">
        <v>174</v>
      </c>
      <c r="E363" s="242" t="s">
        <v>125</v>
      </c>
      <c r="F363" s="243" t="s">
        <v>425</v>
      </c>
      <c r="G363" s="241"/>
      <c r="H363" s="244">
        <v>20.933</v>
      </c>
      <c r="I363" s="245"/>
      <c r="J363" s="241"/>
      <c r="K363" s="241"/>
      <c r="L363" s="246"/>
      <c r="M363" s="247"/>
      <c r="N363" s="248"/>
      <c r="O363" s="248"/>
      <c r="P363" s="248"/>
      <c r="Q363" s="248"/>
      <c r="R363" s="248"/>
      <c r="S363" s="248"/>
      <c r="T363" s="249"/>
      <c r="U363" s="13"/>
      <c r="V363" s="13"/>
      <c r="W363" s="13"/>
      <c r="X363" s="13"/>
      <c r="Y363" s="13"/>
      <c r="Z363" s="13"/>
      <c r="AA363" s="13"/>
      <c r="AB363" s="13"/>
      <c r="AC363" s="13"/>
      <c r="AD363" s="13"/>
      <c r="AE363" s="13"/>
      <c r="AT363" s="250" t="s">
        <v>174</v>
      </c>
      <c r="AU363" s="250" t="s">
        <v>91</v>
      </c>
      <c r="AV363" s="13" t="s">
        <v>91</v>
      </c>
      <c r="AW363" s="13" t="s">
        <v>36</v>
      </c>
      <c r="AX363" s="13" t="s">
        <v>82</v>
      </c>
      <c r="AY363" s="250" t="s">
        <v>160</v>
      </c>
    </row>
    <row r="364" s="13" customFormat="1">
      <c r="A364" s="13"/>
      <c r="B364" s="240"/>
      <c r="C364" s="241"/>
      <c r="D364" s="232" t="s">
        <v>174</v>
      </c>
      <c r="E364" s="242" t="s">
        <v>128</v>
      </c>
      <c r="F364" s="243" t="s">
        <v>426</v>
      </c>
      <c r="G364" s="241"/>
      <c r="H364" s="244">
        <v>11.105</v>
      </c>
      <c r="I364" s="245"/>
      <c r="J364" s="241"/>
      <c r="K364" s="241"/>
      <c r="L364" s="246"/>
      <c r="M364" s="247"/>
      <c r="N364" s="248"/>
      <c r="O364" s="248"/>
      <c r="P364" s="248"/>
      <c r="Q364" s="248"/>
      <c r="R364" s="248"/>
      <c r="S364" s="248"/>
      <c r="T364" s="249"/>
      <c r="U364" s="13"/>
      <c r="V364" s="13"/>
      <c r="W364" s="13"/>
      <c r="X364" s="13"/>
      <c r="Y364" s="13"/>
      <c r="Z364" s="13"/>
      <c r="AA364" s="13"/>
      <c r="AB364" s="13"/>
      <c r="AC364" s="13"/>
      <c r="AD364" s="13"/>
      <c r="AE364" s="13"/>
      <c r="AT364" s="250" t="s">
        <v>174</v>
      </c>
      <c r="AU364" s="250" t="s">
        <v>91</v>
      </c>
      <c r="AV364" s="13" t="s">
        <v>91</v>
      </c>
      <c r="AW364" s="13" t="s">
        <v>36</v>
      </c>
      <c r="AX364" s="13" t="s">
        <v>82</v>
      </c>
      <c r="AY364" s="250" t="s">
        <v>160</v>
      </c>
    </row>
    <row r="365" s="14" customFormat="1">
      <c r="A365" s="14"/>
      <c r="B365" s="251"/>
      <c r="C365" s="252"/>
      <c r="D365" s="232" t="s">
        <v>174</v>
      </c>
      <c r="E365" s="253" t="s">
        <v>118</v>
      </c>
      <c r="F365" s="254" t="s">
        <v>176</v>
      </c>
      <c r="G365" s="252"/>
      <c r="H365" s="255">
        <v>43.438000000000002</v>
      </c>
      <c r="I365" s="256"/>
      <c r="J365" s="252"/>
      <c r="K365" s="252"/>
      <c r="L365" s="257"/>
      <c r="M365" s="258"/>
      <c r="N365" s="259"/>
      <c r="O365" s="259"/>
      <c r="P365" s="259"/>
      <c r="Q365" s="259"/>
      <c r="R365" s="259"/>
      <c r="S365" s="259"/>
      <c r="T365" s="260"/>
      <c r="U365" s="14"/>
      <c r="V365" s="14"/>
      <c r="W365" s="14"/>
      <c r="X365" s="14"/>
      <c r="Y365" s="14"/>
      <c r="Z365" s="14"/>
      <c r="AA365" s="14"/>
      <c r="AB365" s="14"/>
      <c r="AC365" s="14"/>
      <c r="AD365" s="14"/>
      <c r="AE365" s="14"/>
      <c r="AT365" s="261" t="s">
        <v>174</v>
      </c>
      <c r="AU365" s="261" t="s">
        <v>91</v>
      </c>
      <c r="AV365" s="14" t="s">
        <v>166</v>
      </c>
      <c r="AW365" s="14" t="s">
        <v>36</v>
      </c>
      <c r="AX365" s="14" t="s">
        <v>14</v>
      </c>
      <c r="AY365" s="261" t="s">
        <v>160</v>
      </c>
    </row>
    <row r="366" s="2" customFormat="1" ht="37.8" customHeight="1">
      <c r="A366" s="38"/>
      <c r="B366" s="39"/>
      <c r="C366" s="219" t="s">
        <v>427</v>
      </c>
      <c r="D366" s="219" t="s">
        <v>162</v>
      </c>
      <c r="E366" s="220" t="s">
        <v>428</v>
      </c>
      <c r="F366" s="221" t="s">
        <v>429</v>
      </c>
      <c r="G366" s="222" t="s">
        <v>120</v>
      </c>
      <c r="H366" s="223">
        <v>11.105</v>
      </c>
      <c r="I366" s="224"/>
      <c r="J366" s="225">
        <f>ROUND(I366*H366,2)</f>
        <v>0</v>
      </c>
      <c r="K366" s="221" t="s">
        <v>165</v>
      </c>
      <c r="L366" s="44"/>
      <c r="M366" s="226" t="s">
        <v>1</v>
      </c>
      <c r="N366" s="227" t="s">
        <v>47</v>
      </c>
      <c r="O366" s="91"/>
      <c r="P366" s="228">
        <f>O366*H366</f>
        <v>0</v>
      </c>
      <c r="Q366" s="228">
        <v>0</v>
      </c>
      <c r="R366" s="228">
        <f>Q366*H366</f>
        <v>0</v>
      </c>
      <c r="S366" s="228">
        <v>0</v>
      </c>
      <c r="T366" s="229">
        <f>S366*H366</f>
        <v>0</v>
      </c>
      <c r="U366" s="38"/>
      <c r="V366" s="38"/>
      <c r="W366" s="38"/>
      <c r="X366" s="38"/>
      <c r="Y366" s="38"/>
      <c r="Z366" s="38"/>
      <c r="AA366" s="38"/>
      <c r="AB366" s="38"/>
      <c r="AC366" s="38"/>
      <c r="AD366" s="38"/>
      <c r="AE366" s="38"/>
      <c r="AR366" s="230" t="s">
        <v>166</v>
      </c>
      <c r="AT366" s="230" t="s">
        <v>162</v>
      </c>
      <c r="AU366" s="230" t="s">
        <v>91</v>
      </c>
      <c r="AY366" s="17" t="s">
        <v>160</v>
      </c>
      <c r="BE366" s="231">
        <f>IF(N366="základní",J366,0)</f>
        <v>0</v>
      </c>
      <c r="BF366" s="231">
        <f>IF(N366="snížená",J366,0)</f>
        <v>0</v>
      </c>
      <c r="BG366" s="231">
        <f>IF(N366="zákl. přenesená",J366,0)</f>
        <v>0</v>
      </c>
      <c r="BH366" s="231">
        <f>IF(N366="sníž. přenesená",J366,0)</f>
        <v>0</v>
      </c>
      <c r="BI366" s="231">
        <f>IF(N366="nulová",J366,0)</f>
        <v>0</v>
      </c>
      <c r="BJ366" s="17" t="s">
        <v>14</v>
      </c>
      <c r="BK366" s="231">
        <f>ROUND(I366*H366,2)</f>
        <v>0</v>
      </c>
      <c r="BL366" s="17" t="s">
        <v>166</v>
      </c>
      <c r="BM366" s="230" t="s">
        <v>430</v>
      </c>
    </row>
    <row r="367" s="2" customFormat="1">
      <c r="A367" s="38"/>
      <c r="B367" s="39"/>
      <c r="C367" s="40"/>
      <c r="D367" s="232" t="s">
        <v>168</v>
      </c>
      <c r="E367" s="40"/>
      <c r="F367" s="233" t="s">
        <v>431</v>
      </c>
      <c r="G367" s="40"/>
      <c r="H367" s="40"/>
      <c r="I367" s="234"/>
      <c r="J367" s="40"/>
      <c r="K367" s="40"/>
      <c r="L367" s="44"/>
      <c r="M367" s="235"/>
      <c r="N367" s="236"/>
      <c r="O367" s="91"/>
      <c r="P367" s="91"/>
      <c r="Q367" s="91"/>
      <c r="R367" s="91"/>
      <c r="S367" s="91"/>
      <c r="T367" s="92"/>
      <c r="U367" s="38"/>
      <c r="V367" s="38"/>
      <c r="W367" s="38"/>
      <c r="X367" s="38"/>
      <c r="Y367" s="38"/>
      <c r="Z367" s="38"/>
      <c r="AA367" s="38"/>
      <c r="AB367" s="38"/>
      <c r="AC367" s="38"/>
      <c r="AD367" s="38"/>
      <c r="AE367" s="38"/>
      <c r="AT367" s="17" t="s">
        <v>168</v>
      </c>
      <c r="AU367" s="17" t="s">
        <v>91</v>
      </c>
    </row>
    <row r="368" s="2" customFormat="1">
      <c r="A368" s="38"/>
      <c r="B368" s="39"/>
      <c r="C368" s="40"/>
      <c r="D368" s="237" t="s">
        <v>170</v>
      </c>
      <c r="E368" s="40"/>
      <c r="F368" s="238" t="s">
        <v>432</v>
      </c>
      <c r="G368" s="40"/>
      <c r="H368" s="40"/>
      <c r="I368" s="234"/>
      <c r="J368" s="40"/>
      <c r="K368" s="40"/>
      <c r="L368" s="44"/>
      <c r="M368" s="235"/>
      <c r="N368" s="236"/>
      <c r="O368" s="91"/>
      <c r="P368" s="91"/>
      <c r="Q368" s="91"/>
      <c r="R368" s="91"/>
      <c r="S368" s="91"/>
      <c r="T368" s="92"/>
      <c r="U368" s="38"/>
      <c r="V368" s="38"/>
      <c r="W368" s="38"/>
      <c r="X368" s="38"/>
      <c r="Y368" s="38"/>
      <c r="Z368" s="38"/>
      <c r="AA368" s="38"/>
      <c r="AB368" s="38"/>
      <c r="AC368" s="38"/>
      <c r="AD368" s="38"/>
      <c r="AE368" s="38"/>
      <c r="AT368" s="17" t="s">
        <v>170</v>
      </c>
      <c r="AU368" s="17" t="s">
        <v>91</v>
      </c>
    </row>
    <row r="369" s="13" customFormat="1">
      <c r="A369" s="13"/>
      <c r="B369" s="240"/>
      <c r="C369" s="241"/>
      <c r="D369" s="232" t="s">
        <v>174</v>
      </c>
      <c r="E369" s="242" t="s">
        <v>1</v>
      </c>
      <c r="F369" s="243" t="s">
        <v>128</v>
      </c>
      <c r="G369" s="241"/>
      <c r="H369" s="244">
        <v>11.105</v>
      </c>
      <c r="I369" s="245"/>
      <c r="J369" s="241"/>
      <c r="K369" s="241"/>
      <c r="L369" s="246"/>
      <c r="M369" s="247"/>
      <c r="N369" s="248"/>
      <c r="O369" s="248"/>
      <c r="P369" s="248"/>
      <c r="Q369" s="248"/>
      <c r="R369" s="248"/>
      <c r="S369" s="248"/>
      <c r="T369" s="249"/>
      <c r="U369" s="13"/>
      <c r="V369" s="13"/>
      <c r="W369" s="13"/>
      <c r="X369" s="13"/>
      <c r="Y369" s="13"/>
      <c r="Z369" s="13"/>
      <c r="AA369" s="13"/>
      <c r="AB369" s="13"/>
      <c r="AC369" s="13"/>
      <c r="AD369" s="13"/>
      <c r="AE369" s="13"/>
      <c r="AT369" s="250" t="s">
        <v>174</v>
      </c>
      <c r="AU369" s="250" t="s">
        <v>91</v>
      </c>
      <c r="AV369" s="13" t="s">
        <v>91</v>
      </c>
      <c r="AW369" s="13" t="s">
        <v>36</v>
      </c>
      <c r="AX369" s="13" t="s">
        <v>82</v>
      </c>
      <c r="AY369" s="250" t="s">
        <v>160</v>
      </c>
    </row>
    <row r="370" s="14" customFormat="1">
      <c r="A370" s="14"/>
      <c r="B370" s="251"/>
      <c r="C370" s="252"/>
      <c r="D370" s="232" t="s">
        <v>174</v>
      </c>
      <c r="E370" s="253" t="s">
        <v>1</v>
      </c>
      <c r="F370" s="254" t="s">
        <v>176</v>
      </c>
      <c r="G370" s="252"/>
      <c r="H370" s="255">
        <v>11.105</v>
      </c>
      <c r="I370" s="256"/>
      <c r="J370" s="252"/>
      <c r="K370" s="252"/>
      <c r="L370" s="257"/>
      <c r="M370" s="258"/>
      <c r="N370" s="259"/>
      <c r="O370" s="259"/>
      <c r="P370" s="259"/>
      <c r="Q370" s="259"/>
      <c r="R370" s="259"/>
      <c r="S370" s="259"/>
      <c r="T370" s="260"/>
      <c r="U370" s="14"/>
      <c r="V370" s="14"/>
      <c r="W370" s="14"/>
      <c r="X370" s="14"/>
      <c r="Y370" s="14"/>
      <c r="Z370" s="14"/>
      <c r="AA370" s="14"/>
      <c r="AB370" s="14"/>
      <c r="AC370" s="14"/>
      <c r="AD370" s="14"/>
      <c r="AE370" s="14"/>
      <c r="AT370" s="261" t="s">
        <v>174</v>
      </c>
      <c r="AU370" s="261" t="s">
        <v>91</v>
      </c>
      <c r="AV370" s="14" t="s">
        <v>166</v>
      </c>
      <c r="AW370" s="14" t="s">
        <v>36</v>
      </c>
      <c r="AX370" s="14" t="s">
        <v>14</v>
      </c>
      <c r="AY370" s="261" t="s">
        <v>160</v>
      </c>
    </row>
    <row r="371" s="2" customFormat="1" ht="44.25" customHeight="1">
      <c r="A371" s="38"/>
      <c r="B371" s="39"/>
      <c r="C371" s="219" t="s">
        <v>433</v>
      </c>
      <c r="D371" s="219" t="s">
        <v>162</v>
      </c>
      <c r="E371" s="220" t="s">
        <v>434</v>
      </c>
      <c r="F371" s="221" t="s">
        <v>435</v>
      </c>
      <c r="G371" s="222" t="s">
        <v>120</v>
      </c>
      <c r="H371" s="223">
        <v>11.4</v>
      </c>
      <c r="I371" s="224"/>
      <c r="J371" s="225">
        <f>ROUND(I371*H371,2)</f>
        <v>0</v>
      </c>
      <c r="K371" s="221" t="s">
        <v>165</v>
      </c>
      <c r="L371" s="44"/>
      <c r="M371" s="226" t="s">
        <v>1</v>
      </c>
      <c r="N371" s="227" t="s">
        <v>47</v>
      </c>
      <c r="O371" s="91"/>
      <c r="P371" s="228">
        <f>O371*H371</f>
        <v>0</v>
      </c>
      <c r="Q371" s="228">
        <v>0</v>
      </c>
      <c r="R371" s="228">
        <f>Q371*H371</f>
        <v>0</v>
      </c>
      <c r="S371" s="228">
        <v>0</v>
      </c>
      <c r="T371" s="229">
        <f>S371*H371</f>
        <v>0</v>
      </c>
      <c r="U371" s="38"/>
      <c r="V371" s="38"/>
      <c r="W371" s="38"/>
      <c r="X371" s="38"/>
      <c r="Y371" s="38"/>
      <c r="Z371" s="38"/>
      <c r="AA371" s="38"/>
      <c r="AB371" s="38"/>
      <c r="AC371" s="38"/>
      <c r="AD371" s="38"/>
      <c r="AE371" s="38"/>
      <c r="AR371" s="230" t="s">
        <v>166</v>
      </c>
      <c r="AT371" s="230" t="s">
        <v>162</v>
      </c>
      <c r="AU371" s="230" t="s">
        <v>91</v>
      </c>
      <c r="AY371" s="17" t="s">
        <v>160</v>
      </c>
      <c r="BE371" s="231">
        <f>IF(N371="základní",J371,0)</f>
        <v>0</v>
      </c>
      <c r="BF371" s="231">
        <f>IF(N371="snížená",J371,0)</f>
        <v>0</v>
      </c>
      <c r="BG371" s="231">
        <f>IF(N371="zákl. přenesená",J371,0)</f>
        <v>0</v>
      </c>
      <c r="BH371" s="231">
        <f>IF(N371="sníž. přenesená",J371,0)</f>
        <v>0</v>
      </c>
      <c r="BI371" s="231">
        <f>IF(N371="nulová",J371,0)</f>
        <v>0</v>
      </c>
      <c r="BJ371" s="17" t="s">
        <v>14</v>
      </c>
      <c r="BK371" s="231">
        <f>ROUND(I371*H371,2)</f>
        <v>0</v>
      </c>
      <c r="BL371" s="17" t="s">
        <v>166</v>
      </c>
      <c r="BM371" s="230" t="s">
        <v>436</v>
      </c>
    </row>
    <row r="372" s="2" customFormat="1">
      <c r="A372" s="38"/>
      <c r="B372" s="39"/>
      <c r="C372" s="40"/>
      <c r="D372" s="232" t="s">
        <v>168</v>
      </c>
      <c r="E372" s="40"/>
      <c r="F372" s="233" t="s">
        <v>435</v>
      </c>
      <c r="G372" s="40"/>
      <c r="H372" s="40"/>
      <c r="I372" s="234"/>
      <c r="J372" s="40"/>
      <c r="K372" s="40"/>
      <c r="L372" s="44"/>
      <c r="M372" s="235"/>
      <c r="N372" s="236"/>
      <c r="O372" s="91"/>
      <c r="P372" s="91"/>
      <c r="Q372" s="91"/>
      <c r="R372" s="91"/>
      <c r="S372" s="91"/>
      <c r="T372" s="92"/>
      <c r="U372" s="38"/>
      <c r="V372" s="38"/>
      <c r="W372" s="38"/>
      <c r="X372" s="38"/>
      <c r="Y372" s="38"/>
      <c r="Z372" s="38"/>
      <c r="AA372" s="38"/>
      <c r="AB372" s="38"/>
      <c r="AC372" s="38"/>
      <c r="AD372" s="38"/>
      <c r="AE372" s="38"/>
      <c r="AT372" s="17" t="s">
        <v>168</v>
      </c>
      <c r="AU372" s="17" t="s">
        <v>91</v>
      </c>
    </row>
    <row r="373" s="2" customFormat="1">
      <c r="A373" s="38"/>
      <c r="B373" s="39"/>
      <c r="C373" s="40"/>
      <c r="D373" s="237" t="s">
        <v>170</v>
      </c>
      <c r="E373" s="40"/>
      <c r="F373" s="238" t="s">
        <v>437</v>
      </c>
      <c r="G373" s="40"/>
      <c r="H373" s="40"/>
      <c r="I373" s="234"/>
      <c r="J373" s="40"/>
      <c r="K373" s="40"/>
      <c r="L373" s="44"/>
      <c r="M373" s="235"/>
      <c r="N373" s="236"/>
      <c r="O373" s="91"/>
      <c r="P373" s="91"/>
      <c r="Q373" s="91"/>
      <c r="R373" s="91"/>
      <c r="S373" s="91"/>
      <c r="T373" s="92"/>
      <c r="U373" s="38"/>
      <c r="V373" s="38"/>
      <c r="W373" s="38"/>
      <c r="X373" s="38"/>
      <c r="Y373" s="38"/>
      <c r="Z373" s="38"/>
      <c r="AA373" s="38"/>
      <c r="AB373" s="38"/>
      <c r="AC373" s="38"/>
      <c r="AD373" s="38"/>
      <c r="AE373" s="38"/>
      <c r="AT373" s="17" t="s">
        <v>170</v>
      </c>
      <c r="AU373" s="17" t="s">
        <v>91</v>
      </c>
    </row>
    <row r="374" s="13" customFormat="1">
      <c r="A374" s="13"/>
      <c r="B374" s="240"/>
      <c r="C374" s="241"/>
      <c r="D374" s="232" t="s">
        <v>174</v>
      </c>
      <c r="E374" s="242" t="s">
        <v>1</v>
      </c>
      <c r="F374" s="243" t="s">
        <v>122</v>
      </c>
      <c r="G374" s="241"/>
      <c r="H374" s="244">
        <v>11.4</v>
      </c>
      <c r="I374" s="245"/>
      <c r="J374" s="241"/>
      <c r="K374" s="241"/>
      <c r="L374" s="246"/>
      <c r="M374" s="247"/>
      <c r="N374" s="248"/>
      <c r="O374" s="248"/>
      <c r="P374" s="248"/>
      <c r="Q374" s="248"/>
      <c r="R374" s="248"/>
      <c r="S374" s="248"/>
      <c r="T374" s="249"/>
      <c r="U374" s="13"/>
      <c r="V374" s="13"/>
      <c r="W374" s="13"/>
      <c r="X374" s="13"/>
      <c r="Y374" s="13"/>
      <c r="Z374" s="13"/>
      <c r="AA374" s="13"/>
      <c r="AB374" s="13"/>
      <c r="AC374" s="13"/>
      <c r="AD374" s="13"/>
      <c r="AE374" s="13"/>
      <c r="AT374" s="250" t="s">
        <v>174</v>
      </c>
      <c r="AU374" s="250" t="s">
        <v>91</v>
      </c>
      <c r="AV374" s="13" t="s">
        <v>91</v>
      </c>
      <c r="AW374" s="13" t="s">
        <v>36</v>
      </c>
      <c r="AX374" s="13" t="s">
        <v>82</v>
      </c>
      <c r="AY374" s="250" t="s">
        <v>160</v>
      </c>
    </row>
    <row r="375" s="14" customFormat="1">
      <c r="A375" s="14"/>
      <c r="B375" s="251"/>
      <c r="C375" s="252"/>
      <c r="D375" s="232" t="s">
        <v>174</v>
      </c>
      <c r="E375" s="253" t="s">
        <v>1</v>
      </c>
      <c r="F375" s="254" t="s">
        <v>176</v>
      </c>
      <c r="G375" s="252"/>
      <c r="H375" s="255">
        <v>11.4</v>
      </c>
      <c r="I375" s="256"/>
      <c r="J375" s="252"/>
      <c r="K375" s="252"/>
      <c r="L375" s="257"/>
      <c r="M375" s="258"/>
      <c r="N375" s="259"/>
      <c r="O375" s="259"/>
      <c r="P375" s="259"/>
      <c r="Q375" s="259"/>
      <c r="R375" s="259"/>
      <c r="S375" s="259"/>
      <c r="T375" s="260"/>
      <c r="U375" s="14"/>
      <c r="V375" s="14"/>
      <c r="W375" s="14"/>
      <c r="X375" s="14"/>
      <c r="Y375" s="14"/>
      <c r="Z375" s="14"/>
      <c r="AA375" s="14"/>
      <c r="AB375" s="14"/>
      <c r="AC375" s="14"/>
      <c r="AD375" s="14"/>
      <c r="AE375" s="14"/>
      <c r="AT375" s="261" t="s">
        <v>174</v>
      </c>
      <c r="AU375" s="261" t="s">
        <v>91</v>
      </c>
      <c r="AV375" s="14" t="s">
        <v>166</v>
      </c>
      <c r="AW375" s="14" t="s">
        <v>36</v>
      </c>
      <c r="AX375" s="14" t="s">
        <v>14</v>
      </c>
      <c r="AY375" s="261" t="s">
        <v>160</v>
      </c>
    </row>
    <row r="376" s="2" customFormat="1" ht="44.25" customHeight="1">
      <c r="A376" s="38"/>
      <c r="B376" s="39"/>
      <c r="C376" s="219" t="s">
        <v>438</v>
      </c>
      <c r="D376" s="219" t="s">
        <v>162</v>
      </c>
      <c r="E376" s="220" t="s">
        <v>439</v>
      </c>
      <c r="F376" s="221" t="s">
        <v>440</v>
      </c>
      <c r="G376" s="222" t="s">
        <v>120</v>
      </c>
      <c r="H376" s="223">
        <v>20.933</v>
      </c>
      <c r="I376" s="224"/>
      <c r="J376" s="225">
        <f>ROUND(I376*H376,2)</f>
        <v>0</v>
      </c>
      <c r="K376" s="221" t="s">
        <v>165</v>
      </c>
      <c r="L376" s="44"/>
      <c r="M376" s="226" t="s">
        <v>1</v>
      </c>
      <c r="N376" s="227" t="s">
        <v>47</v>
      </c>
      <c r="O376" s="91"/>
      <c r="P376" s="228">
        <f>O376*H376</f>
        <v>0</v>
      </c>
      <c r="Q376" s="228">
        <v>0</v>
      </c>
      <c r="R376" s="228">
        <f>Q376*H376</f>
        <v>0</v>
      </c>
      <c r="S376" s="228">
        <v>0</v>
      </c>
      <c r="T376" s="229">
        <f>S376*H376</f>
        <v>0</v>
      </c>
      <c r="U376" s="38"/>
      <c r="V376" s="38"/>
      <c r="W376" s="38"/>
      <c r="X376" s="38"/>
      <c r="Y376" s="38"/>
      <c r="Z376" s="38"/>
      <c r="AA376" s="38"/>
      <c r="AB376" s="38"/>
      <c r="AC376" s="38"/>
      <c r="AD376" s="38"/>
      <c r="AE376" s="38"/>
      <c r="AR376" s="230" t="s">
        <v>166</v>
      </c>
      <c r="AT376" s="230" t="s">
        <v>162</v>
      </c>
      <c r="AU376" s="230" t="s">
        <v>91</v>
      </c>
      <c r="AY376" s="17" t="s">
        <v>160</v>
      </c>
      <c r="BE376" s="231">
        <f>IF(N376="základní",J376,0)</f>
        <v>0</v>
      </c>
      <c r="BF376" s="231">
        <f>IF(N376="snížená",J376,0)</f>
        <v>0</v>
      </c>
      <c r="BG376" s="231">
        <f>IF(N376="zákl. přenesená",J376,0)</f>
        <v>0</v>
      </c>
      <c r="BH376" s="231">
        <f>IF(N376="sníž. přenesená",J376,0)</f>
        <v>0</v>
      </c>
      <c r="BI376" s="231">
        <f>IF(N376="nulová",J376,0)</f>
        <v>0</v>
      </c>
      <c r="BJ376" s="17" t="s">
        <v>14</v>
      </c>
      <c r="BK376" s="231">
        <f>ROUND(I376*H376,2)</f>
        <v>0</v>
      </c>
      <c r="BL376" s="17" t="s">
        <v>166</v>
      </c>
      <c r="BM376" s="230" t="s">
        <v>441</v>
      </c>
    </row>
    <row r="377" s="2" customFormat="1">
      <c r="A377" s="38"/>
      <c r="B377" s="39"/>
      <c r="C377" s="40"/>
      <c r="D377" s="232" t="s">
        <v>168</v>
      </c>
      <c r="E377" s="40"/>
      <c r="F377" s="233" t="s">
        <v>440</v>
      </c>
      <c r="G377" s="40"/>
      <c r="H377" s="40"/>
      <c r="I377" s="234"/>
      <c r="J377" s="40"/>
      <c r="K377" s="40"/>
      <c r="L377" s="44"/>
      <c r="M377" s="235"/>
      <c r="N377" s="236"/>
      <c r="O377" s="91"/>
      <c r="P377" s="91"/>
      <c r="Q377" s="91"/>
      <c r="R377" s="91"/>
      <c r="S377" s="91"/>
      <c r="T377" s="92"/>
      <c r="U377" s="38"/>
      <c r="V377" s="38"/>
      <c r="W377" s="38"/>
      <c r="X377" s="38"/>
      <c r="Y377" s="38"/>
      <c r="Z377" s="38"/>
      <c r="AA377" s="38"/>
      <c r="AB377" s="38"/>
      <c r="AC377" s="38"/>
      <c r="AD377" s="38"/>
      <c r="AE377" s="38"/>
      <c r="AT377" s="17" t="s">
        <v>168</v>
      </c>
      <c r="AU377" s="17" t="s">
        <v>91</v>
      </c>
    </row>
    <row r="378" s="2" customFormat="1">
      <c r="A378" s="38"/>
      <c r="B378" s="39"/>
      <c r="C378" s="40"/>
      <c r="D378" s="237" t="s">
        <v>170</v>
      </c>
      <c r="E378" s="40"/>
      <c r="F378" s="238" t="s">
        <v>442</v>
      </c>
      <c r="G378" s="40"/>
      <c r="H378" s="40"/>
      <c r="I378" s="234"/>
      <c r="J378" s="40"/>
      <c r="K378" s="40"/>
      <c r="L378" s="44"/>
      <c r="M378" s="235"/>
      <c r="N378" s="236"/>
      <c r="O378" s="91"/>
      <c r="P378" s="91"/>
      <c r="Q378" s="91"/>
      <c r="R378" s="91"/>
      <c r="S378" s="91"/>
      <c r="T378" s="92"/>
      <c r="U378" s="38"/>
      <c r="V378" s="38"/>
      <c r="W378" s="38"/>
      <c r="X378" s="38"/>
      <c r="Y378" s="38"/>
      <c r="Z378" s="38"/>
      <c r="AA378" s="38"/>
      <c r="AB378" s="38"/>
      <c r="AC378" s="38"/>
      <c r="AD378" s="38"/>
      <c r="AE378" s="38"/>
      <c r="AT378" s="17" t="s">
        <v>170</v>
      </c>
      <c r="AU378" s="17" t="s">
        <v>91</v>
      </c>
    </row>
    <row r="379" s="13" customFormat="1">
      <c r="A379" s="13"/>
      <c r="B379" s="240"/>
      <c r="C379" s="241"/>
      <c r="D379" s="232" t="s">
        <v>174</v>
      </c>
      <c r="E379" s="242" t="s">
        <v>1</v>
      </c>
      <c r="F379" s="243" t="s">
        <v>125</v>
      </c>
      <c r="G379" s="241"/>
      <c r="H379" s="244">
        <v>20.933</v>
      </c>
      <c r="I379" s="245"/>
      <c r="J379" s="241"/>
      <c r="K379" s="241"/>
      <c r="L379" s="246"/>
      <c r="M379" s="247"/>
      <c r="N379" s="248"/>
      <c r="O379" s="248"/>
      <c r="P379" s="248"/>
      <c r="Q379" s="248"/>
      <c r="R379" s="248"/>
      <c r="S379" s="248"/>
      <c r="T379" s="249"/>
      <c r="U379" s="13"/>
      <c r="V379" s="13"/>
      <c r="W379" s="13"/>
      <c r="X379" s="13"/>
      <c r="Y379" s="13"/>
      <c r="Z379" s="13"/>
      <c r="AA379" s="13"/>
      <c r="AB379" s="13"/>
      <c r="AC379" s="13"/>
      <c r="AD379" s="13"/>
      <c r="AE379" s="13"/>
      <c r="AT379" s="250" t="s">
        <v>174</v>
      </c>
      <c r="AU379" s="250" t="s">
        <v>91</v>
      </c>
      <c r="AV379" s="13" t="s">
        <v>91</v>
      </c>
      <c r="AW379" s="13" t="s">
        <v>36</v>
      </c>
      <c r="AX379" s="13" t="s">
        <v>82</v>
      </c>
      <c r="AY379" s="250" t="s">
        <v>160</v>
      </c>
    </row>
    <row r="380" s="14" customFormat="1">
      <c r="A380" s="14"/>
      <c r="B380" s="251"/>
      <c r="C380" s="252"/>
      <c r="D380" s="232" t="s">
        <v>174</v>
      </c>
      <c r="E380" s="253" t="s">
        <v>1</v>
      </c>
      <c r="F380" s="254" t="s">
        <v>176</v>
      </c>
      <c r="G380" s="252"/>
      <c r="H380" s="255">
        <v>20.933</v>
      </c>
      <c r="I380" s="256"/>
      <c r="J380" s="252"/>
      <c r="K380" s="252"/>
      <c r="L380" s="257"/>
      <c r="M380" s="258"/>
      <c r="N380" s="259"/>
      <c r="O380" s="259"/>
      <c r="P380" s="259"/>
      <c r="Q380" s="259"/>
      <c r="R380" s="259"/>
      <c r="S380" s="259"/>
      <c r="T380" s="260"/>
      <c r="U380" s="14"/>
      <c r="V380" s="14"/>
      <c r="W380" s="14"/>
      <c r="X380" s="14"/>
      <c r="Y380" s="14"/>
      <c r="Z380" s="14"/>
      <c r="AA380" s="14"/>
      <c r="AB380" s="14"/>
      <c r="AC380" s="14"/>
      <c r="AD380" s="14"/>
      <c r="AE380" s="14"/>
      <c r="AT380" s="261" t="s">
        <v>174</v>
      </c>
      <c r="AU380" s="261" t="s">
        <v>91</v>
      </c>
      <c r="AV380" s="14" t="s">
        <v>166</v>
      </c>
      <c r="AW380" s="14" t="s">
        <v>36</v>
      </c>
      <c r="AX380" s="14" t="s">
        <v>14</v>
      </c>
      <c r="AY380" s="261" t="s">
        <v>160</v>
      </c>
    </row>
    <row r="381" s="12" customFormat="1" ht="22.8" customHeight="1">
      <c r="A381" s="12"/>
      <c r="B381" s="203"/>
      <c r="C381" s="204"/>
      <c r="D381" s="205" t="s">
        <v>81</v>
      </c>
      <c r="E381" s="217" t="s">
        <v>443</v>
      </c>
      <c r="F381" s="217" t="s">
        <v>444</v>
      </c>
      <c r="G381" s="204"/>
      <c r="H381" s="204"/>
      <c r="I381" s="207"/>
      <c r="J381" s="218">
        <f>BK381</f>
        <v>0</v>
      </c>
      <c r="K381" s="204"/>
      <c r="L381" s="209"/>
      <c r="M381" s="210"/>
      <c r="N381" s="211"/>
      <c r="O381" s="211"/>
      <c r="P381" s="212">
        <f>SUM(P382:P387)</f>
        <v>0</v>
      </c>
      <c r="Q381" s="211"/>
      <c r="R381" s="212">
        <f>SUM(R382:R387)</f>
        <v>0</v>
      </c>
      <c r="S381" s="211"/>
      <c r="T381" s="213">
        <f>SUM(T382:T387)</f>
        <v>0</v>
      </c>
      <c r="U381" s="12"/>
      <c r="V381" s="12"/>
      <c r="W381" s="12"/>
      <c r="X381" s="12"/>
      <c r="Y381" s="12"/>
      <c r="Z381" s="12"/>
      <c r="AA381" s="12"/>
      <c r="AB381" s="12"/>
      <c r="AC381" s="12"/>
      <c r="AD381" s="12"/>
      <c r="AE381" s="12"/>
      <c r="AR381" s="214" t="s">
        <v>14</v>
      </c>
      <c r="AT381" s="215" t="s">
        <v>81</v>
      </c>
      <c r="AU381" s="215" t="s">
        <v>14</v>
      </c>
      <c r="AY381" s="214" t="s">
        <v>160</v>
      </c>
      <c r="BK381" s="216">
        <f>SUM(BK382:BK387)</f>
        <v>0</v>
      </c>
    </row>
    <row r="382" s="2" customFormat="1" ht="37.8" customHeight="1">
      <c r="A382" s="38"/>
      <c r="B382" s="39"/>
      <c r="C382" s="219" t="s">
        <v>445</v>
      </c>
      <c r="D382" s="219" t="s">
        <v>162</v>
      </c>
      <c r="E382" s="220" t="s">
        <v>446</v>
      </c>
      <c r="F382" s="221" t="s">
        <v>447</v>
      </c>
      <c r="G382" s="222" t="s">
        <v>120</v>
      </c>
      <c r="H382" s="223">
        <v>31.818999999999999</v>
      </c>
      <c r="I382" s="224"/>
      <c r="J382" s="225">
        <f>ROUND(I382*H382,2)</f>
        <v>0</v>
      </c>
      <c r="K382" s="221" t="s">
        <v>165</v>
      </c>
      <c r="L382" s="44"/>
      <c r="M382" s="226" t="s">
        <v>1</v>
      </c>
      <c r="N382" s="227" t="s">
        <v>47</v>
      </c>
      <c r="O382" s="91"/>
      <c r="P382" s="228">
        <f>O382*H382</f>
        <v>0</v>
      </c>
      <c r="Q382" s="228">
        <v>0</v>
      </c>
      <c r="R382" s="228">
        <f>Q382*H382</f>
        <v>0</v>
      </c>
      <c r="S382" s="228">
        <v>0</v>
      </c>
      <c r="T382" s="229">
        <f>S382*H382</f>
        <v>0</v>
      </c>
      <c r="U382" s="38"/>
      <c r="V382" s="38"/>
      <c r="W382" s="38"/>
      <c r="X382" s="38"/>
      <c r="Y382" s="38"/>
      <c r="Z382" s="38"/>
      <c r="AA382" s="38"/>
      <c r="AB382" s="38"/>
      <c r="AC382" s="38"/>
      <c r="AD382" s="38"/>
      <c r="AE382" s="38"/>
      <c r="AR382" s="230" t="s">
        <v>166</v>
      </c>
      <c r="AT382" s="230" t="s">
        <v>162</v>
      </c>
      <c r="AU382" s="230" t="s">
        <v>91</v>
      </c>
      <c r="AY382" s="17" t="s">
        <v>160</v>
      </c>
      <c r="BE382" s="231">
        <f>IF(N382="základní",J382,0)</f>
        <v>0</v>
      </c>
      <c r="BF382" s="231">
        <f>IF(N382="snížená",J382,0)</f>
        <v>0</v>
      </c>
      <c r="BG382" s="231">
        <f>IF(N382="zákl. přenesená",J382,0)</f>
        <v>0</v>
      </c>
      <c r="BH382" s="231">
        <f>IF(N382="sníž. přenesená",J382,0)</f>
        <v>0</v>
      </c>
      <c r="BI382" s="231">
        <f>IF(N382="nulová",J382,0)</f>
        <v>0</v>
      </c>
      <c r="BJ382" s="17" t="s">
        <v>14</v>
      </c>
      <c r="BK382" s="231">
        <f>ROUND(I382*H382,2)</f>
        <v>0</v>
      </c>
      <c r="BL382" s="17" t="s">
        <v>166</v>
      </c>
      <c r="BM382" s="230" t="s">
        <v>448</v>
      </c>
    </row>
    <row r="383" s="2" customFormat="1">
      <c r="A383" s="38"/>
      <c r="B383" s="39"/>
      <c r="C383" s="40"/>
      <c r="D383" s="232" t="s">
        <v>168</v>
      </c>
      <c r="E383" s="40"/>
      <c r="F383" s="233" t="s">
        <v>447</v>
      </c>
      <c r="G383" s="40"/>
      <c r="H383" s="40"/>
      <c r="I383" s="234"/>
      <c r="J383" s="40"/>
      <c r="K383" s="40"/>
      <c r="L383" s="44"/>
      <c r="M383" s="235"/>
      <c r="N383" s="236"/>
      <c r="O383" s="91"/>
      <c r="P383" s="91"/>
      <c r="Q383" s="91"/>
      <c r="R383" s="91"/>
      <c r="S383" s="91"/>
      <c r="T383" s="92"/>
      <c r="U383" s="38"/>
      <c r="V383" s="38"/>
      <c r="W383" s="38"/>
      <c r="X383" s="38"/>
      <c r="Y383" s="38"/>
      <c r="Z383" s="38"/>
      <c r="AA383" s="38"/>
      <c r="AB383" s="38"/>
      <c r="AC383" s="38"/>
      <c r="AD383" s="38"/>
      <c r="AE383" s="38"/>
      <c r="AT383" s="17" t="s">
        <v>168</v>
      </c>
      <c r="AU383" s="17" t="s">
        <v>91</v>
      </c>
    </row>
    <row r="384" s="2" customFormat="1">
      <c r="A384" s="38"/>
      <c r="B384" s="39"/>
      <c r="C384" s="40"/>
      <c r="D384" s="237" t="s">
        <v>170</v>
      </c>
      <c r="E384" s="40"/>
      <c r="F384" s="238" t="s">
        <v>449</v>
      </c>
      <c r="G384" s="40"/>
      <c r="H384" s="40"/>
      <c r="I384" s="234"/>
      <c r="J384" s="40"/>
      <c r="K384" s="40"/>
      <c r="L384" s="44"/>
      <c r="M384" s="235"/>
      <c r="N384" s="236"/>
      <c r="O384" s="91"/>
      <c r="P384" s="91"/>
      <c r="Q384" s="91"/>
      <c r="R384" s="91"/>
      <c r="S384" s="91"/>
      <c r="T384" s="92"/>
      <c r="U384" s="38"/>
      <c r="V384" s="38"/>
      <c r="W384" s="38"/>
      <c r="X384" s="38"/>
      <c r="Y384" s="38"/>
      <c r="Z384" s="38"/>
      <c r="AA384" s="38"/>
      <c r="AB384" s="38"/>
      <c r="AC384" s="38"/>
      <c r="AD384" s="38"/>
      <c r="AE384" s="38"/>
      <c r="AT384" s="17" t="s">
        <v>170</v>
      </c>
      <c r="AU384" s="17" t="s">
        <v>91</v>
      </c>
    </row>
    <row r="385" s="2" customFormat="1" ht="44.25" customHeight="1">
      <c r="A385" s="38"/>
      <c r="B385" s="39"/>
      <c r="C385" s="219" t="s">
        <v>450</v>
      </c>
      <c r="D385" s="219" t="s">
        <v>162</v>
      </c>
      <c r="E385" s="220" t="s">
        <v>451</v>
      </c>
      <c r="F385" s="221" t="s">
        <v>452</v>
      </c>
      <c r="G385" s="222" t="s">
        <v>120</v>
      </c>
      <c r="H385" s="223">
        <v>31.818999999999999</v>
      </c>
      <c r="I385" s="224"/>
      <c r="J385" s="225">
        <f>ROUND(I385*H385,2)</f>
        <v>0</v>
      </c>
      <c r="K385" s="221" t="s">
        <v>165</v>
      </c>
      <c r="L385" s="44"/>
      <c r="M385" s="226" t="s">
        <v>1</v>
      </c>
      <c r="N385" s="227" t="s">
        <v>47</v>
      </c>
      <c r="O385" s="91"/>
      <c r="P385" s="228">
        <f>O385*H385</f>
        <v>0</v>
      </c>
      <c r="Q385" s="228">
        <v>0</v>
      </c>
      <c r="R385" s="228">
        <f>Q385*H385</f>
        <v>0</v>
      </c>
      <c r="S385" s="228">
        <v>0</v>
      </c>
      <c r="T385" s="229">
        <f>S385*H385</f>
        <v>0</v>
      </c>
      <c r="U385" s="38"/>
      <c r="V385" s="38"/>
      <c r="W385" s="38"/>
      <c r="X385" s="38"/>
      <c r="Y385" s="38"/>
      <c r="Z385" s="38"/>
      <c r="AA385" s="38"/>
      <c r="AB385" s="38"/>
      <c r="AC385" s="38"/>
      <c r="AD385" s="38"/>
      <c r="AE385" s="38"/>
      <c r="AR385" s="230" t="s">
        <v>166</v>
      </c>
      <c r="AT385" s="230" t="s">
        <v>162</v>
      </c>
      <c r="AU385" s="230" t="s">
        <v>91</v>
      </c>
      <c r="AY385" s="17" t="s">
        <v>160</v>
      </c>
      <c r="BE385" s="231">
        <f>IF(N385="základní",J385,0)</f>
        <v>0</v>
      </c>
      <c r="BF385" s="231">
        <f>IF(N385="snížená",J385,0)</f>
        <v>0</v>
      </c>
      <c r="BG385" s="231">
        <f>IF(N385="zákl. přenesená",J385,0)</f>
        <v>0</v>
      </c>
      <c r="BH385" s="231">
        <f>IF(N385="sníž. přenesená",J385,0)</f>
        <v>0</v>
      </c>
      <c r="BI385" s="231">
        <f>IF(N385="nulová",J385,0)</f>
        <v>0</v>
      </c>
      <c r="BJ385" s="17" t="s">
        <v>14</v>
      </c>
      <c r="BK385" s="231">
        <f>ROUND(I385*H385,2)</f>
        <v>0</v>
      </c>
      <c r="BL385" s="17" t="s">
        <v>166</v>
      </c>
      <c r="BM385" s="230" t="s">
        <v>453</v>
      </c>
    </row>
    <row r="386" s="2" customFormat="1">
      <c r="A386" s="38"/>
      <c r="B386" s="39"/>
      <c r="C386" s="40"/>
      <c r="D386" s="232" t="s">
        <v>168</v>
      </c>
      <c r="E386" s="40"/>
      <c r="F386" s="233" t="s">
        <v>452</v>
      </c>
      <c r="G386" s="40"/>
      <c r="H386" s="40"/>
      <c r="I386" s="234"/>
      <c r="J386" s="40"/>
      <c r="K386" s="40"/>
      <c r="L386" s="44"/>
      <c r="M386" s="235"/>
      <c r="N386" s="236"/>
      <c r="O386" s="91"/>
      <c r="P386" s="91"/>
      <c r="Q386" s="91"/>
      <c r="R386" s="91"/>
      <c r="S386" s="91"/>
      <c r="T386" s="92"/>
      <c r="U386" s="38"/>
      <c r="V386" s="38"/>
      <c r="W386" s="38"/>
      <c r="X386" s="38"/>
      <c r="Y386" s="38"/>
      <c r="Z386" s="38"/>
      <c r="AA386" s="38"/>
      <c r="AB386" s="38"/>
      <c r="AC386" s="38"/>
      <c r="AD386" s="38"/>
      <c r="AE386" s="38"/>
      <c r="AT386" s="17" t="s">
        <v>168</v>
      </c>
      <c r="AU386" s="17" t="s">
        <v>91</v>
      </c>
    </row>
    <row r="387" s="2" customFormat="1">
      <c r="A387" s="38"/>
      <c r="B387" s="39"/>
      <c r="C387" s="40"/>
      <c r="D387" s="237" t="s">
        <v>170</v>
      </c>
      <c r="E387" s="40"/>
      <c r="F387" s="238" t="s">
        <v>454</v>
      </c>
      <c r="G387" s="40"/>
      <c r="H387" s="40"/>
      <c r="I387" s="234"/>
      <c r="J387" s="40"/>
      <c r="K387" s="40"/>
      <c r="L387" s="44"/>
      <c r="M387" s="282"/>
      <c r="N387" s="283"/>
      <c r="O387" s="284"/>
      <c r="P387" s="284"/>
      <c r="Q387" s="284"/>
      <c r="R387" s="284"/>
      <c r="S387" s="284"/>
      <c r="T387" s="285"/>
      <c r="U387" s="38"/>
      <c r="V387" s="38"/>
      <c r="W387" s="38"/>
      <c r="X387" s="38"/>
      <c r="Y387" s="38"/>
      <c r="Z387" s="38"/>
      <c r="AA387" s="38"/>
      <c r="AB387" s="38"/>
      <c r="AC387" s="38"/>
      <c r="AD387" s="38"/>
      <c r="AE387" s="38"/>
      <c r="AT387" s="17" t="s">
        <v>170</v>
      </c>
      <c r="AU387" s="17" t="s">
        <v>91</v>
      </c>
    </row>
    <row r="388" s="2" customFormat="1" ht="6.96" customHeight="1">
      <c r="A388" s="38"/>
      <c r="B388" s="66"/>
      <c r="C388" s="67"/>
      <c r="D388" s="67"/>
      <c r="E388" s="67"/>
      <c r="F388" s="67"/>
      <c r="G388" s="67"/>
      <c r="H388" s="67"/>
      <c r="I388" s="67"/>
      <c r="J388" s="67"/>
      <c r="K388" s="67"/>
      <c r="L388" s="44"/>
      <c r="M388" s="38"/>
      <c r="O388" s="38"/>
      <c r="P388" s="38"/>
      <c r="Q388" s="38"/>
      <c r="R388" s="38"/>
      <c r="S388" s="38"/>
      <c r="T388" s="38"/>
      <c r="U388" s="38"/>
      <c r="V388" s="38"/>
      <c r="W388" s="38"/>
      <c r="X388" s="38"/>
      <c r="Y388" s="38"/>
      <c r="Z388" s="38"/>
      <c r="AA388" s="38"/>
      <c r="AB388" s="38"/>
      <c r="AC388" s="38"/>
      <c r="AD388" s="38"/>
      <c r="AE388" s="38"/>
    </row>
  </sheetData>
  <sheetProtection sheet="1" autoFilter="0" formatColumns="0" formatRows="0" objects="1" scenarios="1" spinCount="100000" saltValue="ZqmnHrdjpTQFU8Y9TeWWRKfP3RntFgKcrTVC/CF7CGonaMp1MXBP35zY+CKQKxekhpnhdxdOc/Ri60aiDrXeyA==" hashValue="O7N1fS5DuappQtSsCxn+UjpoQYP6Rkr+2OZXocNN0Udl9KYpuTQz/ySNbgI+vciF4ZvenolmT8ELEI4Mt25fZw==" algorithmName="SHA-512" password="CC35"/>
  <autoFilter ref="C121:K387"/>
  <mergeCells count="9">
    <mergeCell ref="E7:H7"/>
    <mergeCell ref="E9:H9"/>
    <mergeCell ref="E18:H18"/>
    <mergeCell ref="E27:H27"/>
    <mergeCell ref="E85:H85"/>
    <mergeCell ref="E87:H87"/>
    <mergeCell ref="E112:H112"/>
    <mergeCell ref="E114:H114"/>
    <mergeCell ref="L2:V2"/>
  </mergeCells>
  <hyperlinks>
    <hyperlink ref="F127" r:id="rId1" display="https://podminky.urs.cz/item/CS_URS_2021_02/113106021"/>
    <hyperlink ref="F133" r:id="rId2" display="https://podminky.urs.cz/item/CS_URS_2021_02/113106023"/>
    <hyperlink ref="F139" r:id="rId3" display="https://podminky.urs.cz/item/CS_URS_2021_02/113107112"/>
    <hyperlink ref="F147" r:id="rId4" display="https://podminky.urs.cz/item/CS_URS_2021_02/113107143"/>
    <hyperlink ref="F156" r:id="rId5" display="https://podminky.urs.cz/item/CS_URS_2021_02/113202111"/>
    <hyperlink ref="F162" r:id="rId6" display="https://podminky.urs.cz/item/CS_URS_2021_02/162651112"/>
    <hyperlink ref="F169" r:id="rId7" display="https://podminky.urs.cz/item/CS_URS_2021_02/167151101"/>
    <hyperlink ref="F176" r:id="rId8" display="https://podminky.urs.cz/item/CS_URS_2021_02/181311103"/>
    <hyperlink ref="F186" r:id="rId9" display="https://podminky.urs.cz/item/CS_URS_2021_02/181411131"/>
    <hyperlink ref="F195" r:id="rId10" display="https://podminky.urs.cz/item/CS_URS_2021_02/181951113"/>
    <hyperlink ref="F201" r:id="rId11" display="https://podminky.urs.cz/item/CS_URS_2021_02/181951114"/>
    <hyperlink ref="F209" r:id="rId12" display="https://podminky.urs.cz/item/CS_URS_2021_02/184802611"/>
    <hyperlink ref="F224" r:id="rId13" display="https://podminky.urs.cz/item/CS_URS_2021_02/564851111"/>
    <hyperlink ref="F236" r:id="rId14" display="https://podminky.urs.cz/item/CS_URS_2021_02/578142115"/>
    <hyperlink ref="F242" r:id="rId15" display="https://podminky.urs.cz/item/CS_URS_2021_02/596211111"/>
    <hyperlink ref="F261" r:id="rId16" display="https://podminky.urs.cz/item/CS_URS_2021_02/915121122"/>
    <hyperlink ref="F267" r:id="rId17" display="https://podminky.urs.cz/item/CS_URS_2021_02/915611111"/>
    <hyperlink ref="F273" r:id="rId18" display="https://podminky.urs.cz/item/CS_URS_2021_02/916131213"/>
    <hyperlink ref="F300" r:id="rId19" display="https://podminky.urs.cz/item/CS_URS_2021_02/916231213"/>
    <hyperlink ref="F310" r:id="rId20" display="https://podminky.urs.cz/item/CS_URS_2021_02/916991121"/>
    <hyperlink ref="F316" r:id="rId21" display="https://podminky.urs.cz/item/CS_URS_2021_02/919732211"/>
    <hyperlink ref="F323" r:id="rId22" display="https://podminky.urs.cz/item/CS_URS_2021_02/919735112"/>
    <hyperlink ref="F329" r:id="rId23" display="https://podminky.urs.cz/item/CS_URS_2021_02/961044111"/>
    <hyperlink ref="F334" r:id="rId24" display="https://podminky.urs.cz/item/CS_URS_2021_02/979024443"/>
    <hyperlink ref="F340" r:id="rId25" display="https://podminky.urs.cz/item/CS_URS_2021_02/979054451"/>
    <hyperlink ref="F347" r:id="rId26" display="https://podminky.urs.cz/item/CS_URS_2021_02/997002511"/>
    <hyperlink ref="F353" r:id="rId27" display="https://podminky.urs.cz/item/CS_URS_2021_02/997002519"/>
    <hyperlink ref="F360" r:id="rId28" display="https://podminky.urs.cz/item/CS_URS_2021_02/997002611"/>
    <hyperlink ref="F368" r:id="rId29" display="https://podminky.urs.cz/item/CS_URS_2021_02/997013861"/>
    <hyperlink ref="F373" r:id="rId30" display="https://podminky.urs.cz/item/CS_URS_2021_02/997013873"/>
    <hyperlink ref="F378" r:id="rId31" display="https://podminky.urs.cz/item/CS_URS_2021_02/997013875"/>
    <hyperlink ref="F384" r:id="rId32" display="https://podminky.urs.cz/item/CS_URS_2021_02/998223011"/>
    <hyperlink ref="F387" r:id="rId33" display="https://podminky.urs.cz/item/CS_URS_2021_02/998223091"/>
  </hyperlinks>
  <pageMargins left="0.39375" right="0.39375" top="0.39375" bottom="0.39375" header="0" footer="0"/>
  <pageSetup paperSize="9" orientation="portrait" blackAndWhite="1" fitToHeight="100"/>
  <headerFooter>
    <oddFooter>&amp;CStrana &amp;P z &amp;N</oddFooter>
  </headerFooter>
  <drawing r:id="rId34"/>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171875" style="1" customWidth="1"/>
    <col min="3" max="3" width="4.160156" style="1" customWidth="1"/>
    <col min="4" max="4" width="4.332031" style="1" customWidth="1"/>
    <col min="5" max="5" width="17.16016" style="1" customWidth="1"/>
    <col min="6" max="6" width="50.83203" style="1" customWidth="1"/>
    <col min="7" max="7" width="7.5" style="1" customWidth="1"/>
    <col min="8" max="8" width="14" style="1" customWidth="1"/>
    <col min="9" max="9" width="15.83203" style="1" customWidth="1"/>
    <col min="10" max="10" width="22.33203" style="1" customWidth="1"/>
    <col min="11" max="11" width="22.33203" style="1" customWidth="1"/>
    <col min="12" max="12" width="9.332031" style="1" customWidth="1"/>
    <col min="13" max="13" width="10.83203" style="1" hidden="1" customWidth="1"/>
    <col min="14" max="14" width="9.332031" style="1" hidden="1"/>
    <col min="15" max="15" width="14.16016" style="1" hidden="1" customWidth="1"/>
    <col min="16" max="16" width="14.16016" style="1" hidden="1" customWidth="1"/>
    <col min="17" max="17" width="14.16016" style="1" hidden="1" customWidth="1"/>
    <col min="18" max="18" width="14.16016" style="1" hidden="1" customWidth="1"/>
    <col min="19" max="19" width="14.16016" style="1" hidden="1" customWidth="1"/>
    <col min="20" max="20" width="14.16016" style="1" hidden="1" customWidth="1"/>
    <col min="21" max="21" width="16.33203" style="1" hidden="1" customWidth="1"/>
    <col min="22" max="22" width="12.33203" style="1" customWidth="1"/>
    <col min="23" max="23" width="16.33203" style="1" customWidth="1"/>
    <col min="24" max="24" width="12.33203" style="1" customWidth="1"/>
    <col min="25" max="25" width="15" style="1" customWidth="1"/>
    <col min="26" max="26" width="11" style="1" customWidth="1"/>
    <col min="27" max="27" width="15" style="1" customWidth="1"/>
    <col min="28" max="28" width="16.33203" style="1" customWidth="1"/>
    <col min="29" max="29" width="11" style="1" customWidth="1"/>
    <col min="30" max="30" width="15" style="1" customWidth="1"/>
    <col min="31" max="31" width="16.33203" style="1" customWidth="1"/>
    <col min="44" max="44" width="9.332031" style="1" hidden="1"/>
    <col min="45" max="45" width="9.332031" style="1" hidden="1"/>
    <col min="46" max="46" width="9.332031" style="1" hidden="1"/>
    <col min="47" max="47" width="9.332031" style="1" hidden="1"/>
    <col min="48" max="48" width="9.332031" style="1" hidden="1"/>
    <col min="49" max="49" width="9.332031" style="1" hidden="1"/>
    <col min="50" max="50" width="9.332031" style="1" hidden="1"/>
    <col min="51" max="51" width="9.332031" style="1" hidden="1"/>
    <col min="52" max="52" width="9.332031" style="1" hidden="1"/>
    <col min="53" max="53" width="9.332031" style="1" hidden="1"/>
    <col min="54" max="54" width="9.332031" style="1" hidden="1"/>
    <col min="55" max="55" width="9.332031" style="1" hidden="1"/>
    <col min="56" max="56" width="9.332031" style="1" hidden="1"/>
    <col min="57" max="57" width="9.332031" style="1" hidden="1"/>
    <col min="58" max="58" width="9.332031" style="1" hidden="1"/>
    <col min="59" max="59" width="9.332031" style="1" hidden="1"/>
    <col min="60" max="60" width="9.332031" style="1" hidden="1"/>
    <col min="61" max="61" width="9.332031" style="1" hidden="1"/>
    <col min="62" max="62" width="9.332031" style="1" hidden="1"/>
    <col min="63" max="63" width="9.332031" style="1" hidden="1"/>
    <col min="64" max="64" width="9.332031" style="1" hidden="1"/>
    <col min="65" max="65" width="9.332031" style="1" hidden="1"/>
  </cols>
  <sheetData>
    <row r="2" s="1" customFormat="1" ht="36.96" customHeight="1">
      <c r="L2" s="1"/>
      <c r="M2" s="1"/>
      <c r="N2" s="1"/>
      <c r="O2" s="1"/>
      <c r="P2" s="1"/>
      <c r="Q2" s="1"/>
      <c r="R2" s="1"/>
      <c r="S2" s="1"/>
      <c r="T2" s="1"/>
      <c r="U2" s="1"/>
      <c r="V2" s="1"/>
      <c r="AT2" s="17" t="s">
        <v>94</v>
      </c>
    </row>
    <row r="3" s="1" customFormat="1" ht="6.96" customHeight="1">
      <c r="B3" s="137"/>
      <c r="C3" s="138"/>
      <c r="D3" s="138"/>
      <c r="E3" s="138"/>
      <c r="F3" s="138"/>
      <c r="G3" s="138"/>
      <c r="H3" s="138"/>
      <c r="I3" s="138"/>
      <c r="J3" s="138"/>
      <c r="K3" s="138"/>
      <c r="L3" s="20"/>
      <c r="AT3" s="17" t="s">
        <v>91</v>
      </c>
    </row>
    <row r="4" s="1" customFormat="1" ht="24.96" customHeight="1">
      <c r="B4" s="20"/>
      <c r="D4" s="139" t="s">
        <v>100</v>
      </c>
      <c r="L4" s="20"/>
      <c r="M4" s="140" t="s">
        <v>10</v>
      </c>
      <c r="AT4" s="17" t="s">
        <v>4</v>
      </c>
    </row>
    <row r="5" s="1" customFormat="1" ht="6.96" customHeight="1">
      <c r="B5" s="20"/>
      <c r="L5" s="20"/>
    </row>
    <row r="6" s="1" customFormat="1" ht="12" customHeight="1">
      <c r="B6" s="20"/>
      <c r="D6" s="141" t="s">
        <v>16</v>
      </c>
      <c r="L6" s="20"/>
    </row>
    <row r="7" s="1" customFormat="1" ht="16.5" customHeight="1">
      <c r="B7" s="20"/>
      <c r="E7" s="142" t="str">
        <f>'Rekapitulace stavby'!K6</f>
        <v>Místo pro přecházení k č.p. 87, Broumov - Olivětín</v>
      </c>
      <c r="F7" s="141"/>
      <c r="G7" s="141"/>
      <c r="H7" s="141"/>
      <c r="L7" s="20"/>
    </row>
    <row r="8" s="2" customFormat="1" ht="12" customHeight="1">
      <c r="A8" s="38"/>
      <c r="B8" s="44"/>
      <c r="C8" s="38"/>
      <c r="D8" s="141" t="s">
        <v>113</v>
      </c>
      <c r="E8" s="38"/>
      <c r="F8" s="38"/>
      <c r="G8" s="38"/>
      <c r="H8" s="38"/>
      <c r="I8" s="38"/>
      <c r="J8" s="38"/>
      <c r="K8" s="38"/>
      <c r="L8" s="63"/>
      <c r="S8" s="38"/>
      <c r="T8" s="38"/>
      <c r="U8" s="38"/>
      <c r="V8" s="38"/>
      <c r="W8" s="38"/>
      <c r="X8" s="38"/>
      <c r="Y8" s="38"/>
      <c r="Z8" s="38"/>
      <c r="AA8" s="38"/>
      <c r="AB8" s="38"/>
      <c r="AC8" s="38"/>
      <c r="AD8" s="38"/>
      <c r="AE8" s="38"/>
    </row>
    <row r="9" s="2" customFormat="1" ht="16.5" customHeight="1">
      <c r="A9" s="38"/>
      <c r="B9" s="44"/>
      <c r="C9" s="38"/>
      <c r="D9" s="38"/>
      <c r="E9" s="143" t="s">
        <v>455</v>
      </c>
      <c r="F9" s="38"/>
      <c r="G9" s="38"/>
      <c r="H9" s="38"/>
      <c r="I9" s="38"/>
      <c r="J9" s="38"/>
      <c r="K9" s="38"/>
      <c r="L9" s="63"/>
      <c r="S9" s="38"/>
      <c r="T9" s="38"/>
      <c r="U9" s="38"/>
      <c r="V9" s="38"/>
      <c r="W9" s="38"/>
      <c r="X9" s="38"/>
      <c r="Y9" s="38"/>
      <c r="Z9" s="38"/>
      <c r="AA9" s="38"/>
      <c r="AB9" s="38"/>
      <c r="AC9" s="38"/>
      <c r="AD9" s="38"/>
      <c r="AE9" s="38"/>
    </row>
    <row r="10" s="2" customFormat="1">
      <c r="A10" s="38"/>
      <c r="B10" s="44"/>
      <c r="C10" s="38"/>
      <c r="D10" s="38"/>
      <c r="E10" s="38"/>
      <c r="F10" s="38"/>
      <c r="G10" s="38"/>
      <c r="H10" s="38"/>
      <c r="I10" s="38"/>
      <c r="J10" s="38"/>
      <c r="K10" s="38"/>
      <c r="L10" s="63"/>
      <c r="S10" s="38"/>
      <c r="T10" s="38"/>
      <c r="U10" s="38"/>
      <c r="V10" s="38"/>
      <c r="W10" s="38"/>
      <c r="X10" s="38"/>
      <c r="Y10" s="38"/>
      <c r="Z10" s="38"/>
      <c r="AA10" s="38"/>
      <c r="AB10" s="38"/>
      <c r="AC10" s="38"/>
      <c r="AD10" s="38"/>
      <c r="AE10" s="38"/>
    </row>
    <row r="11" s="2" customFormat="1" ht="12" customHeight="1">
      <c r="A11" s="38"/>
      <c r="B11" s="44"/>
      <c r="C11" s="38"/>
      <c r="D11" s="141" t="s">
        <v>18</v>
      </c>
      <c r="E11" s="38"/>
      <c r="F11" s="144" t="s">
        <v>1</v>
      </c>
      <c r="G11" s="38"/>
      <c r="H11" s="38"/>
      <c r="I11" s="141" t="s">
        <v>19</v>
      </c>
      <c r="J11" s="144" t="s">
        <v>1</v>
      </c>
      <c r="K11" s="38"/>
      <c r="L11" s="63"/>
      <c r="S11" s="38"/>
      <c r="T11" s="38"/>
      <c r="U11" s="38"/>
      <c r="V11" s="38"/>
      <c r="W11" s="38"/>
      <c r="X11" s="38"/>
      <c r="Y11" s="38"/>
      <c r="Z11" s="38"/>
      <c r="AA11" s="38"/>
      <c r="AB11" s="38"/>
      <c r="AC11" s="38"/>
      <c r="AD11" s="38"/>
      <c r="AE11" s="38"/>
    </row>
    <row r="12" s="2" customFormat="1" ht="12" customHeight="1">
      <c r="A12" s="38"/>
      <c r="B12" s="44"/>
      <c r="C12" s="38"/>
      <c r="D12" s="141" t="s">
        <v>20</v>
      </c>
      <c r="E12" s="38"/>
      <c r="F12" s="144" t="s">
        <v>21</v>
      </c>
      <c r="G12" s="38"/>
      <c r="H12" s="38"/>
      <c r="I12" s="141" t="s">
        <v>22</v>
      </c>
      <c r="J12" s="145" t="str">
        <f>'Rekapitulace stavby'!AN8</f>
        <v>18. 10. 2021</v>
      </c>
      <c r="K12" s="38"/>
      <c r="L12" s="63"/>
      <c r="S12" s="38"/>
      <c r="T12" s="38"/>
      <c r="U12" s="38"/>
      <c r="V12" s="38"/>
      <c r="W12" s="38"/>
      <c r="X12" s="38"/>
      <c r="Y12" s="38"/>
      <c r="Z12" s="38"/>
      <c r="AA12" s="38"/>
      <c r="AB12" s="38"/>
      <c r="AC12" s="38"/>
      <c r="AD12" s="38"/>
      <c r="AE12" s="38"/>
    </row>
    <row r="13" s="2" customFormat="1" ht="10.8" customHeight="1">
      <c r="A13" s="38"/>
      <c r="B13" s="44"/>
      <c r="C13" s="38"/>
      <c r="D13" s="38"/>
      <c r="E13" s="38"/>
      <c r="F13" s="38"/>
      <c r="G13" s="38"/>
      <c r="H13" s="38"/>
      <c r="I13" s="38"/>
      <c r="J13" s="38"/>
      <c r="K13" s="38"/>
      <c r="L13" s="63"/>
      <c r="S13" s="38"/>
      <c r="T13" s="38"/>
      <c r="U13" s="38"/>
      <c r="V13" s="38"/>
      <c r="W13" s="38"/>
      <c r="X13" s="38"/>
      <c r="Y13" s="38"/>
      <c r="Z13" s="38"/>
      <c r="AA13" s="38"/>
      <c r="AB13" s="38"/>
      <c r="AC13" s="38"/>
      <c r="AD13" s="38"/>
      <c r="AE13" s="38"/>
    </row>
    <row r="14" s="2" customFormat="1" ht="12" customHeight="1">
      <c r="A14" s="38"/>
      <c r="B14" s="44"/>
      <c r="C14" s="38"/>
      <c r="D14" s="141" t="s">
        <v>24</v>
      </c>
      <c r="E14" s="38"/>
      <c r="F14" s="38"/>
      <c r="G14" s="38"/>
      <c r="H14" s="38"/>
      <c r="I14" s="141" t="s">
        <v>25</v>
      </c>
      <c r="J14" s="144" t="s">
        <v>26</v>
      </c>
      <c r="K14" s="38"/>
      <c r="L14" s="63"/>
      <c r="S14" s="38"/>
      <c r="T14" s="38"/>
      <c r="U14" s="38"/>
      <c r="V14" s="38"/>
      <c r="W14" s="38"/>
      <c r="X14" s="38"/>
      <c r="Y14" s="38"/>
      <c r="Z14" s="38"/>
      <c r="AA14" s="38"/>
      <c r="AB14" s="38"/>
      <c r="AC14" s="38"/>
      <c r="AD14" s="38"/>
      <c r="AE14" s="38"/>
    </row>
    <row r="15" s="2" customFormat="1" ht="18" customHeight="1">
      <c r="A15" s="38"/>
      <c r="B15" s="44"/>
      <c r="C15" s="38"/>
      <c r="D15" s="38"/>
      <c r="E15" s="144" t="s">
        <v>27</v>
      </c>
      <c r="F15" s="38"/>
      <c r="G15" s="38"/>
      <c r="H15" s="38"/>
      <c r="I15" s="141" t="s">
        <v>28</v>
      </c>
      <c r="J15" s="144" t="s">
        <v>29</v>
      </c>
      <c r="K15" s="38"/>
      <c r="L15" s="63"/>
      <c r="S15" s="38"/>
      <c r="T15" s="38"/>
      <c r="U15" s="38"/>
      <c r="V15" s="38"/>
      <c r="W15" s="38"/>
      <c r="X15" s="38"/>
      <c r="Y15" s="38"/>
      <c r="Z15" s="38"/>
      <c r="AA15" s="38"/>
      <c r="AB15" s="38"/>
      <c r="AC15" s="38"/>
      <c r="AD15" s="38"/>
      <c r="AE15" s="38"/>
    </row>
    <row r="16" s="2" customFormat="1" ht="6.96" customHeight="1">
      <c r="A16" s="38"/>
      <c r="B16" s="44"/>
      <c r="C16" s="38"/>
      <c r="D16" s="38"/>
      <c r="E16" s="38"/>
      <c r="F16" s="38"/>
      <c r="G16" s="38"/>
      <c r="H16" s="38"/>
      <c r="I16" s="38"/>
      <c r="J16" s="38"/>
      <c r="K16" s="38"/>
      <c r="L16" s="63"/>
      <c r="S16" s="38"/>
      <c r="T16" s="38"/>
      <c r="U16" s="38"/>
      <c r="V16" s="38"/>
      <c r="W16" s="38"/>
      <c r="X16" s="38"/>
      <c r="Y16" s="38"/>
      <c r="Z16" s="38"/>
      <c r="AA16" s="38"/>
      <c r="AB16" s="38"/>
      <c r="AC16" s="38"/>
      <c r="AD16" s="38"/>
      <c r="AE16" s="38"/>
    </row>
    <row r="17" s="2" customFormat="1" ht="12" customHeight="1">
      <c r="A17" s="38"/>
      <c r="B17" s="44"/>
      <c r="C17" s="38"/>
      <c r="D17" s="141" t="s">
        <v>30</v>
      </c>
      <c r="E17" s="38"/>
      <c r="F17" s="38"/>
      <c r="G17" s="38"/>
      <c r="H17" s="38"/>
      <c r="I17" s="141" t="s">
        <v>25</v>
      </c>
      <c r="J17" s="33" t="str">
        <f>'Rekapitulace stavby'!AN13</f>
        <v>Vyplň údaj</v>
      </c>
      <c r="K17" s="38"/>
      <c r="L17" s="63"/>
      <c r="S17" s="38"/>
      <c r="T17" s="38"/>
      <c r="U17" s="38"/>
      <c r="V17" s="38"/>
      <c r="W17" s="38"/>
      <c r="X17" s="38"/>
      <c r="Y17" s="38"/>
      <c r="Z17" s="38"/>
      <c r="AA17" s="38"/>
      <c r="AB17" s="38"/>
      <c r="AC17" s="38"/>
      <c r="AD17" s="38"/>
      <c r="AE17" s="38"/>
    </row>
    <row r="18" s="2" customFormat="1" ht="18" customHeight="1">
      <c r="A18" s="38"/>
      <c r="B18" s="44"/>
      <c r="C18" s="38"/>
      <c r="D18" s="38"/>
      <c r="E18" s="33" t="str">
        <f>'Rekapitulace stavby'!E14</f>
        <v>Vyplň údaj</v>
      </c>
      <c r="F18" s="144"/>
      <c r="G18" s="144"/>
      <c r="H18" s="144"/>
      <c r="I18" s="141" t="s">
        <v>28</v>
      </c>
      <c r="J18" s="33" t="str">
        <f>'Rekapitulace stavby'!AN14</f>
        <v>Vyplň údaj</v>
      </c>
      <c r="K18" s="38"/>
      <c r="L18" s="63"/>
      <c r="S18" s="38"/>
      <c r="T18" s="38"/>
      <c r="U18" s="38"/>
      <c r="V18" s="38"/>
      <c r="W18" s="38"/>
      <c r="X18" s="38"/>
      <c r="Y18" s="38"/>
      <c r="Z18" s="38"/>
      <c r="AA18" s="38"/>
      <c r="AB18" s="38"/>
      <c r="AC18" s="38"/>
      <c r="AD18" s="38"/>
      <c r="AE18" s="38"/>
    </row>
    <row r="19" s="2" customFormat="1" ht="6.96" customHeight="1">
      <c r="A19" s="38"/>
      <c r="B19" s="44"/>
      <c r="C19" s="38"/>
      <c r="D19" s="38"/>
      <c r="E19" s="38"/>
      <c r="F19" s="38"/>
      <c r="G19" s="38"/>
      <c r="H19" s="38"/>
      <c r="I19" s="38"/>
      <c r="J19" s="38"/>
      <c r="K19" s="38"/>
      <c r="L19" s="63"/>
      <c r="S19" s="38"/>
      <c r="T19" s="38"/>
      <c r="U19" s="38"/>
      <c r="V19" s="38"/>
      <c r="W19" s="38"/>
      <c r="X19" s="38"/>
      <c r="Y19" s="38"/>
      <c r="Z19" s="38"/>
      <c r="AA19" s="38"/>
      <c r="AB19" s="38"/>
      <c r="AC19" s="38"/>
      <c r="AD19" s="38"/>
      <c r="AE19" s="38"/>
    </row>
    <row r="20" s="2" customFormat="1" ht="12" customHeight="1">
      <c r="A20" s="38"/>
      <c r="B20" s="44"/>
      <c r="C20" s="38"/>
      <c r="D20" s="141" t="s">
        <v>32</v>
      </c>
      <c r="E20" s="38"/>
      <c r="F20" s="38"/>
      <c r="G20" s="38"/>
      <c r="H20" s="38"/>
      <c r="I20" s="141" t="s">
        <v>25</v>
      </c>
      <c r="J20" s="144" t="s">
        <v>33</v>
      </c>
      <c r="K20" s="38"/>
      <c r="L20" s="63"/>
      <c r="S20" s="38"/>
      <c r="T20" s="38"/>
      <c r="U20" s="38"/>
      <c r="V20" s="38"/>
      <c r="W20" s="38"/>
      <c r="X20" s="38"/>
      <c r="Y20" s="38"/>
      <c r="Z20" s="38"/>
      <c r="AA20" s="38"/>
      <c r="AB20" s="38"/>
      <c r="AC20" s="38"/>
      <c r="AD20" s="38"/>
      <c r="AE20" s="38"/>
    </row>
    <row r="21" s="2" customFormat="1" ht="18" customHeight="1">
      <c r="A21" s="38"/>
      <c r="B21" s="44"/>
      <c r="C21" s="38"/>
      <c r="D21" s="38"/>
      <c r="E21" s="144" t="s">
        <v>34</v>
      </c>
      <c r="F21" s="38"/>
      <c r="G21" s="38"/>
      <c r="H21" s="38"/>
      <c r="I21" s="141" t="s">
        <v>28</v>
      </c>
      <c r="J21" s="144" t="s">
        <v>35</v>
      </c>
      <c r="K21" s="38"/>
      <c r="L21" s="63"/>
      <c r="S21" s="38"/>
      <c r="T21" s="38"/>
      <c r="U21" s="38"/>
      <c r="V21" s="38"/>
      <c r="W21" s="38"/>
      <c r="X21" s="38"/>
      <c r="Y21" s="38"/>
      <c r="Z21" s="38"/>
      <c r="AA21" s="38"/>
      <c r="AB21" s="38"/>
      <c r="AC21" s="38"/>
      <c r="AD21" s="38"/>
      <c r="AE21" s="38"/>
    </row>
    <row r="22" s="2" customFormat="1" ht="6.96" customHeight="1">
      <c r="A22" s="38"/>
      <c r="B22" s="44"/>
      <c r="C22" s="38"/>
      <c r="D22" s="38"/>
      <c r="E22" s="38"/>
      <c r="F22" s="38"/>
      <c r="G22" s="38"/>
      <c r="H22" s="38"/>
      <c r="I22" s="38"/>
      <c r="J22" s="38"/>
      <c r="K22" s="38"/>
      <c r="L22" s="63"/>
      <c r="S22" s="38"/>
      <c r="T22" s="38"/>
      <c r="U22" s="38"/>
      <c r="V22" s="38"/>
      <c r="W22" s="38"/>
      <c r="X22" s="38"/>
      <c r="Y22" s="38"/>
      <c r="Z22" s="38"/>
      <c r="AA22" s="38"/>
      <c r="AB22" s="38"/>
      <c r="AC22" s="38"/>
      <c r="AD22" s="38"/>
      <c r="AE22" s="38"/>
    </row>
    <row r="23" s="2" customFormat="1" ht="12" customHeight="1">
      <c r="A23" s="38"/>
      <c r="B23" s="44"/>
      <c r="C23" s="38"/>
      <c r="D23" s="141" t="s">
        <v>37</v>
      </c>
      <c r="E23" s="38"/>
      <c r="F23" s="38"/>
      <c r="G23" s="38"/>
      <c r="H23" s="38"/>
      <c r="I23" s="141" t="s">
        <v>25</v>
      </c>
      <c r="J23" s="144" t="s">
        <v>38</v>
      </c>
      <c r="K23" s="38"/>
      <c r="L23" s="63"/>
      <c r="S23" s="38"/>
      <c r="T23" s="38"/>
      <c r="U23" s="38"/>
      <c r="V23" s="38"/>
      <c r="W23" s="38"/>
      <c r="X23" s="38"/>
      <c r="Y23" s="38"/>
      <c r="Z23" s="38"/>
      <c r="AA23" s="38"/>
      <c r="AB23" s="38"/>
      <c r="AC23" s="38"/>
      <c r="AD23" s="38"/>
      <c r="AE23" s="38"/>
    </row>
    <row r="24" s="2" customFormat="1" ht="18" customHeight="1">
      <c r="A24" s="38"/>
      <c r="B24" s="44"/>
      <c r="C24" s="38"/>
      <c r="D24" s="38"/>
      <c r="E24" s="144" t="s">
        <v>39</v>
      </c>
      <c r="F24" s="38"/>
      <c r="G24" s="38"/>
      <c r="H24" s="38"/>
      <c r="I24" s="141" t="s">
        <v>28</v>
      </c>
      <c r="J24" s="144" t="s">
        <v>40</v>
      </c>
      <c r="K24" s="38"/>
      <c r="L24" s="63"/>
      <c r="S24" s="38"/>
      <c r="T24" s="38"/>
      <c r="U24" s="38"/>
      <c r="V24" s="38"/>
      <c r="W24" s="38"/>
      <c r="X24" s="38"/>
      <c r="Y24" s="38"/>
      <c r="Z24" s="38"/>
      <c r="AA24" s="38"/>
      <c r="AB24" s="38"/>
      <c r="AC24" s="38"/>
      <c r="AD24" s="38"/>
      <c r="AE24" s="38"/>
    </row>
    <row r="25" s="2" customFormat="1" ht="6.96" customHeight="1">
      <c r="A25" s="38"/>
      <c r="B25" s="44"/>
      <c r="C25" s="38"/>
      <c r="D25" s="38"/>
      <c r="E25" s="38"/>
      <c r="F25" s="38"/>
      <c r="G25" s="38"/>
      <c r="H25" s="38"/>
      <c r="I25" s="38"/>
      <c r="J25" s="38"/>
      <c r="K25" s="38"/>
      <c r="L25" s="63"/>
      <c r="S25" s="38"/>
      <c r="T25" s="38"/>
      <c r="U25" s="38"/>
      <c r="V25" s="38"/>
      <c r="W25" s="38"/>
      <c r="X25" s="38"/>
      <c r="Y25" s="38"/>
      <c r="Z25" s="38"/>
      <c r="AA25" s="38"/>
      <c r="AB25" s="38"/>
      <c r="AC25" s="38"/>
      <c r="AD25" s="38"/>
      <c r="AE25" s="38"/>
    </row>
    <row r="26" s="2" customFormat="1" ht="12" customHeight="1">
      <c r="A26" s="38"/>
      <c r="B26" s="44"/>
      <c r="C26" s="38"/>
      <c r="D26" s="141" t="s">
        <v>41</v>
      </c>
      <c r="E26" s="38"/>
      <c r="F26" s="38"/>
      <c r="G26" s="38"/>
      <c r="H26" s="38"/>
      <c r="I26" s="38"/>
      <c r="J26" s="38"/>
      <c r="K26" s="38"/>
      <c r="L26" s="63"/>
      <c r="S26" s="38"/>
      <c r="T26" s="38"/>
      <c r="U26" s="38"/>
      <c r="V26" s="38"/>
      <c r="W26" s="38"/>
      <c r="X26" s="38"/>
      <c r="Y26" s="38"/>
      <c r="Z26" s="38"/>
      <c r="AA26" s="38"/>
      <c r="AB26" s="38"/>
      <c r="AC26" s="38"/>
      <c r="AD26" s="38"/>
      <c r="AE26" s="38"/>
    </row>
    <row r="27" s="8" customFormat="1" ht="16.5" customHeight="1">
      <c r="A27" s="146"/>
      <c r="B27" s="147"/>
      <c r="C27" s="146"/>
      <c r="D27" s="146"/>
      <c r="E27" s="148" t="s">
        <v>1</v>
      </c>
      <c r="F27" s="148"/>
      <c r="G27" s="148"/>
      <c r="H27" s="148"/>
      <c r="I27" s="146"/>
      <c r="J27" s="146"/>
      <c r="K27" s="146"/>
      <c r="L27" s="149"/>
      <c r="S27" s="146"/>
      <c r="T27" s="146"/>
      <c r="U27" s="146"/>
      <c r="V27" s="146"/>
      <c r="W27" s="146"/>
      <c r="X27" s="146"/>
      <c r="Y27" s="146"/>
      <c r="Z27" s="146"/>
      <c r="AA27" s="146"/>
      <c r="AB27" s="146"/>
      <c r="AC27" s="146"/>
      <c r="AD27" s="146"/>
      <c r="AE27" s="146"/>
    </row>
    <row r="28" s="2" customFormat="1" ht="6.96" customHeight="1">
      <c r="A28" s="38"/>
      <c r="B28" s="44"/>
      <c r="C28" s="38"/>
      <c r="D28" s="38"/>
      <c r="E28" s="38"/>
      <c r="F28" s="38"/>
      <c r="G28" s="38"/>
      <c r="H28" s="38"/>
      <c r="I28" s="38"/>
      <c r="J28" s="38"/>
      <c r="K28" s="38"/>
      <c r="L28" s="63"/>
      <c r="S28" s="38"/>
      <c r="T28" s="38"/>
      <c r="U28" s="38"/>
      <c r="V28" s="38"/>
      <c r="W28" s="38"/>
      <c r="X28" s="38"/>
      <c r="Y28" s="38"/>
      <c r="Z28" s="38"/>
      <c r="AA28" s="38"/>
      <c r="AB28" s="38"/>
      <c r="AC28" s="38"/>
      <c r="AD28" s="38"/>
      <c r="AE28" s="38"/>
    </row>
    <row r="29" s="2" customFormat="1" ht="6.96" customHeight="1">
      <c r="A29" s="38"/>
      <c r="B29" s="44"/>
      <c r="C29" s="38"/>
      <c r="D29" s="150"/>
      <c r="E29" s="150"/>
      <c r="F29" s="150"/>
      <c r="G29" s="150"/>
      <c r="H29" s="150"/>
      <c r="I29" s="150"/>
      <c r="J29" s="150"/>
      <c r="K29" s="150"/>
      <c r="L29" s="63"/>
      <c r="S29" s="38"/>
      <c r="T29" s="38"/>
      <c r="U29" s="38"/>
      <c r="V29" s="38"/>
      <c r="W29" s="38"/>
      <c r="X29" s="38"/>
      <c r="Y29" s="38"/>
      <c r="Z29" s="38"/>
      <c r="AA29" s="38"/>
      <c r="AB29" s="38"/>
      <c r="AC29" s="38"/>
      <c r="AD29" s="38"/>
      <c r="AE29" s="38"/>
    </row>
    <row r="30" s="2" customFormat="1" ht="25.44" customHeight="1">
      <c r="A30" s="38"/>
      <c r="B30" s="44"/>
      <c r="C30" s="38"/>
      <c r="D30" s="151" t="s">
        <v>42</v>
      </c>
      <c r="E30" s="38"/>
      <c r="F30" s="38"/>
      <c r="G30" s="38"/>
      <c r="H30" s="38"/>
      <c r="I30" s="38"/>
      <c r="J30" s="152">
        <f>ROUND(J122, 2)</f>
        <v>0</v>
      </c>
      <c r="K30" s="38"/>
      <c r="L30" s="63"/>
      <c r="S30" s="38"/>
      <c r="T30" s="38"/>
      <c r="U30" s="38"/>
      <c r="V30" s="38"/>
      <c r="W30" s="38"/>
      <c r="X30" s="38"/>
      <c r="Y30" s="38"/>
      <c r="Z30" s="38"/>
      <c r="AA30" s="38"/>
      <c r="AB30" s="38"/>
      <c r="AC30" s="38"/>
      <c r="AD30" s="38"/>
      <c r="AE30" s="38"/>
    </row>
    <row r="31" s="2" customFormat="1" ht="6.96" customHeight="1">
      <c r="A31" s="38"/>
      <c r="B31" s="44"/>
      <c r="C31" s="38"/>
      <c r="D31" s="150"/>
      <c r="E31" s="150"/>
      <c r="F31" s="150"/>
      <c r="G31" s="150"/>
      <c r="H31" s="150"/>
      <c r="I31" s="150"/>
      <c r="J31" s="150"/>
      <c r="K31" s="150"/>
      <c r="L31" s="63"/>
      <c r="S31" s="38"/>
      <c r="T31" s="38"/>
      <c r="U31" s="38"/>
      <c r="V31" s="38"/>
      <c r="W31" s="38"/>
      <c r="X31" s="38"/>
      <c r="Y31" s="38"/>
      <c r="Z31" s="38"/>
      <c r="AA31" s="38"/>
      <c r="AB31" s="38"/>
      <c r="AC31" s="38"/>
      <c r="AD31" s="38"/>
      <c r="AE31" s="38"/>
    </row>
    <row r="32" s="2" customFormat="1" ht="14.4" customHeight="1">
      <c r="A32" s="38"/>
      <c r="B32" s="44"/>
      <c r="C32" s="38"/>
      <c r="D32" s="38"/>
      <c r="E32" s="38"/>
      <c r="F32" s="153" t="s">
        <v>44</v>
      </c>
      <c r="G32" s="38"/>
      <c r="H32" s="38"/>
      <c r="I32" s="153" t="s">
        <v>43</v>
      </c>
      <c r="J32" s="153" t="s">
        <v>45</v>
      </c>
      <c r="K32" s="38"/>
      <c r="L32" s="63"/>
      <c r="S32" s="38"/>
      <c r="T32" s="38"/>
      <c r="U32" s="38"/>
      <c r="V32" s="38"/>
      <c r="W32" s="38"/>
      <c r="X32" s="38"/>
      <c r="Y32" s="38"/>
      <c r="Z32" s="38"/>
      <c r="AA32" s="38"/>
      <c r="AB32" s="38"/>
      <c r="AC32" s="38"/>
      <c r="AD32" s="38"/>
      <c r="AE32" s="38"/>
    </row>
    <row r="33" s="2" customFormat="1" ht="14.4" customHeight="1">
      <c r="A33" s="38"/>
      <c r="B33" s="44"/>
      <c r="C33" s="38"/>
      <c r="D33" s="154" t="s">
        <v>46</v>
      </c>
      <c r="E33" s="141" t="s">
        <v>47</v>
      </c>
      <c r="F33" s="155">
        <f>ROUND((SUM(BE122:BE140)),  2)</f>
        <v>0</v>
      </c>
      <c r="G33" s="38"/>
      <c r="H33" s="38"/>
      <c r="I33" s="156">
        <v>0.20999999999999999</v>
      </c>
      <c r="J33" s="155">
        <f>ROUND(((SUM(BE122:BE140))*I33),  2)</f>
        <v>0</v>
      </c>
      <c r="K33" s="38"/>
      <c r="L33" s="63"/>
      <c r="S33" s="38"/>
      <c r="T33" s="38"/>
      <c r="U33" s="38"/>
      <c r="V33" s="38"/>
      <c r="W33" s="38"/>
      <c r="X33" s="38"/>
      <c r="Y33" s="38"/>
      <c r="Z33" s="38"/>
      <c r="AA33" s="38"/>
      <c r="AB33" s="38"/>
      <c r="AC33" s="38"/>
      <c r="AD33" s="38"/>
      <c r="AE33" s="38"/>
    </row>
    <row r="34" s="2" customFormat="1" ht="14.4" customHeight="1">
      <c r="A34" s="38"/>
      <c r="B34" s="44"/>
      <c r="C34" s="38"/>
      <c r="D34" s="38"/>
      <c r="E34" s="141" t="s">
        <v>48</v>
      </c>
      <c r="F34" s="155">
        <f>ROUND((SUM(BF122:BF140)),  2)</f>
        <v>0</v>
      </c>
      <c r="G34" s="38"/>
      <c r="H34" s="38"/>
      <c r="I34" s="156">
        <v>0.14999999999999999</v>
      </c>
      <c r="J34" s="155">
        <f>ROUND(((SUM(BF122:BF140))*I34),  2)</f>
        <v>0</v>
      </c>
      <c r="K34" s="38"/>
      <c r="L34" s="63"/>
      <c r="S34" s="38"/>
      <c r="T34" s="38"/>
      <c r="U34" s="38"/>
      <c r="V34" s="38"/>
      <c r="W34" s="38"/>
      <c r="X34" s="38"/>
      <c r="Y34" s="38"/>
      <c r="Z34" s="38"/>
      <c r="AA34" s="38"/>
      <c r="AB34" s="38"/>
      <c r="AC34" s="38"/>
      <c r="AD34" s="38"/>
      <c r="AE34" s="38"/>
    </row>
    <row r="35" hidden="1" s="2" customFormat="1" ht="14.4" customHeight="1">
      <c r="A35" s="38"/>
      <c r="B35" s="44"/>
      <c r="C35" s="38"/>
      <c r="D35" s="38"/>
      <c r="E35" s="141" t="s">
        <v>49</v>
      </c>
      <c r="F35" s="155">
        <f>ROUND((SUM(BG122:BG140)),  2)</f>
        <v>0</v>
      </c>
      <c r="G35" s="38"/>
      <c r="H35" s="38"/>
      <c r="I35" s="156">
        <v>0.20999999999999999</v>
      </c>
      <c r="J35" s="155">
        <f>0</f>
        <v>0</v>
      </c>
      <c r="K35" s="38"/>
      <c r="L35" s="63"/>
      <c r="S35" s="38"/>
      <c r="T35" s="38"/>
      <c r="U35" s="38"/>
      <c r="V35" s="38"/>
      <c r="W35" s="38"/>
      <c r="X35" s="38"/>
      <c r="Y35" s="38"/>
      <c r="Z35" s="38"/>
      <c r="AA35" s="38"/>
      <c r="AB35" s="38"/>
      <c r="AC35" s="38"/>
      <c r="AD35" s="38"/>
      <c r="AE35" s="38"/>
    </row>
    <row r="36" hidden="1" s="2" customFormat="1" ht="14.4" customHeight="1">
      <c r="A36" s="38"/>
      <c r="B36" s="44"/>
      <c r="C36" s="38"/>
      <c r="D36" s="38"/>
      <c r="E36" s="141" t="s">
        <v>50</v>
      </c>
      <c r="F36" s="155">
        <f>ROUND((SUM(BH122:BH140)),  2)</f>
        <v>0</v>
      </c>
      <c r="G36" s="38"/>
      <c r="H36" s="38"/>
      <c r="I36" s="156">
        <v>0.14999999999999999</v>
      </c>
      <c r="J36" s="155">
        <f>0</f>
        <v>0</v>
      </c>
      <c r="K36" s="38"/>
      <c r="L36" s="63"/>
      <c r="S36" s="38"/>
      <c r="T36" s="38"/>
      <c r="U36" s="38"/>
      <c r="V36" s="38"/>
      <c r="W36" s="38"/>
      <c r="X36" s="38"/>
      <c r="Y36" s="38"/>
      <c r="Z36" s="38"/>
      <c r="AA36" s="38"/>
      <c r="AB36" s="38"/>
      <c r="AC36" s="38"/>
      <c r="AD36" s="38"/>
      <c r="AE36" s="38"/>
    </row>
    <row r="37" hidden="1" s="2" customFormat="1" ht="14.4" customHeight="1">
      <c r="A37" s="38"/>
      <c r="B37" s="44"/>
      <c r="C37" s="38"/>
      <c r="D37" s="38"/>
      <c r="E37" s="141" t="s">
        <v>51</v>
      </c>
      <c r="F37" s="155">
        <f>ROUND((SUM(BI122:BI140)),  2)</f>
        <v>0</v>
      </c>
      <c r="G37" s="38"/>
      <c r="H37" s="38"/>
      <c r="I37" s="156">
        <v>0</v>
      </c>
      <c r="J37" s="155">
        <f>0</f>
        <v>0</v>
      </c>
      <c r="K37" s="38"/>
      <c r="L37" s="63"/>
      <c r="S37" s="38"/>
      <c r="T37" s="38"/>
      <c r="U37" s="38"/>
      <c r="V37" s="38"/>
      <c r="W37" s="38"/>
      <c r="X37" s="38"/>
      <c r="Y37" s="38"/>
      <c r="Z37" s="38"/>
      <c r="AA37" s="38"/>
      <c r="AB37" s="38"/>
      <c r="AC37" s="38"/>
      <c r="AD37" s="38"/>
      <c r="AE37" s="38"/>
    </row>
    <row r="38" s="2" customFormat="1" ht="6.96" customHeight="1">
      <c r="A38" s="38"/>
      <c r="B38" s="44"/>
      <c r="C38" s="38"/>
      <c r="D38" s="38"/>
      <c r="E38" s="38"/>
      <c r="F38" s="38"/>
      <c r="G38" s="38"/>
      <c r="H38" s="38"/>
      <c r="I38" s="38"/>
      <c r="J38" s="38"/>
      <c r="K38" s="38"/>
      <c r="L38" s="63"/>
      <c r="S38" s="38"/>
      <c r="T38" s="38"/>
      <c r="U38" s="38"/>
      <c r="V38" s="38"/>
      <c r="W38" s="38"/>
      <c r="X38" s="38"/>
      <c r="Y38" s="38"/>
      <c r="Z38" s="38"/>
      <c r="AA38" s="38"/>
      <c r="AB38" s="38"/>
      <c r="AC38" s="38"/>
      <c r="AD38" s="38"/>
      <c r="AE38" s="38"/>
    </row>
    <row r="39" s="2" customFormat="1" ht="25.44" customHeight="1">
      <c r="A39" s="38"/>
      <c r="B39" s="44"/>
      <c r="C39" s="157"/>
      <c r="D39" s="158" t="s">
        <v>52</v>
      </c>
      <c r="E39" s="159"/>
      <c r="F39" s="159"/>
      <c r="G39" s="160" t="s">
        <v>53</v>
      </c>
      <c r="H39" s="161" t="s">
        <v>54</v>
      </c>
      <c r="I39" s="159"/>
      <c r="J39" s="162">
        <f>SUM(J30:J37)</f>
        <v>0</v>
      </c>
      <c r="K39" s="163"/>
      <c r="L39" s="63"/>
      <c r="S39" s="38"/>
      <c r="T39" s="38"/>
      <c r="U39" s="38"/>
      <c r="V39" s="38"/>
      <c r="W39" s="38"/>
      <c r="X39" s="38"/>
      <c r="Y39" s="38"/>
      <c r="Z39" s="38"/>
      <c r="AA39" s="38"/>
      <c r="AB39" s="38"/>
      <c r="AC39" s="38"/>
      <c r="AD39" s="38"/>
      <c r="AE39" s="38"/>
    </row>
    <row r="40" s="2" customFormat="1" ht="14.4" customHeight="1">
      <c r="A40" s="38"/>
      <c r="B40" s="44"/>
      <c r="C40" s="38"/>
      <c r="D40" s="38"/>
      <c r="E40" s="38"/>
      <c r="F40" s="38"/>
      <c r="G40" s="38"/>
      <c r="H40" s="38"/>
      <c r="I40" s="38"/>
      <c r="J40" s="38"/>
      <c r="K40" s="38"/>
      <c r="L40" s="63"/>
      <c r="S40" s="38"/>
      <c r="T40" s="38"/>
      <c r="U40" s="38"/>
      <c r="V40" s="38"/>
      <c r="W40" s="38"/>
      <c r="X40" s="38"/>
      <c r="Y40" s="38"/>
      <c r="Z40" s="38"/>
      <c r="AA40" s="38"/>
      <c r="AB40" s="38"/>
      <c r="AC40" s="38"/>
      <c r="AD40" s="38"/>
      <c r="AE40" s="38"/>
    </row>
    <row r="41" s="1" customFormat="1" ht="14.4" customHeight="1">
      <c r="B41" s="20"/>
      <c r="L41" s="20"/>
    </row>
    <row r="42" s="1" customFormat="1" ht="14.4" customHeight="1">
      <c r="B42" s="20"/>
      <c r="L42" s="20"/>
    </row>
    <row r="43" s="1" customFormat="1" ht="14.4" customHeight="1">
      <c r="B43" s="20"/>
      <c r="L43" s="20"/>
    </row>
    <row r="44" s="1" customFormat="1" ht="14.4" customHeight="1">
      <c r="B44" s="20"/>
      <c r="L44" s="20"/>
    </row>
    <row r="45" s="1" customFormat="1" ht="14.4" customHeight="1">
      <c r="B45" s="20"/>
      <c r="L45" s="20"/>
    </row>
    <row r="46" s="1" customFormat="1" ht="14.4" customHeight="1">
      <c r="B46" s="20"/>
      <c r="L46" s="20"/>
    </row>
    <row r="47" s="1" customFormat="1" ht="14.4" customHeight="1">
      <c r="B47" s="20"/>
      <c r="L47" s="20"/>
    </row>
    <row r="48" s="1" customFormat="1" ht="14.4" customHeight="1">
      <c r="B48" s="20"/>
      <c r="L48" s="20"/>
    </row>
    <row r="49" s="1" customFormat="1" ht="14.4" customHeight="1">
      <c r="B49" s="20"/>
      <c r="L49" s="20"/>
    </row>
    <row r="50" s="2" customFormat="1" ht="14.4" customHeight="1">
      <c r="B50" s="63"/>
      <c r="D50" s="164" t="s">
        <v>55</v>
      </c>
      <c r="E50" s="165"/>
      <c r="F50" s="165"/>
      <c r="G50" s="164" t="s">
        <v>56</v>
      </c>
      <c r="H50" s="165"/>
      <c r="I50" s="165"/>
      <c r="J50" s="165"/>
      <c r="K50" s="165"/>
      <c r="L50" s="63"/>
    </row>
    <row r="51">
      <c r="B51" s="20"/>
      <c r="L51" s="20"/>
    </row>
    <row r="52">
      <c r="B52" s="20"/>
      <c r="L52" s="20"/>
    </row>
    <row r="53">
      <c r="B53" s="20"/>
      <c r="L53" s="20"/>
    </row>
    <row r="54">
      <c r="B54" s="20"/>
      <c r="L54" s="20"/>
    </row>
    <row r="55">
      <c r="B55" s="20"/>
      <c r="L55" s="20"/>
    </row>
    <row r="56">
      <c r="B56" s="20"/>
      <c r="L56" s="20"/>
    </row>
    <row r="57">
      <c r="B57" s="20"/>
      <c r="L57" s="20"/>
    </row>
    <row r="58">
      <c r="B58" s="20"/>
      <c r="L58" s="20"/>
    </row>
    <row r="59">
      <c r="B59" s="20"/>
      <c r="L59" s="20"/>
    </row>
    <row r="60">
      <c r="B60" s="20"/>
      <c r="L60" s="20"/>
    </row>
    <row r="61" s="2" customFormat="1">
      <c r="A61" s="38"/>
      <c r="B61" s="44"/>
      <c r="C61" s="38"/>
      <c r="D61" s="166" t="s">
        <v>57</v>
      </c>
      <c r="E61" s="167"/>
      <c r="F61" s="168" t="s">
        <v>58</v>
      </c>
      <c r="G61" s="166" t="s">
        <v>57</v>
      </c>
      <c r="H61" s="167"/>
      <c r="I61" s="167"/>
      <c r="J61" s="169" t="s">
        <v>58</v>
      </c>
      <c r="K61" s="167"/>
      <c r="L61" s="63"/>
      <c r="S61" s="38"/>
      <c r="T61" s="38"/>
      <c r="U61" s="38"/>
      <c r="V61" s="38"/>
      <c r="W61" s="38"/>
      <c r="X61" s="38"/>
      <c r="Y61" s="38"/>
      <c r="Z61" s="38"/>
      <c r="AA61" s="38"/>
      <c r="AB61" s="38"/>
      <c r="AC61" s="38"/>
      <c r="AD61" s="38"/>
      <c r="AE61" s="38"/>
    </row>
    <row r="62">
      <c r="B62" s="20"/>
      <c r="L62" s="20"/>
    </row>
    <row r="63">
      <c r="B63" s="20"/>
      <c r="L63" s="20"/>
    </row>
    <row r="64">
      <c r="B64" s="20"/>
      <c r="L64" s="20"/>
    </row>
    <row r="65" s="2" customFormat="1">
      <c r="A65" s="38"/>
      <c r="B65" s="44"/>
      <c r="C65" s="38"/>
      <c r="D65" s="164" t="s">
        <v>59</v>
      </c>
      <c r="E65" s="170"/>
      <c r="F65" s="170"/>
      <c r="G65" s="164" t="s">
        <v>60</v>
      </c>
      <c r="H65" s="170"/>
      <c r="I65" s="170"/>
      <c r="J65" s="170"/>
      <c r="K65" s="170"/>
      <c r="L65" s="63"/>
      <c r="S65" s="38"/>
      <c r="T65" s="38"/>
      <c r="U65" s="38"/>
      <c r="V65" s="38"/>
      <c r="W65" s="38"/>
      <c r="X65" s="38"/>
      <c r="Y65" s="38"/>
      <c r="Z65" s="38"/>
      <c r="AA65" s="38"/>
      <c r="AB65" s="38"/>
      <c r="AC65" s="38"/>
      <c r="AD65" s="38"/>
      <c r="AE65" s="38"/>
    </row>
    <row r="66">
      <c r="B66" s="20"/>
      <c r="L66" s="20"/>
    </row>
    <row r="67">
      <c r="B67" s="20"/>
      <c r="L67" s="20"/>
    </row>
    <row r="68">
      <c r="B68" s="20"/>
      <c r="L68" s="20"/>
    </row>
    <row r="69">
      <c r="B69" s="20"/>
      <c r="L69" s="20"/>
    </row>
    <row r="70">
      <c r="B70" s="20"/>
      <c r="L70" s="20"/>
    </row>
    <row r="71">
      <c r="B71" s="20"/>
      <c r="L71" s="20"/>
    </row>
    <row r="72">
      <c r="B72" s="20"/>
      <c r="L72" s="20"/>
    </row>
    <row r="73">
      <c r="B73" s="20"/>
      <c r="L73" s="20"/>
    </row>
    <row r="74">
      <c r="B74" s="20"/>
      <c r="L74" s="20"/>
    </row>
    <row r="75">
      <c r="B75" s="20"/>
      <c r="L75" s="20"/>
    </row>
    <row r="76" s="2" customFormat="1">
      <c r="A76" s="38"/>
      <c r="B76" s="44"/>
      <c r="C76" s="38"/>
      <c r="D76" s="166" t="s">
        <v>57</v>
      </c>
      <c r="E76" s="167"/>
      <c r="F76" s="168" t="s">
        <v>58</v>
      </c>
      <c r="G76" s="166" t="s">
        <v>57</v>
      </c>
      <c r="H76" s="167"/>
      <c r="I76" s="167"/>
      <c r="J76" s="169" t="s">
        <v>58</v>
      </c>
      <c r="K76" s="167"/>
      <c r="L76" s="63"/>
      <c r="S76" s="38"/>
      <c r="T76" s="38"/>
      <c r="U76" s="38"/>
      <c r="V76" s="38"/>
      <c r="W76" s="38"/>
      <c r="X76" s="38"/>
      <c r="Y76" s="38"/>
      <c r="Z76" s="38"/>
      <c r="AA76" s="38"/>
      <c r="AB76" s="38"/>
      <c r="AC76" s="38"/>
      <c r="AD76" s="38"/>
      <c r="AE76" s="38"/>
    </row>
    <row r="77" s="2" customFormat="1" ht="14.4" customHeight="1">
      <c r="A77" s="38"/>
      <c r="B77" s="171"/>
      <c r="C77" s="172"/>
      <c r="D77" s="172"/>
      <c r="E77" s="172"/>
      <c r="F77" s="172"/>
      <c r="G77" s="172"/>
      <c r="H77" s="172"/>
      <c r="I77" s="172"/>
      <c r="J77" s="172"/>
      <c r="K77" s="172"/>
      <c r="L77" s="63"/>
      <c r="S77" s="38"/>
      <c r="T77" s="38"/>
      <c r="U77" s="38"/>
      <c r="V77" s="38"/>
      <c r="W77" s="38"/>
      <c r="X77" s="38"/>
      <c r="Y77" s="38"/>
      <c r="Z77" s="38"/>
      <c r="AA77" s="38"/>
      <c r="AB77" s="38"/>
      <c r="AC77" s="38"/>
      <c r="AD77" s="38"/>
      <c r="AE77" s="38"/>
    </row>
    <row r="81" s="2" customFormat="1" ht="6.96" customHeight="1">
      <c r="A81" s="38"/>
      <c r="B81" s="173"/>
      <c r="C81" s="174"/>
      <c r="D81" s="174"/>
      <c r="E81" s="174"/>
      <c r="F81" s="174"/>
      <c r="G81" s="174"/>
      <c r="H81" s="174"/>
      <c r="I81" s="174"/>
      <c r="J81" s="174"/>
      <c r="K81" s="174"/>
      <c r="L81" s="63"/>
      <c r="S81" s="38"/>
      <c r="T81" s="38"/>
      <c r="U81" s="38"/>
      <c r="V81" s="38"/>
      <c r="W81" s="38"/>
      <c r="X81" s="38"/>
      <c r="Y81" s="38"/>
      <c r="Z81" s="38"/>
      <c r="AA81" s="38"/>
      <c r="AB81" s="38"/>
      <c r="AC81" s="38"/>
      <c r="AD81" s="38"/>
      <c r="AE81" s="38"/>
    </row>
    <row r="82" s="2" customFormat="1" ht="24.96" customHeight="1">
      <c r="A82" s="38"/>
      <c r="B82" s="39"/>
      <c r="C82" s="23" t="s">
        <v>134</v>
      </c>
      <c r="D82" s="40"/>
      <c r="E82" s="40"/>
      <c r="F82" s="40"/>
      <c r="G82" s="40"/>
      <c r="H82" s="40"/>
      <c r="I82" s="40"/>
      <c r="J82" s="40"/>
      <c r="K82" s="40"/>
      <c r="L82" s="63"/>
      <c r="S82" s="38"/>
      <c r="T82" s="38"/>
      <c r="U82" s="38"/>
      <c r="V82" s="38"/>
      <c r="W82" s="38"/>
      <c r="X82" s="38"/>
      <c r="Y82" s="38"/>
      <c r="Z82" s="38"/>
      <c r="AA82" s="38"/>
      <c r="AB82" s="38"/>
      <c r="AC82" s="38"/>
      <c r="AD82" s="38"/>
      <c r="AE82" s="38"/>
    </row>
    <row r="83" s="2" customFormat="1" ht="6.96" customHeight="1">
      <c r="A83" s="38"/>
      <c r="B83" s="39"/>
      <c r="C83" s="40"/>
      <c r="D83" s="40"/>
      <c r="E83" s="40"/>
      <c r="F83" s="40"/>
      <c r="G83" s="40"/>
      <c r="H83" s="40"/>
      <c r="I83" s="40"/>
      <c r="J83" s="40"/>
      <c r="K83" s="40"/>
      <c r="L83" s="63"/>
      <c r="S83" s="38"/>
      <c r="T83" s="38"/>
      <c r="U83" s="38"/>
      <c r="V83" s="38"/>
      <c r="W83" s="38"/>
      <c r="X83" s="38"/>
      <c r="Y83" s="38"/>
      <c r="Z83" s="38"/>
      <c r="AA83" s="38"/>
      <c r="AB83" s="38"/>
      <c r="AC83" s="38"/>
      <c r="AD83" s="38"/>
      <c r="AE83" s="38"/>
    </row>
    <row r="84" s="2" customFormat="1" ht="12" customHeight="1">
      <c r="A84" s="38"/>
      <c r="B84" s="39"/>
      <c r="C84" s="32" t="s">
        <v>16</v>
      </c>
      <c r="D84" s="40"/>
      <c r="E84" s="40"/>
      <c r="F84" s="40"/>
      <c r="G84" s="40"/>
      <c r="H84" s="40"/>
      <c r="I84" s="40"/>
      <c r="J84" s="40"/>
      <c r="K84" s="40"/>
      <c r="L84" s="63"/>
      <c r="S84" s="38"/>
      <c r="T84" s="38"/>
      <c r="U84" s="38"/>
      <c r="V84" s="38"/>
      <c r="W84" s="38"/>
      <c r="X84" s="38"/>
      <c r="Y84" s="38"/>
      <c r="Z84" s="38"/>
      <c r="AA84" s="38"/>
      <c r="AB84" s="38"/>
      <c r="AC84" s="38"/>
      <c r="AD84" s="38"/>
      <c r="AE84" s="38"/>
    </row>
    <row r="85" s="2" customFormat="1" ht="16.5" customHeight="1">
      <c r="A85" s="38"/>
      <c r="B85" s="39"/>
      <c r="C85" s="40"/>
      <c r="D85" s="40"/>
      <c r="E85" s="175" t="str">
        <f>E7</f>
        <v>Místo pro přecházení k č.p. 87, Broumov - Olivětín</v>
      </c>
      <c r="F85" s="32"/>
      <c r="G85" s="32"/>
      <c r="H85" s="32"/>
      <c r="I85" s="40"/>
      <c r="J85" s="40"/>
      <c r="K85" s="40"/>
      <c r="L85" s="63"/>
      <c r="S85" s="38"/>
      <c r="T85" s="38"/>
      <c r="U85" s="38"/>
      <c r="V85" s="38"/>
      <c r="W85" s="38"/>
      <c r="X85" s="38"/>
      <c r="Y85" s="38"/>
      <c r="Z85" s="38"/>
      <c r="AA85" s="38"/>
      <c r="AB85" s="38"/>
      <c r="AC85" s="38"/>
      <c r="AD85" s="38"/>
      <c r="AE85" s="38"/>
    </row>
    <row r="86" s="2" customFormat="1" ht="12" customHeight="1">
      <c r="A86" s="38"/>
      <c r="B86" s="39"/>
      <c r="C86" s="32" t="s">
        <v>113</v>
      </c>
      <c r="D86" s="40"/>
      <c r="E86" s="40"/>
      <c r="F86" s="40"/>
      <c r="G86" s="40"/>
      <c r="H86" s="40"/>
      <c r="I86" s="40"/>
      <c r="J86" s="40"/>
      <c r="K86" s="40"/>
      <c r="L86" s="63"/>
      <c r="S86" s="38"/>
      <c r="T86" s="38"/>
      <c r="U86" s="38"/>
      <c r="V86" s="38"/>
      <c r="W86" s="38"/>
      <c r="X86" s="38"/>
      <c r="Y86" s="38"/>
      <c r="Z86" s="38"/>
      <c r="AA86" s="38"/>
      <c r="AB86" s="38"/>
      <c r="AC86" s="38"/>
      <c r="AD86" s="38"/>
      <c r="AE86" s="38"/>
    </row>
    <row r="87" s="2" customFormat="1" ht="16.5" customHeight="1">
      <c r="A87" s="38"/>
      <c r="B87" s="39"/>
      <c r="C87" s="40"/>
      <c r="D87" s="40"/>
      <c r="E87" s="76" t="str">
        <f>E9</f>
        <v>VRN - Vedlejší rozpočtové náklady</v>
      </c>
      <c r="F87" s="40"/>
      <c r="G87" s="40"/>
      <c r="H87" s="40"/>
      <c r="I87" s="40"/>
      <c r="J87" s="40"/>
      <c r="K87" s="40"/>
      <c r="L87" s="63"/>
      <c r="S87" s="38"/>
      <c r="T87" s="38"/>
      <c r="U87" s="38"/>
      <c r="V87" s="38"/>
      <c r="W87" s="38"/>
      <c r="X87" s="38"/>
      <c r="Y87" s="38"/>
      <c r="Z87" s="38"/>
      <c r="AA87" s="38"/>
      <c r="AB87" s="38"/>
      <c r="AC87" s="38"/>
      <c r="AD87" s="38"/>
      <c r="AE87" s="38"/>
    </row>
    <row r="88" s="2" customFormat="1" ht="6.96" customHeight="1">
      <c r="A88" s="38"/>
      <c r="B88" s="39"/>
      <c r="C88" s="40"/>
      <c r="D88" s="40"/>
      <c r="E88" s="40"/>
      <c r="F88" s="40"/>
      <c r="G88" s="40"/>
      <c r="H88" s="40"/>
      <c r="I88" s="40"/>
      <c r="J88" s="40"/>
      <c r="K88" s="40"/>
      <c r="L88" s="63"/>
      <c r="S88" s="38"/>
      <c r="T88" s="38"/>
      <c r="U88" s="38"/>
      <c r="V88" s="38"/>
      <c r="W88" s="38"/>
      <c r="X88" s="38"/>
      <c r="Y88" s="38"/>
      <c r="Z88" s="38"/>
      <c r="AA88" s="38"/>
      <c r="AB88" s="38"/>
      <c r="AC88" s="38"/>
      <c r="AD88" s="38"/>
      <c r="AE88" s="38"/>
    </row>
    <row r="89" s="2" customFormat="1" ht="12" customHeight="1">
      <c r="A89" s="38"/>
      <c r="B89" s="39"/>
      <c r="C89" s="32" t="s">
        <v>20</v>
      </c>
      <c r="D89" s="40"/>
      <c r="E89" s="40"/>
      <c r="F89" s="27" t="str">
        <f>F12</f>
        <v>č. parc. st. 573, 779/1, 779/3 a 779/6</v>
      </c>
      <c r="G89" s="40"/>
      <c r="H89" s="40"/>
      <c r="I89" s="32" t="s">
        <v>22</v>
      </c>
      <c r="J89" s="79" t="str">
        <f>IF(J12="","",J12)</f>
        <v>18. 10. 2021</v>
      </c>
      <c r="K89" s="40"/>
      <c r="L89" s="63"/>
      <c r="S89" s="38"/>
      <c r="T89" s="38"/>
      <c r="U89" s="38"/>
      <c r="V89" s="38"/>
      <c r="W89" s="38"/>
      <c r="X89" s="38"/>
      <c r="Y89" s="38"/>
      <c r="Z89" s="38"/>
      <c r="AA89" s="38"/>
      <c r="AB89" s="38"/>
      <c r="AC89" s="38"/>
      <c r="AD89" s="38"/>
      <c r="AE89" s="38"/>
    </row>
    <row r="90" s="2" customFormat="1" ht="6.96" customHeight="1">
      <c r="A90" s="38"/>
      <c r="B90" s="39"/>
      <c r="C90" s="40"/>
      <c r="D90" s="40"/>
      <c r="E90" s="40"/>
      <c r="F90" s="40"/>
      <c r="G90" s="40"/>
      <c r="H90" s="40"/>
      <c r="I90" s="40"/>
      <c r="J90" s="40"/>
      <c r="K90" s="40"/>
      <c r="L90" s="63"/>
      <c r="S90" s="38"/>
      <c r="T90" s="38"/>
      <c r="U90" s="38"/>
      <c r="V90" s="38"/>
      <c r="W90" s="38"/>
      <c r="X90" s="38"/>
      <c r="Y90" s="38"/>
      <c r="Z90" s="38"/>
      <c r="AA90" s="38"/>
      <c r="AB90" s="38"/>
      <c r="AC90" s="38"/>
      <c r="AD90" s="38"/>
      <c r="AE90" s="38"/>
    </row>
    <row r="91" s="2" customFormat="1" ht="15.15" customHeight="1">
      <c r="A91" s="38"/>
      <c r="B91" s="39"/>
      <c r="C91" s="32" t="s">
        <v>24</v>
      </c>
      <c r="D91" s="40"/>
      <c r="E91" s="40"/>
      <c r="F91" s="27" t="str">
        <f>E15</f>
        <v>Město Broumov</v>
      </c>
      <c r="G91" s="40"/>
      <c r="H91" s="40"/>
      <c r="I91" s="32" t="s">
        <v>32</v>
      </c>
      <c r="J91" s="36" t="str">
        <f>E21</f>
        <v>Ing. Adam Beneš</v>
      </c>
      <c r="K91" s="40"/>
      <c r="L91" s="63"/>
      <c r="S91" s="38"/>
      <c r="T91" s="38"/>
      <c r="U91" s="38"/>
      <c r="V91" s="38"/>
      <c r="W91" s="38"/>
      <c r="X91" s="38"/>
      <c r="Y91" s="38"/>
      <c r="Z91" s="38"/>
      <c r="AA91" s="38"/>
      <c r="AB91" s="38"/>
      <c r="AC91" s="38"/>
      <c r="AD91" s="38"/>
      <c r="AE91" s="38"/>
    </row>
    <row r="92" s="2" customFormat="1" ht="15.15" customHeight="1">
      <c r="A92" s="38"/>
      <c r="B92" s="39"/>
      <c r="C92" s="32" t="s">
        <v>30</v>
      </c>
      <c r="D92" s="40"/>
      <c r="E92" s="40"/>
      <c r="F92" s="27" t="str">
        <f>IF(E18="","",E18)</f>
        <v>Vyplň údaj</v>
      </c>
      <c r="G92" s="40"/>
      <c r="H92" s="40"/>
      <c r="I92" s="32" t="s">
        <v>37</v>
      </c>
      <c r="J92" s="36" t="str">
        <f>E24</f>
        <v>TMI Building s.r.o.</v>
      </c>
      <c r="K92" s="40"/>
      <c r="L92" s="63"/>
      <c r="S92" s="38"/>
      <c r="T92" s="38"/>
      <c r="U92" s="38"/>
      <c r="V92" s="38"/>
      <c r="W92" s="38"/>
      <c r="X92" s="38"/>
      <c r="Y92" s="38"/>
      <c r="Z92" s="38"/>
      <c r="AA92" s="38"/>
      <c r="AB92" s="38"/>
      <c r="AC92" s="38"/>
      <c r="AD92" s="38"/>
      <c r="AE92" s="38"/>
    </row>
    <row r="93" s="2" customFormat="1" ht="10.32" customHeight="1">
      <c r="A93" s="38"/>
      <c r="B93" s="39"/>
      <c r="C93" s="40"/>
      <c r="D93" s="40"/>
      <c r="E93" s="40"/>
      <c r="F93" s="40"/>
      <c r="G93" s="40"/>
      <c r="H93" s="40"/>
      <c r="I93" s="40"/>
      <c r="J93" s="40"/>
      <c r="K93" s="40"/>
      <c r="L93" s="63"/>
      <c r="S93" s="38"/>
      <c r="T93" s="38"/>
      <c r="U93" s="38"/>
      <c r="V93" s="38"/>
      <c r="W93" s="38"/>
      <c r="X93" s="38"/>
      <c r="Y93" s="38"/>
      <c r="Z93" s="38"/>
      <c r="AA93" s="38"/>
      <c r="AB93" s="38"/>
      <c r="AC93" s="38"/>
      <c r="AD93" s="38"/>
      <c r="AE93" s="38"/>
    </row>
    <row r="94" s="2" customFormat="1" ht="29.28" customHeight="1">
      <c r="A94" s="38"/>
      <c r="B94" s="39"/>
      <c r="C94" s="176" t="s">
        <v>135</v>
      </c>
      <c r="D94" s="177"/>
      <c r="E94" s="177"/>
      <c r="F94" s="177"/>
      <c r="G94" s="177"/>
      <c r="H94" s="177"/>
      <c r="I94" s="177"/>
      <c r="J94" s="178" t="s">
        <v>136</v>
      </c>
      <c r="K94" s="177"/>
      <c r="L94" s="63"/>
      <c r="S94" s="38"/>
      <c r="T94" s="38"/>
      <c r="U94" s="38"/>
      <c r="V94" s="38"/>
      <c r="W94" s="38"/>
      <c r="X94" s="38"/>
      <c r="Y94" s="38"/>
      <c r="Z94" s="38"/>
      <c r="AA94" s="38"/>
      <c r="AB94" s="38"/>
      <c r="AC94" s="38"/>
      <c r="AD94" s="38"/>
      <c r="AE94" s="38"/>
    </row>
    <row r="95" s="2" customFormat="1" ht="10.32" customHeight="1">
      <c r="A95" s="38"/>
      <c r="B95" s="39"/>
      <c r="C95" s="40"/>
      <c r="D95" s="40"/>
      <c r="E95" s="40"/>
      <c r="F95" s="40"/>
      <c r="G95" s="40"/>
      <c r="H95" s="40"/>
      <c r="I95" s="40"/>
      <c r="J95" s="40"/>
      <c r="K95" s="40"/>
      <c r="L95" s="63"/>
      <c r="S95" s="38"/>
      <c r="T95" s="38"/>
      <c r="U95" s="38"/>
      <c r="V95" s="38"/>
      <c r="W95" s="38"/>
      <c r="X95" s="38"/>
      <c r="Y95" s="38"/>
      <c r="Z95" s="38"/>
      <c r="AA95" s="38"/>
      <c r="AB95" s="38"/>
      <c r="AC95" s="38"/>
      <c r="AD95" s="38"/>
      <c r="AE95" s="38"/>
    </row>
    <row r="96" s="2" customFormat="1" ht="22.8" customHeight="1">
      <c r="A96" s="38"/>
      <c r="B96" s="39"/>
      <c r="C96" s="179" t="s">
        <v>137</v>
      </c>
      <c r="D96" s="40"/>
      <c r="E96" s="40"/>
      <c r="F96" s="40"/>
      <c r="G96" s="40"/>
      <c r="H96" s="40"/>
      <c r="I96" s="40"/>
      <c r="J96" s="110">
        <f>J122</f>
        <v>0</v>
      </c>
      <c r="K96" s="40"/>
      <c r="L96" s="63"/>
      <c r="S96" s="38"/>
      <c r="T96" s="38"/>
      <c r="U96" s="38"/>
      <c r="V96" s="38"/>
      <c r="W96" s="38"/>
      <c r="X96" s="38"/>
      <c r="Y96" s="38"/>
      <c r="Z96" s="38"/>
      <c r="AA96" s="38"/>
      <c r="AB96" s="38"/>
      <c r="AC96" s="38"/>
      <c r="AD96" s="38"/>
      <c r="AE96" s="38"/>
      <c r="AU96" s="17" t="s">
        <v>138</v>
      </c>
    </row>
    <row r="97" s="9" customFormat="1" ht="24.96" customHeight="1">
      <c r="A97" s="9"/>
      <c r="B97" s="180"/>
      <c r="C97" s="181"/>
      <c r="D97" s="182" t="s">
        <v>455</v>
      </c>
      <c r="E97" s="183"/>
      <c r="F97" s="183"/>
      <c r="G97" s="183"/>
      <c r="H97" s="183"/>
      <c r="I97" s="183"/>
      <c r="J97" s="184">
        <f>J123</f>
        <v>0</v>
      </c>
      <c r="K97" s="181"/>
      <c r="L97" s="185"/>
      <c r="S97" s="9"/>
      <c r="T97" s="9"/>
      <c r="U97" s="9"/>
      <c r="V97" s="9"/>
      <c r="W97" s="9"/>
      <c r="X97" s="9"/>
      <c r="Y97" s="9"/>
      <c r="Z97" s="9"/>
      <c r="AA97" s="9"/>
      <c r="AB97" s="9"/>
      <c r="AC97" s="9"/>
      <c r="AD97" s="9"/>
      <c r="AE97" s="9"/>
    </row>
    <row r="98" s="10" customFormat="1" ht="19.92" customHeight="1">
      <c r="A98" s="10"/>
      <c r="B98" s="186"/>
      <c r="C98" s="187"/>
      <c r="D98" s="188" t="s">
        <v>456</v>
      </c>
      <c r="E98" s="189"/>
      <c r="F98" s="189"/>
      <c r="G98" s="189"/>
      <c r="H98" s="189"/>
      <c r="I98" s="189"/>
      <c r="J98" s="190">
        <f>J124</f>
        <v>0</v>
      </c>
      <c r="K98" s="187"/>
      <c r="L98" s="191"/>
      <c r="S98" s="10"/>
      <c r="T98" s="10"/>
      <c r="U98" s="10"/>
      <c r="V98" s="10"/>
      <c r="W98" s="10"/>
      <c r="X98" s="10"/>
      <c r="Y98" s="10"/>
      <c r="Z98" s="10"/>
      <c r="AA98" s="10"/>
      <c r="AB98" s="10"/>
      <c r="AC98" s="10"/>
      <c r="AD98" s="10"/>
      <c r="AE98" s="10"/>
    </row>
    <row r="99" s="10" customFormat="1" ht="19.92" customHeight="1">
      <c r="A99" s="10"/>
      <c r="B99" s="186"/>
      <c r="C99" s="187"/>
      <c r="D99" s="188" t="s">
        <v>457</v>
      </c>
      <c r="E99" s="189"/>
      <c r="F99" s="189"/>
      <c r="G99" s="189"/>
      <c r="H99" s="189"/>
      <c r="I99" s="189"/>
      <c r="J99" s="190">
        <f>J129</f>
        <v>0</v>
      </c>
      <c r="K99" s="187"/>
      <c r="L99" s="191"/>
      <c r="S99" s="10"/>
      <c r="T99" s="10"/>
      <c r="U99" s="10"/>
      <c r="V99" s="10"/>
      <c r="W99" s="10"/>
      <c r="X99" s="10"/>
      <c r="Y99" s="10"/>
      <c r="Z99" s="10"/>
      <c r="AA99" s="10"/>
      <c r="AB99" s="10"/>
      <c r="AC99" s="10"/>
      <c r="AD99" s="10"/>
      <c r="AE99" s="10"/>
    </row>
    <row r="100" s="10" customFormat="1" ht="19.92" customHeight="1">
      <c r="A100" s="10"/>
      <c r="B100" s="186"/>
      <c r="C100" s="187"/>
      <c r="D100" s="188" t="s">
        <v>458</v>
      </c>
      <c r="E100" s="189"/>
      <c r="F100" s="189"/>
      <c r="G100" s="189"/>
      <c r="H100" s="189"/>
      <c r="I100" s="189"/>
      <c r="J100" s="190">
        <f>J132</f>
        <v>0</v>
      </c>
      <c r="K100" s="187"/>
      <c r="L100" s="191"/>
      <c r="S100" s="10"/>
      <c r="T100" s="10"/>
      <c r="U100" s="10"/>
      <c r="V100" s="10"/>
      <c r="W100" s="10"/>
      <c r="X100" s="10"/>
      <c r="Y100" s="10"/>
      <c r="Z100" s="10"/>
      <c r="AA100" s="10"/>
      <c r="AB100" s="10"/>
      <c r="AC100" s="10"/>
      <c r="AD100" s="10"/>
      <c r="AE100" s="10"/>
    </row>
    <row r="101" s="10" customFormat="1" ht="19.92" customHeight="1">
      <c r="A101" s="10"/>
      <c r="B101" s="186"/>
      <c r="C101" s="187"/>
      <c r="D101" s="188" t="s">
        <v>459</v>
      </c>
      <c r="E101" s="189"/>
      <c r="F101" s="189"/>
      <c r="G101" s="189"/>
      <c r="H101" s="189"/>
      <c r="I101" s="189"/>
      <c r="J101" s="190">
        <f>J135</f>
        <v>0</v>
      </c>
      <c r="K101" s="187"/>
      <c r="L101" s="191"/>
      <c r="S101" s="10"/>
      <c r="T101" s="10"/>
      <c r="U101" s="10"/>
      <c r="V101" s="10"/>
      <c r="W101" s="10"/>
      <c r="X101" s="10"/>
      <c r="Y101" s="10"/>
      <c r="Z101" s="10"/>
      <c r="AA101" s="10"/>
      <c r="AB101" s="10"/>
      <c r="AC101" s="10"/>
      <c r="AD101" s="10"/>
      <c r="AE101" s="10"/>
    </row>
    <row r="102" s="10" customFormat="1" ht="19.92" customHeight="1">
      <c r="A102" s="10"/>
      <c r="B102" s="186"/>
      <c r="C102" s="187"/>
      <c r="D102" s="188" t="s">
        <v>460</v>
      </c>
      <c r="E102" s="189"/>
      <c r="F102" s="189"/>
      <c r="G102" s="189"/>
      <c r="H102" s="189"/>
      <c r="I102" s="189"/>
      <c r="J102" s="190">
        <f>J138</f>
        <v>0</v>
      </c>
      <c r="K102" s="187"/>
      <c r="L102" s="191"/>
      <c r="S102" s="10"/>
      <c r="T102" s="10"/>
      <c r="U102" s="10"/>
      <c r="V102" s="10"/>
      <c r="W102" s="10"/>
      <c r="X102" s="10"/>
      <c r="Y102" s="10"/>
      <c r="Z102" s="10"/>
      <c r="AA102" s="10"/>
      <c r="AB102" s="10"/>
      <c r="AC102" s="10"/>
      <c r="AD102" s="10"/>
      <c r="AE102" s="10"/>
    </row>
    <row r="103" s="2" customFormat="1" ht="21.84" customHeight="1">
      <c r="A103" s="38"/>
      <c r="B103" s="39"/>
      <c r="C103" s="40"/>
      <c r="D103" s="40"/>
      <c r="E103" s="40"/>
      <c r="F103" s="40"/>
      <c r="G103" s="40"/>
      <c r="H103" s="40"/>
      <c r="I103" s="40"/>
      <c r="J103" s="40"/>
      <c r="K103" s="40"/>
      <c r="L103" s="63"/>
      <c r="S103" s="38"/>
      <c r="T103" s="38"/>
      <c r="U103" s="38"/>
      <c r="V103" s="38"/>
      <c r="W103" s="38"/>
      <c r="X103" s="38"/>
      <c r="Y103" s="38"/>
      <c r="Z103" s="38"/>
      <c r="AA103" s="38"/>
      <c r="AB103" s="38"/>
      <c r="AC103" s="38"/>
      <c r="AD103" s="38"/>
      <c r="AE103" s="38"/>
    </row>
    <row r="104" s="2" customFormat="1" ht="6.96" customHeight="1">
      <c r="A104" s="38"/>
      <c r="B104" s="66"/>
      <c r="C104" s="67"/>
      <c r="D104" s="67"/>
      <c r="E104" s="67"/>
      <c r="F104" s="67"/>
      <c r="G104" s="67"/>
      <c r="H104" s="67"/>
      <c r="I104" s="67"/>
      <c r="J104" s="67"/>
      <c r="K104" s="67"/>
      <c r="L104" s="63"/>
      <c r="S104" s="38"/>
      <c r="T104" s="38"/>
      <c r="U104" s="38"/>
      <c r="V104" s="38"/>
      <c r="W104" s="38"/>
      <c r="X104" s="38"/>
      <c r="Y104" s="38"/>
      <c r="Z104" s="38"/>
      <c r="AA104" s="38"/>
      <c r="AB104" s="38"/>
      <c r="AC104" s="38"/>
      <c r="AD104" s="38"/>
      <c r="AE104" s="38"/>
    </row>
    <row r="108" s="2" customFormat="1" ht="6.96" customHeight="1">
      <c r="A108" s="38"/>
      <c r="B108" s="68"/>
      <c r="C108" s="69"/>
      <c r="D108" s="69"/>
      <c r="E108" s="69"/>
      <c r="F108" s="69"/>
      <c r="G108" s="69"/>
      <c r="H108" s="69"/>
      <c r="I108" s="69"/>
      <c r="J108" s="69"/>
      <c r="K108" s="69"/>
      <c r="L108" s="63"/>
      <c r="S108" s="38"/>
      <c r="T108" s="38"/>
      <c r="U108" s="38"/>
      <c r="V108" s="38"/>
      <c r="W108" s="38"/>
      <c r="X108" s="38"/>
      <c r="Y108" s="38"/>
      <c r="Z108" s="38"/>
      <c r="AA108" s="38"/>
      <c r="AB108" s="38"/>
      <c r="AC108" s="38"/>
      <c r="AD108" s="38"/>
      <c r="AE108" s="38"/>
    </row>
    <row r="109" s="2" customFormat="1" ht="24.96" customHeight="1">
      <c r="A109" s="38"/>
      <c r="B109" s="39"/>
      <c r="C109" s="23" t="s">
        <v>145</v>
      </c>
      <c r="D109" s="40"/>
      <c r="E109" s="40"/>
      <c r="F109" s="40"/>
      <c r="G109" s="40"/>
      <c r="H109" s="40"/>
      <c r="I109" s="40"/>
      <c r="J109" s="40"/>
      <c r="K109" s="40"/>
      <c r="L109" s="63"/>
      <c r="S109" s="38"/>
      <c r="T109" s="38"/>
      <c r="U109" s="38"/>
      <c r="V109" s="38"/>
      <c r="W109" s="38"/>
      <c r="X109" s="38"/>
      <c r="Y109" s="38"/>
      <c r="Z109" s="38"/>
      <c r="AA109" s="38"/>
      <c r="AB109" s="38"/>
      <c r="AC109" s="38"/>
      <c r="AD109" s="38"/>
      <c r="AE109" s="38"/>
    </row>
    <row r="110" s="2" customFormat="1" ht="6.96" customHeight="1">
      <c r="A110" s="38"/>
      <c r="B110" s="39"/>
      <c r="C110" s="40"/>
      <c r="D110" s="40"/>
      <c r="E110" s="40"/>
      <c r="F110" s="40"/>
      <c r="G110" s="40"/>
      <c r="H110" s="40"/>
      <c r="I110" s="40"/>
      <c r="J110" s="40"/>
      <c r="K110" s="40"/>
      <c r="L110" s="63"/>
      <c r="S110" s="38"/>
      <c r="T110" s="38"/>
      <c r="U110" s="38"/>
      <c r="V110" s="38"/>
      <c r="W110" s="38"/>
      <c r="X110" s="38"/>
      <c r="Y110" s="38"/>
      <c r="Z110" s="38"/>
      <c r="AA110" s="38"/>
      <c r="AB110" s="38"/>
      <c r="AC110" s="38"/>
      <c r="AD110" s="38"/>
      <c r="AE110" s="38"/>
    </row>
    <row r="111" s="2" customFormat="1" ht="12" customHeight="1">
      <c r="A111" s="38"/>
      <c r="B111" s="39"/>
      <c r="C111" s="32" t="s">
        <v>16</v>
      </c>
      <c r="D111" s="40"/>
      <c r="E111" s="40"/>
      <c r="F111" s="40"/>
      <c r="G111" s="40"/>
      <c r="H111" s="40"/>
      <c r="I111" s="40"/>
      <c r="J111" s="40"/>
      <c r="K111" s="40"/>
      <c r="L111" s="63"/>
      <c r="S111" s="38"/>
      <c r="T111" s="38"/>
      <c r="U111" s="38"/>
      <c r="V111" s="38"/>
      <c r="W111" s="38"/>
      <c r="X111" s="38"/>
      <c r="Y111" s="38"/>
      <c r="Z111" s="38"/>
      <c r="AA111" s="38"/>
      <c r="AB111" s="38"/>
      <c r="AC111" s="38"/>
      <c r="AD111" s="38"/>
      <c r="AE111" s="38"/>
    </row>
    <row r="112" s="2" customFormat="1" ht="16.5" customHeight="1">
      <c r="A112" s="38"/>
      <c r="B112" s="39"/>
      <c r="C112" s="40"/>
      <c r="D112" s="40"/>
      <c r="E112" s="175" t="str">
        <f>E7</f>
        <v>Místo pro přecházení k č.p. 87, Broumov - Olivětín</v>
      </c>
      <c r="F112" s="32"/>
      <c r="G112" s="32"/>
      <c r="H112" s="32"/>
      <c r="I112" s="40"/>
      <c r="J112" s="40"/>
      <c r="K112" s="40"/>
      <c r="L112" s="63"/>
      <c r="S112" s="38"/>
      <c r="T112" s="38"/>
      <c r="U112" s="38"/>
      <c r="V112" s="38"/>
      <c r="W112" s="38"/>
      <c r="X112" s="38"/>
      <c r="Y112" s="38"/>
      <c r="Z112" s="38"/>
      <c r="AA112" s="38"/>
      <c r="AB112" s="38"/>
      <c r="AC112" s="38"/>
      <c r="AD112" s="38"/>
      <c r="AE112" s="38"/>
    </row>
    <row r="113" s="2" customFormat="1" ht="12" customHeight="1">
      <c r="A113" s="38"/>
      <c r="B113" s="39"/>
      <c r="C113" s="32" t="s">
        <v>113</v>
      </c>
      <c r="D113" s="40"/>
      <c r="E113" s="40"/>
      <c r="F113" s="40"/>
      <c r="G113" s="40"/>
      <c r="H113" s="40"/>
      <c r="I113" s="40"/>
      <c r="J113" s="40"/>
      <c r="K113" s="40"/>
      <c r="L113" s="63"/>
      <c r="S113" s="38"/>
      <c r="T113" s="38"/>
      <c r="U113" s="38"/>
      <c r="V113" s="38"/>
      <c r="W113" s="38"/>
      <c r="X113" s="38"/>
      <c r="Y113" s="38"/>
      <c r="Z113" s="38"/>
      <c r="AA113" s="38"/>
      <c r="AB113" s="38"/>
      <c r="AC113" s="38"/>
      <c r="AD113" s="38"/>
      <c r="AE113" s="38"/>
    </row>
    <row r="114" s="2" customFormat="1" ht="16.5" customHeight="1">
      <c r="A114" s="38"/>
      <c r="B114" s="39"/>
      <c r="C114" s="40"/>
      <c r="D114" s="40"/>
      <c r="E114" s="76" t="str">
        <f>E9</f>
        <v>VRN - Vedlejší rozpočtové náklady</v>
      </c>
      <c r="F114" s="40"/>
      <c r="G114" s="40"/>
      <c r="H114" s="40"/>
      <c r="I114" s="40"/>
      <c r="J114" s="40"/>
      <c r="K114" s="40"/>
      <c r="L114" s="63"/>
      <c r="S114" s="38"/>
      <c r="T114" s="38"/>
      <c r="U114" s="38"/>
      <c r="V114" s="38"/>
      <c r="W114" s="38"/>
      <c r="X114" s="38"/>
      <c r="Y114" s="38"/>
      <c r="Z114" s="38"/>
      <c r="AA114" s="38"/>
      <c r="AB114" s="38"/>
      <c r="AC114" s="38"/>
      <c r="AD114" s="38"/>
      <c r="AE114" s="38"/>
    </row>
    <row r="115" s="2" customFormat="1" ht="6.96" customHeight="1">
      <c r="A115" s="38"/>
      <c r="B115" s="39"/>
      <c r="C115" s="40"/>
      <c r="D115" s="40"/>
      <c r="E115" s="40"/>
      <c r="F115" s="40"/>
      <c r="G115" s="40"/>
      <c r="H115" s="40"/>
      <c r="I115" s="40"/>
      <c r="J115" s="40"/>
      <c r="K115" s="40"/>
      <c r="L115" s="63"/>
      <c r="S115" s="38"/>
      <c r="T115" s="38"/>
      <c r="U115" s="38"/>
      <c r="V115" s="38"/>
      <c r="W115" s="38"/>
      <c r="X115" s="38"/>
      <c r="Y115" s="38"/>
      <c r="Z115" s="38"/>
      <c r="AA115" s="38"/>
      <c r="AB115" s="38"/>
      <c r="AC115" s="38"/>
      <c r="AD115" s="38"/>
      <c r="AE115" s="38"/>
    </row>
    <row r="116" s="2" customFormat="1" ht="12" customHeight="1">
      <c r="A116" s="38"/>
      <c r="B116" s="39"/>
      <c r="C116" s="32" t="s">
        <v>20</v>
      </c>
      <c r="D116" s="40"/>
      <c r="E116" s="40"/>
      <c r="F116" s="27" t="str">
        <f>F12</f>
        <v>č. parc. st. 573, 779/1, 779/3 a 779/6</v>
      </c>
      <c r="G116" s="40"/>
      <c r="H116" s="40"/>
      <c r="I116" s="32" t="s">
        <v>22</v>
      </c>
      <c r="J116" s="79" t="str">
        <f>IF(J12="","",J12)</f>
        <v>18. 10. 2021</v>
      </c>
      <c r="K116" s="40"/>
      <c r="L116" s="63"/>
      <c r="S116" s="38"/>
      <c r="T116" s="38"/>
      <c r="U116" s="38"/>
      <c r="V116" s="38"/>
      <c r="W116" s="38"/>
      <c r="X116" s="38"/>
      <c r="Y116" s="38"/>
      <c r="Z116" s="38"/>
      <c r="AA116" s="38"/>
      <c r="AB116" s="38"/>
      <c r="AC116" s="38"/>
      <c r="AD116" s="38"/>
      <c r="AE116" s="38"/>
    </row>
    <row r="117" s="2" customFormat="1" ht="6.96" customHeight="1">
      <c r="A117" s="38"/>
      <c r="B117" s="39"/>
      <c r="C117" s="40"/>
      <c r="D117" s="40"/>
      <c r="E117" s="40"/>
      <c r="F117" s="40"/>
      <c r="G117" s="40"/>
      <c r="H117" s="40"/>
      <c r="I117" s="40"/>
      <c r="J117" s="40"/>
      <c r="K117" s="40"/>
      <c r="L117" s="63"/>
      <c r="S117" s="38"/>
      <c r="T117" s="38"/>
      <c r="U117" s="38"/>
      <c r="V117" s="38"/>
      <c r="W117" s="38"/>
      <c r="X117" s="38"/>
      <c r="Y117" s="38"/>
      <c r="Z117" s="38"/>
      <c r="AA117" s="38"/>
      <c r="AB117" s="38"/>
      <c r="AC117" s="38"/>
      <c r="AD117" s="38"/>
      <c r="AE117" s="38"/>
    </row>
    <row r="118" s="2" customFormat="1" ht="15.15" customHeight="1">
      <c r="A118" s="38"/>
      <c r="B118" s="39"/>
      <c r="C118" s="32" t="s">
        <v>24</v>
      </c>
      <c r="D118" s="40"/>
      <c r="E118" s="40"/>
      <c r="F118" s="27" t="str">
        <f>E15</f>
        <v>Město Broumov</v>
      </c>
      <c r="G118" s="40"/>
      <c r="H118" s="40"/>
      <c r="I118" s="32" t="s">
        <v>32</v>
      </c>
      <c r="J118" s="36" t="str">
        <f>E21</f>
        <v>Ing. Adam Beneš</v>
      </c>
      <c r="K118" s="40"/>
      <c r="L118" s="63"/>
      <c r="S118" s="38"/>
      <c r="T118" s="38"/>
      <c r="U118" s="38"/>
      <c r="V118" s="38"/>
      <c r="W118" s="38"/>
      <c r="X118" s="38"/>
      <c r="Y118" s="38"/>
      <c r="Z118" s="38"/>
      <c r="AA118" s="38"/>
      <c r="AB118" s="38"/>
      <c r="AC118" s="38"/>
      <c r="AD118" s="38"/>
      <c r="AE118" s="38"/>
    </row>
    <row r="119" s="2" customFormat="1" ht="15.15" customHeight="1">
      <c r="A119" s="38"/>
      <c r="B119" s="39"/>
      <c r="C119" s="32" t="s">
        <v>30</v>
      </c>
      <c r="D119" s="40"/>
      <c r="E119" s="40"/>
      <c r="F119" s="27" t="str">
        <f>IF(E18="","",E18)</f>
        <v>Vyplň údaj</v>
      </c>
      <c r="G119" s="40"/>
      <c r="H119" s="40"/>
      <c r="I119" s="32" t="s">
        <v>37</v>
      </c>
      <c r="J119" s="36" t="str">
        <f>E24</f>
        <v>TMI Building s.r.o.</v>
      </c>
      <c r="K119" s="40"/>
      <c r="L119" s="63"/>
      <c r="S119" s="38"/>
      <c r="T119" s="38"/>
      <c r="U119" s="38"/>
      <c r="V119" s="38"/>
      <c r="W119" s="38"/>
      <c r="X119" s="38"/>
      <c r="Y119" s="38"/>
      <c r="Z119" s="38"/>
      <c r="AA119" s="38"/>
      <c r="AB119" s="38"/>
      <c r="AC119" s="38"/>
      <c r="AD119" s="38"/>
      <c r="AE119" s="38"/>
    </row>
    <row r="120" s="2" customFormat="1" ht="10.32" customHeight="1">
      <c r="A120" s="38"/>
      <c r="B120" s="39"/>
      <c r="C120" s="40"/>
      <c r="D120" s="40"/>
      <c r="E120" s="40"/>
      <c r="F120" s="40"/>
      <c r="G120" s="40"/>
      <c r="H120" s="40"/>
      <c r="I120" s="40"/>
      <c r="J120" s="40"/>
      <c r="K120" s="40"/>
      <c r="L120" s="63"/>
      <c r="S120" s="38"/>
      <c r="T120" s="38"/>
      <c r="U120" s="38"/>
      <c r="V120" s="38"/>
      <c r="W120" s="38"/>
      <c r="X120" s="38"/>
      <c r="Y120" s="38"/>
      <c r="Z120" s="38"/>
      <c r="AA120" s="38"/>
      <c r="AB120" s="38"/>
      <c r="AC120" s="38"/>
      <c r="AD120" s="38"/>
      <c r="AE120" s="38"/>
    </row>
    <row r="121" s="11" customFormat="1" ht="29.28" customHeight="1">
      <c r="A121" s="192"/>
      <c r="B121" s="193"/>
      <c r="C121" s="194" t="s">
        <v>146</v>
      </c>
      <c r="D121" s="195" t="s">
        <v>67</v>
      </c>
      <c r="E121" s="195" t="s">
        <v>63</v>
      </c>
      <c r="F121" s="195" t="s">
        <v>64</v>
      </c>
      <c r="G121" s="195" t="s">
        <v>147</v>
      </c>
      <c r="H121" s="195" t="s">
        <v>148</v>
      </c>
      <c r="I121" s="195" t="s">
        <v>149</v>
      </c>
      <c r="J121" s="195" t="s">
        <v>136</v>
      </c>
      <c r="K121" s="196" t="s">
        <v>150</v>
      </c>
      <c r="L121" s="197"/>
      <c r="M121" s="100" t="s">
        <v>1</v>
      </c>
      <c r="N121" s="101" t="s">
        <v>46</v>
      </c>
      <c r="O121" s="101" t="s">
        <v>151</v>
      </c>
      <c r="P121" s="101" t="s">
        <v>152</v>
      </c>
      <c r="Q121" s="101" t="s">
        <v>153</v>
      </c>
      <c r="R121" s="101" t="s">
        <v>154</v>
      </c>
      <c r="S121" s="101" t="s">
        <v>155</v>
      </c>
      <c r="T121" s="102" t="s">
        <v>156</v>
      </c>
      <c r="U121" s="192"/>
      <c r="V121" s="192"/>
      <c r="W121" s="192"/>
      <c r="X121" s="192"/>
      <c r="Y121" s="192"/>
      <c r="Z121" s="192"/>
      <c r="AA121" s="192"/>
      <c r="AB121" s="192"/>
      <c r="AC121" s="192"/>
      <c r="AD121" s="192"/>
      <c r="AE121" s="192"/>
    </row>
    <row r="122" s="2" customFormat="1" ht="22.8" customHeight="1">
      <c r="A122" s="38"/>
      <c r="B122" s="39"/>
      <c r="C122" s="107" t="s">
        <v>157</v>
      </c>
      <c r="D122" s="40"/>
      <c r="E122" s="40"/>
      <c r="F122" s="40"/>
      <c r="G122" s="40"/>
      <c r="H122" s="40"/>
      <c r="I122" s="40"/>
      <c r="J122" s="198">
        <f>BK122</f>
        <v>0</v>
      </c>
      <c r="K122" s="40"/>
      <c r="L122" s="44"/>
      <c r="M122" s="103"/>
      <c r="N122" s="199"/>
      <c r="O122" s="104"/>
      <c r="P122" s="200">
        <f>P123</f>
        <v>0</v>
      </c>
      <c r="Q122" s="104"/>
      <c r="R122" s="200">
        <f>R123</f>
        <v>0</v>
      </c>
      <c r="S122" s="104"/>
      <c r="T122" s="201">
        <f>T123</f>
        <v>0</v>
      </c>
      <c r="U122" s="38"/>
      <c r="V122" s="38"/>
      <c r="W122" s="38"/>
      <c r="X122" s="38"/>
      <c r="Y122" s="38"/>
      <c r="Z122" s="38"/>
      <c r="AA122" s="38"/>
      <c r="AB122" s="38"/>
      <c r="AC122" s="38"/>
      <c r="AD122" s="38"/>
      <c r="AE122" s="38"/>
      <c r="AT122" s="17" t="s">
        <v>81</v>
      </c>
      <c r="AU122" s="17" t="s">
        <v>138</v>
      </c>
      <c r="BK122" s="202">
        <f>BK123</f>
        <v>0</v>
      </c>
    </row>
    <row r="123" s="12" customFormat="1" ht="25.92" customHeight="1">
      <c r="A123" s="12"/>
      <c r="B123" s="203"/>
      <c r="C123" s="204"/>
      <c r="D123" s="205" t="s">
        <v>81</v>
      </c>
      <c r="E123" s="206" t="s">
        <v>92</v>
      </c>
      <c r="F123" s="206" t="s">
        <v>93</v>
      </c>
      <c r="G123" s="204"/>
      <c r="H123" s="204"/>
      <c r="I123" s="207"/>
      <c r="J123" s="208">
        <f>BK123</f>
        <v>0</v>
      </c>
      <c r="K123" s="204"/>
      <c r="L123" s="209"/>
      <c r="M123" s="210"/>
      <c r="N123" s="211"/>
      <c r="O123" s="211"/>
      <c r="P123" s="212">
        <f>P124+P129+P132+P135+P138</f>
        <v>0</v>
      </c>
      <c r="Q123" s="211"/>
      <c r="R123" s="212">
        <f>R124+R129+R132+R135+R138</f>
        <v>0</v>
      </c>
      <c r="S123" s="211"/>
      <c r="T123" s="213">
        <f>T124+T129+T132+T135+T138</f>
        <v>0</v>
      </c>
      <c r="U123" s="12"/>
      <c r="V123" s="12"/>
      <c r="W123" s="12"/>
      <c r="X123" s="12"/>
      <c r="Y123" s="12"/>
      <c r="Z123" s="12"/>
      <c r="AA123" s="12"/>
      <c r="AB123" s="12"/>
      <c r="AC123" s="12"/>
      <c r="AD123" s="12"/>
      <c r="AE123" s="12"/>
      <c r="AR123" s="214" t="s">
        <v>200</v>
      </c>
      <c r="AT123" s="215" t="s">
        <v>81</v>
      </c>
      <c r="AU123" s="215" t="s">
        <v>82</v>
      </c>
      <c r="AY123" s="214" t="s">
        <v>160</v>
      </c>
      <c r="BK123" s="216">
        <f>BK124+BK129+BK132+BK135+BK138</f>
        <v>0</v>
      </c>
    </row>
    <row r="124" s="12" customFormat="1" ht="22.8" customHeight="1">
      <c r="A124" s="12"/>
      <c r="B124" s="203"/>
      <c r="C124" s="204"/>
      <c r="D124" s="205" t="s">
        <v>81</v>
      </c>
      <c r="E124" s="217" t="s">
        <v>461</v>
      </c>
      <c r="F124" s="217" t="s">
        <v>462</v>
      </c>
      <c r="G124" s="204"/>
      <c r="H124" s="204"/>
      <c r="I124" s="207"/>
      <c r="J124" s="218">
        <f>BK124</f>
        <v>0</v>
      </c>
      <c r="K124" s="204"/>
      <c r="L124" s="209"/>
      <c r="M124" s="210"/>
      <c r="N124" s="211"/>
      <c r="O124" s="211"/>
      <c r="P124" s="212">
        <f>SUM(P125:P128)</f>
        <v>0</v>
      </c>
      <c r="Q124" s="211"/>
      <c r="R124" s="212">
        <f>SUM(R125:R128)</f>
        <v>0</v>
      </c>
      <c r="S124" s="211"/>
      <c r="T124" s="213">
        <f>SUM(T125:T128)</f>
        <v>0</v>
      </c>
      <c r="U124" s="12"/>
      <c r="V124" s="12"/>
      <c r="W124" s="12"/>
      <c r="X124" s="12"/>
      <c r="Y124" s="12"/>
      <c r="Z124" s="12"/>
      <c r="AA124" s="12"/>
      <c r="AB124" s="12"/>
      <c r="AC124" s="12"/>
      <c r="AD124" s="12"/>
      <c r="AE124" s="12"/>
      <c r="AR124" s="214" t="s">
        <v>200</v>
      </c>
      <c r="AT124" s="215" t="s">
        <v>81</v>
      </c>
      <c r="AU124" s="215" t="s">
        <v>14</v>
      </c>
      <c r="AY124" s="214" t="s">
        <v>160</v>
      </c>
      <c r="BK124" s="216">
        <f>SUM(BK125:BK128)</f>
        <v>0</v>
      </c>
    </row>
    <row r="125" s="2" customFormat="1" ht="16.5" customHeight="1">
      <c r="A125" s="38"/>
      <c r="B125" s="39"/>
      <c r="C125" s="219" t="s">
        <v>14</v>
      </c>
      <c r="D125" s="219" t="s">
        <v>162</v>
      </c>
      <c r="E125" s="220" t="s">
        <v>463</v>
      </c>
      <c r="F125" s="221" t="s">
        <v>464</v>
      </c>
      <c r="G125" s="222" t="s">
        <v>465</v>
      </c>
      <c r="H125" s="223">
        <v>1</v>
      </c>
      <c r="I125" s="224"/>
      <c r="J125" s="225">
        <f>ROUND(I125*H125,2)</f>
        <v>0</v>
      </c>
      <c r="K125" s="221" t="s">
        <v>1</v>
      </c>
      <c r="L125" s="44"/>
      <c r="M125" s="226" t="s">
        <v>1</v>
      </c>
      <c r="N125" s="227" t="s">
        <v>47</v>
      </c>
      <c r="O125" s="91"/>
      <c r="P125" s="228">
        <f>O125*H125</f>
        <v>0</v>
      </c>
      <c r="Q125" s="228">
        <v>0</v>
      </c>
      <c r="R125" s="228">
        <f>Q125*H125</f>
        <v>0</v>
      </c>
      <c r="S125" s="228">
        <v>0</v>
      </c>
      <c r="T125" s="229">
        <f>S125*H125</f>
        <v>0</v>
      </c>
      <c r="U125" s="38"/>
      <c r="V125" s="38"/>
      <c r="W125" s="38"/>
      <c r="X125" s="38"/>
      <c r="Y125" s="38"/>
      <c r="Z125" s="38"/>
      <c r="AA125" s="38"/>
      <c r="AB125" s="38"/>
      <c r="AC125" s="38"/>
      <c r="AD125" s="38"/>
      <c r="AE125" s="38"/>
      <c r="AR125" s="230" t="s">
        <v>466</v>
      </c>
      <c r="AT125" s="230" t="s">
        <v>162</v>
      </c>
      <c r="AU125" s="230" t="s">
        <v>91</v>
      </c>
      <c r="AY125" s="17" t="s">
        <v>160</v>
      </c>
      <c r="BE125" s="231">
        <f>IF(N125="základní",J125,0)</f>
        <v>0</v>
      </c>
      <c r="BF125" s="231">
        <f>IF(N125="snížená",J125,0)</f>
        <v>0</v>
      </c>
      <c r="BG125" s="231">
        <f>IF(N125="zákl. přenesená",J125,0)</f>
        <v>0</v>
      </c>
      <c r="BH125" s="231">
        <f>IF(N125="sníž. přenesená",J125,0)</f>
        <v>0</v>
      </c>
      <c r="BI125" s="231">
        <f>IF(N125="nulová",J125,0)</f>
        <v>0</v>
      </c>
      <c r="BJ125" s="17" t="s">
        <v>14</v>
      </c>
      <c r="BK125" s="231">
        <f>ROUND(I125*H125,2)</f>
        <v>0</v>
      </c>
      <c r="BL125" s="17" t="s">
        <v>466</v>
      </c>
      <c r="BM125" s="230" t="s">
        <v>467</v>
      </c>
    </row>
    <row r="126" s="2" customFormat="1">
      <c r="A126" s="38"/>
      <c r="B126" s="39"/>
      <c r="C126" s="40"/>
      <c r="D126" s="232" t="s">
        <v>168</v>
      </c>
      <c r="E126" s="40"/>
      <c r="F126" s="233" t="s">
        <v>464</v>
      </c>
      <c r="G126" s="40"/>
      <c r="H126" s="40"/>
      <c r="I126" s="234"/>
      <c r="J126" s="40"/>
      <c r="K126" s="40"/>
      <c r="L126" s="44"/>
      <c r="M126" s="235"/>
      <c r="N126" s="236"/>
      <c r="O126" s="91"/>
      <c r="P126" s="91"/>
      <c r="Q126" s="91"/>
      <c r="R126" s="91"/>
      <c r="S126" s="91"/>
      <c r="T126" s="92"/>
      <c r="U126" s="38"/>
      <c r="V126" s="38"/>
      <c r="W126" s="38"/>
      <c r="X126" s="38"/>
      <c r="Y126" s="38"/>
      <c r="Z126" s="38"/>
      <c r="AA126" s="38"/>
      <c r="AB126" s="38"/>
      <c r="AC126" s="38"/>
      <c r="AD126" s="38"/>
      <c r="AE126" s="38"/>
      <c r="AT126" s="17" t="s">
        <v>168</v>
      </c>
      <c r="AU126" s="17" t="s">
        <v>91</v>
      </c>
    </row>
    <row r="127" s="2" customFormat="1" ht="16.5" customHeight="1">
      <c r="A127" s="38"/>
      <c r="B127" s="39"/>
      <c r="C127" s="219" t="s">
        <v>91</v>
      </c>
      <c r="D127" s="219" t="s">
        <v>162</v>
      </c>
      <c r="E127" s="220" t="s">
        <v>468</v>
      </c>
      <c r="F127" s="221" t="s">
        <v>469</v>
      </c>
      <c r="G127" s="222" t="s">
        <v>465</v>
      </c>
      <c r="H127" s="223">
        <v>1</v>
      </c>
      <c r="I127" s="224"/>
      <c r="J127" s="225">
        <f>ROUND(I127*H127,2)</f>
        <v>0</v>
      </c>
      <c r="K127" s="221" t="s">
        <v>470</v>
      </c>
      <c r="L127" s="44"/>
      <c r="M127" s="226" t="s">
        <v>1</v>
      </c>
      <c r="N127" s="227" t="s">
        <v>47</v>
      </c>
      <c r="O127" s="91"/>
      <c r="P127" s="228">
        <f>O127*H127</f>
        <v>0</v>
      </c>
      <c r="Q127" s="228">
        <v>0</v>
      </c>
      <c r="R127" s="228">
        <f>Q127*H127</f>
        <v>0</v>
      </c>
      <c r="S127" s="228">
        <v>0</v>
      </c>
      <c r="T127" s="229">
        <f>S127*H127</f>
        <v>0</v>
      </c>
      <c r="U127" s="38"/>
      <c r="V127" s="38"/>
      <c r="W127" s="38"/>
      <c r="X127" s="38"/>
      <c r="Y127" s="38"/>
      <c r="Z127" s="38"/>
      <c r="AA127" s="38"/>
      <c r="AB127" s="38"/>
      <c r="AC127" s="38"/>
      <c r="AD127" s="38"/>
      <c r="AE127" s="38"/>
      <c r="AR127" s="230" t="s">
        <v>466</v>
      </c>
      <c r="AT127" s="230" t="s">
        <v>162</v>
      </c>
      <c r="AU127" s="230" t="s">
        <v>91</v>
      </c>
      <c r="AY127" s="17" t="s">
        <v>160</v>
      </c>
      <c r="BE127" s="231">
        <f>IF(N127="základní",J127,0)</f>
        <v>0</v>
      </c>
      <c r="BF127" s="231">
        <f>IF(N127="snížená",J127,0)</f>
        <v>0</v>
      </c>
      <c r="BG127" s="231">
        <f>IF(N127="zákl. přenesená",J127,0)</f>
        <v>0</v>
      </c>
      <c r="BH127" s="231">
        <f>IF(N127="sníž. přenesená",J127,0)</f>
        <v>0</v>
      </c>
      <c r="BI127" s="231">
        <f>IF(N127="nulová",J127,0)</f>
        <v>0</v>
      </c>
      <c r="BJ127" s="17" t="s">
        <v>14</v>
      </c>
      <c r="BK127" s="231">
        <f>ROUND(I127*H127,2)</f>
        <v>0</v>
      </c>
      <c r="BL127" s="17" t="s">
        <v>466</v>
      </c>
      <c r="BM127" s="230" t="s">
        <v>471</v>
      </c>
    </row>
    <row r="128" s="2" customFormat="1">
      <c r="A128" s="38"/>
      <c r="B128" s="39"/>
      <c r="C128" s="40"/>
      <c r="D128" s="232" t="s">
        <v>168</v>
      </c>
      <c r="E128" s="40"/>
      <c r="F128" s="233" t="s">
        <v>469</v>
      </c>
      <c r="G128" s="40"/>
      <c r="H128" s="40"/>
      <c r="I128" s="234"/>
      <c r="J128" s="40"/>
      <c r="K128" s="40"/>
      <c r="L128" s="44"/>
      <c r="M128" s="235"/>
      <c r="N128" s="236"/>
      <c r="O128" s="91"/>
      <c r="P128" s="91"/>
      <c r="Q128" s="91"/>
      <c r="R128" s="91"/>
      <c r="S128" s="91"/>
      <c r="T128" s="92"/>
      <c r="U128" s="38"/>
      <c r="V128" s="38"/>
      <c r="W128" s="38"/>
      <c r="X128" s="38"/>
      <c r="Y128" s="38"/>
      <c r="Z128" s="38"/>
      <c r="AA128" s="38"/>
      <c r="AB128" s="38"/>
      <c r="AC128" s="38"/>
      <c r="AD128" s="38"/>
      <c r="AE128" s="38"/>
      <c r="AT128" s="17" t="s">
        <v>168</v>
      </c>
      <c r="AU128" s="17" t="s">
        <v>91</v>
      </c>
    </row>
    <row r="129" s="12" customFormat="1" ht="22.8" customHeight="1">
      <c r="A129" s="12"/>
      <c r="B129" s="203"/>
      <c r="C129" s="204"/>
      <c r="D129" s="205" t="s">
        <v>81</v>
      </c>
      <c r="E129" s="217" t="s">
        <v>472</v>
      </c>
      <c r="F129" s="217" t="s">
        <v>473</v>
      </c>
      <c r="G129" s="204"/>
      <c r="H129" s="204"/>
      <c r="I129" s="207"/>
      <c r="J129" s="218">
        <f>BK129</f>
        <v>0</v>
      </c>
      <c r="K129" s="204"/>
      <c r="L129" s="209"/>
      <c r="M129" s="210"/>
      <c r="N129" s="211"/>
      <c r="O129" s="211"/>
      <c r="P129" s="212">
        <f>SUM(P130:P131)</f>
        <v>0</v>
      </c>
      <c r="Q129" s="211"/>
      <c r="R129" s="212">
        <f>SUM(R130:R131)</f>
        <v>0</v>
      </c>
      <c r="S129" s="211"/>
      <c r="T129" s="213">
        <f>SUM(T130:T131)</f>
        <v>0</v>
      </c>
      <c r="U129" s="12"/>
      <c r="V129" s="12"/>
      <c r="W129" s="12"/>
      <c r="X129" s="12"/>
      <c r="Y129" s="12"/>
      <c r="Z129" s="12"/>
      <c r="AA129" s="12"/>
      <c r="AB129" s="12"/>
      <c r="AC129" s="12"/>
      <c r="AD129" s="12"/>
      <c r="AE129" s="12"/>
      <c r="AR129" s="214" t="s">
        <v>200</v>
      </c>
      <c r="AT129" s="215" t="s">
        <v>81</v>
      </c>
      <c r="AU129" s="215" t="s">
        <v>14</v>
      </c>
      <c r="AY129" s="214" t="s">
        <v>160</v>
      </c>
      <c r="BK129" s="216">
        <f>SUM(BK130:BK131)</f>
        <v>0</v>
      </c>
    </row>
    <row r="130" s="2" customFormat="1" ht="16.5" customHeight="1">
      <c r="A130" s="38"/>
      <c r="B130" s="39"/>
      <c r="C130" s="219" t="s">
        <v>182</v>
      </c>
      <c r="D130" s="219" t="s">
        <v>162</v>
      </c>
      <c r="E130" s="220" t="s">
        <v>474</v>
      </c>
      <c r="F130" s="221" t="s">
        <v>473</v>
      </c>
      <c r="G130" s="222" t="s">
        <v>465</v>
      </c>
      <c r="H130" s="223">
        <v>1</v>
      </c>
      <c r="I130" s="224"/>
      <c r="J130" s="225">
        <f>ROUND(I130*H130,2)</f>
        <v>0</v>
      </c>
      <c r="K130" s="221" t="s">
        <v>470</v>
      </c>
      <c r="L130" s="44"/>
      <c r="M130" s="226" t="s">
        <v>1</v>
      </c>
      <c r="N130" s="227" t="s">
        <v>47</v>
      </c>
      <c r="O130" s="91"/>
      <c r="P130" s="228">
        <f>O130*H130</f>
        <v>0</v>
      </c>
      <c r="Q130" s="228">
        <v>0</v>
      </c>
      <c r="R130" s="228">
        <f>Q130*H130</f>
        <v>0</v>
      </c>
      <c r="S130" s="228">
        <v>0</v>
      </c>
      <c r="T130" s="229">
        <f>S130*H130</f>
        <v>0</v>
      </c>
      <c r="U130" s="38"/>
      <c r="V130" s="38"/>
      <c r="W130" s="38"/>
      <c r="X130" s="38"/>
      <c r="Y130" s="38"/>
      <c r="Z130" s="38"/>
      <c r="AA130" s="38"/>
      <c r="AB130" s="38"/>
      <c r="AC130" s="38"/>
      <c r="AD130" s="38"/>
      <c r="AE130" s="38"/>
      <c r="AR130" s="230" t="s">
        <v>466</v>
      </c>
      <c r="AT130" s="230" t="s">
        <v>162</v>
      </c>
      <c r="AU130" s="230" t="s">
        <v>91</v>
      </c>
      <c r="AY130" s="17" t="s">
        <v>160</v>
      </c>
      <c r="BE130" s="231">
        <f>IF(N130="základní",J130,0)</f>
        <v>0</v>
      </c>
      <c r="BF130" s="231">
        <f>IF(N130="snížená",J130,0)</f>
        <v>0</v>
      </c>
      <c r="BG130" s="231">
        <f>IF(N130="zákl. přenesená",J130,0)</f>
        <v>0</v>
      </c>
      <c r="BH130" s="231">
        <f>IF(N130="sníž. přenesená",J130,0)</f>
        <v>0</v>
      </c>
      <c r="BI130" s="231">
        <f>IF(N130="nulová",J130,0)</f>
        <v>0</v>
      </c>
      <c r="BJ130" s="17" t="s">
        <v>14</v>
      </c>
      <c r="BK130" s="231">
        <f>ROUND(I130*H130,2)</f>
        <v>0</v>
      </c>
      <c r="BL130" s="17" t="s">
        <v>466</v>
      </c>
      <c r="BM130" s="230" t="s">
        <v>475</v>
      </c>
    </row>
    <row r="131" s="2" customFormat="1">
      <c r="A131" s="38"/>
      <c r="B131" s="39"/>
      <c r="C131" s="40"/>
      <c r="D131" s="232" t="s">
        <v>168</v>
      </c>
      <c r="E131" s="40"/>
      <c r="F131" s="233" t="s">
        <v>473</v>
      </c>
      <c r="G131" s="40"/>
      <c r="H131" s="40"/>
      <c r="I131" s="234"/>
      <c r="J131" s="40"/>
      <c r="K131" s="40"/>
      <c r="L131" s="44"/>
      <c r="M131" s="235"/>
      <c r="N131" s="236"/>
      <c r="O131" s="91"/>
      <c r="P131" s="91"/>
      <c r="Q131" s="91"/>
      <c r="R131" s="91"/>
      <c r="S131" s="91"/>
      <c r="T131" s="92"/>
      <c r="U131" s="38"/>
      <c r="V131" s="38"/>
      <c r="W131" s="38"/>
      <c r="X131" s="38"/>
      <c r="Y131" s="38"/>
      <c r="Z131" s="38"/>
      <c r="AA131" s="38"/>
      <c r="AB131" s="38"/>
      <c r="AC131" s="38"/>
      <c r="AD131" s="38"/>
      <c r="AE131" s="38"/>
      <c r="AT131" s="17" t="s">
        <v>168</v>
      </c>
      <c r="AU131" s="17" t="s">
        <v>91</v>
      </c>
    </row>
    <row r="132" s="12" customFormat="1" ht="22.8" customHeight="1">
      <c r="A132" s="12"/>
      <c r="B132" s="203"/>
      <c r="C132" s="204"/>
      <c r="D132" s="205" t="s">
        <v>81</v>
      </c>
      <c r="E132" s="217" t="s">
        <v>476</v>
      </c>
      <c r="F132" s="217" t="s">
        <v>477</v>
      </c>
      <c r="G132" s="204"/>
      <c r="H132" s="204"/>
      <c r="I132" s="207"/>
      <c r="J132" s="218">
        <f>BK132</f>
        <v>0</v>
      </c>
      <c r="K132" s="204"/>
      <c r="L132" s="209"/>
      <c r="M132" s="210"/>
      <c r="N132" s="211"/>
      <c r="O132" s="211"/>
      <c r="P132" s="212">
        <f>SUM(P133:P134)</f>
        <v>0</v>
      </c>
      <c r="Q132" s="211"/>
      <c r="R132" s="212">
        <f>SUM(R133:R134)</f>
        <v>0</v>
      </c>
      <c r="S132" s="211"/>
      <c r="T132" s="213">
        <f>SUM(T133:T134)</f>
        <v>0</v>
      </c>
      <c r="U132" s="12"/>
      <c r="V132" s="12"/>
      <c r="W132" s="12"/>
      <c r="X132" s="12"/>
      <c r="Y132" s="12"/>
      <c r="Z132" s="12"/>
      <c r="AA132" s="12"/>
      <c r="AB132" s="12"/>
      <c r="AC132" s="12"/>
      <c r="AD132" s="12"/>
      <c r="AE132" s="12"/>
      <c r="AR132" s="214" t="s">
        <v>200</v>
      </c>
      <c r="AT132" s="215" t="s">
        <v>81</v>
      </c>
      <c r="AU132" s="215" t="s">
        <v>14</v>
      </c>
      <c r="AY132" s="214" t="s">
        <v>160</v>
      </c>
      <c r="BK132" s="216">
        <f>SUM(BK133:BK134)</f>
        <v>0</v>
      </c>
    </row>
    <row r="133" s="2" customFormat="1" ht="16.5" customHeight="1">
      <c r="A133" s="38"/>
      <c r="B133" s="39"/>
      <c r="C133" s="219" t="s">
        <v>166</v>
      </c>
      <c r="D133" s="219" t="s">
        <v>162</v>
      </c>
      <c r="E133" s="220" t="s">
        <v>478</v>
      </c>
      <c r="F133" s="221" t="s">
        <v>479</v>
      </c>
      <c r="G133" s="222" t="s">
        <v>465</v>
      </c>
      <c r="H133" s="223">
        <v>1</v>
      </c>
      <c r="I133" s="224"/>
      <c r="J133" s="225">
        <f>ROUND(I133*H133,2)</f>
        <v>0</v>
      </c>
      <c r="K133" s="221" t="s">
        <v>470</v>
      </c>
      <c r="L133" s="44"/>
      <c r="M133" s="226" t="s">
        <v>1</v>
      </c>
      <c r="N133" s="227" t="s">
        <v>47</v>
      </c>
      <c r="O133" s="91"/>
      <c r="P133" s="228">
        <f>O133*H133</f>
        <v>0</v>
      </c>
      <c r="Q133" s="228">
        <v>0</v>
      </c>
      <c r="R133" s="228">
        <f>Q133*H133</f>
        <v>0</v>
      </c>
      <c r="S133" s="228">
        <v>0</v>
      </c>
      <c r="T133" s="229">
        <f>S133*H133</f>
        <v>0</v>
      </c>
      <c r="U133" s="38"/>
      <c r="V133" s="38"/>
      <c r="W133" s="38"/>
      <c r="X133" s="38"/>
      <c r="Y133" s="38"/>
      <c r="Z133" s="38"/>
      <c r="AA133" s="38"/>
      <c r="AB133" s="38"/>
      <c r="AC133" s="38"/>
      <c r="AD133" s="38"/>
      <c r="AE133" s="38"/>
      <c r="AR133" s="230" t="s">
        <v>466</v>
      </c>
      <c r="AT133" s="230" t="s">
        <v>162</v>
      </c>
      <c r="AU133" s="230" t="s">
        <v>91</v>
      </c>
      <c r="AY133" s="17" t="s">
        <v>160</v>
      </c>
      <c r="BE133" s="231">
        <f>IF(N133="základní",J133,0)</f>
        <v>0</v>
      </c>
      <c r="BF133" s="231">
        <f>IF(N133="snížená",J133,0)</f>
        <v>0</v>
      </c>
      <c r="BG133" s="231">
        <f>IF(N133="zákl. přenesená",J133,0)</f>
        <v>0</v>
      </c>
      <c r="BH133" s="231">
        <f>IF(N133="sníž. přenesená",J133,0)</f>
        <v>0</v>
      </c>
      <c r="BI133" s="231">
        <f>IF(N133="nulová",J133,0)</f>
        <v>0</v>
      </c>
      <c r="BJ133" s="17" t="s">
        <v>14</v>
      </c>
      <c r="BK133" s="231">
        <f>ROUND(I133*H133,2)</f>
        <v>0</v>
      </c>
      <c r="BL133" s="17" t="s">
        <v>466</v>
      </c>
      <c r="BM133" s="230" t="s">
        <v>480</v>
      </c>
    </row>
    <row r="134" s="2" customFormat="1">
      <c r="A134" s="38"/>
      <c r="B134" s="39"/>
      <c r="C134" s="40"/>
      <c r="D134" s="232" t="s">
        <v>168</v>
      </c>
      <c r="E134" s="40"/>
      <c r="F134" s="233" t="s">
        <v>479</v>
      </c>
      <c r="G134" s="40"/>
      <c r="H134" s="40"/>
      <c r="I134" s="234"/>
      <c r="J134" s="40"/>
      <c r="K134" s="40"/>
      <c r="L134" s="44"/>
      <c r="M134" s="235"/>
      <c r="N134" s="236"/>
      <c r="O134" s="91"/>
      <c r="P134" s="91"/>
      <c r="Q134" s="91"/>
      <c r="R134" s="91"/>
      <c r="S134" s="91"/>
      <c r="T134" s="92"/>
      <c r="U134" s="38"/>
      <c r="V134" s="38"/>
      <c r="W134" s="38"/>
      <c r="X134" s="38"/>
      <c r="Y134" s="38"/>
      <c r="Z134" s="38"/>
      <c r="AA134" s="38"/>
      <c r="AB134" s="38"/>
      <c r="AC134" s="38"/>
      <c r="AD134" s="38"/>
      <c r="AE134" s="38"/>
      <c r="AT134" s="17" t="s">
        <v>168</v>
      </c>
      <c r="AU134" s="17" t="s">
        <v>91</v>
      </c>
    </row>
    <row r="135" s="12" customFormat="1" ht="22.8" customHeight="1">
      <c r="A135" s="12"/>
      <c r="B135" s="203"/>
      <c r="C135" s="204"/>
      <c r="D135" s="205" t="s">
        <v>81</v>
      </c>
      <c r="E135" s="217" t="s">
        <v>481</v>
      </c>
      <c r="F135" s="217" t="s">
        <v>482</v>
      </c>
      <c r="G135" s="204"/>
      <c r="H135" s="204"/>
      <c r="I135" s="207"/>
      <c r="J135" s="218">
        <f>BK135</f>
        <v>0</v>
      </c>
      <c r="K135" s="204"/>
      <c r="L135" s="209"/>
      <c r="M135" s="210"/>
      <c r="N135" s="211"/>
      <c r="O135" s="211"/>
      <c r="P135" s="212">
        <f>SUM(P136:P137)</f>
        <v>0</v>
      </c>
      <c r="Q135" s="211"/>
      <c r="R135" s="212">
        <f>SUM(R136:R137)</f>
        <v>0</v>
      </c>
      <c r="S135" s="211"/>
      <c r="T135" s="213">
        <f>SUM(T136:T137)</f>
        <v>0</v>
      </c>
      <c r="U135" s="12"/>
      <c r="V135" s="12"/>
      <c r="W135" s="12"/>
      <c r="X135" s="12"/>
      <c r="Y135" s="12"/>
      <c r="Z135" s="12"/>
      <c r="AA135" s="12"/>
      <c r="AB135" s="12"/>
      <c r="AC135" s="12"/>
      <c r="AD135" s="12"/>
      <c r="AE135" s="12"/>
      <c r="AR135" s="214" t="s">
        <v>200</v>
      </c>
      <c r="AT135" s="215" t="s">
        <v>81</v>
      </c>
      <c r="AU135" s="215" t="s">
        <v>14</v>
      </c>
      <c r="AY135" s="214" t="s">
        <v>160</v>
      </c>
      <c r="BK135" s="216">
        <f>SUM(BK136:BK137)</f>
        <v>0</v>
      </c>
    </row>
    <row r="136" s="2" customFormat="1" ht="16.5" customHeight="1">
      <c r="A136" s="38"/>
      <c r="B136" s="39"/>
      <c r="C136" s="219" t="s">
        <v>200</v>
      </c>
      <c r="D136" s="219" t="s">
        <v>162</v>
      </c>
      <c r="E136" s="220" t="s">
        <v>483</v>
      </c>
      <c r="F136" s="221" t="s">
        <v>482</v>
      </c>
      <c r="G136" s="222" t="s">
        <v>465</v>
      </c>
      <c r="H136" s="223">
        <v>1</v>
      </c>
      <c r="I136" s="224"/>
      <c r="J136" s="225">
        <f>ROUND(I136*H136,2)</f>
        <v>0</v>
      </c>
      <c r="K136" s="221" t="s">
        <v>470</v>
      </c>
      <c r="L136" s="44"/>
      <c r="M136" s="226" t="s">
        <v>1</v>
      </c>
      <c r="N136" s="227" t="s">
        <v>47</v>
      </c>
      <c r="O136" s="91"/>
      <c r="P136" s="228">
        <f>O136*H136</f>
        <v>0</v>
      </c>
      <c r="Q136" s="228">
        <v>0</v>
      </c>
      <c r="R136" s="228">
        <f>Q136*H136</f>
        <v>0</v>
      </c>
      <c r="S136" s="228">
        <v>0</v>
      </c>
      <c r="T136" s="229">
        <f>S136*H136</f>
        <v>0</v>
      </c>
      <c r="U136" s="38"/>
      <c r="V136" s="38"/>
      <c r="W136" s="38"/>
      <c r="X136" s="38"/>
      <c r="Y136" s="38"/>
      <c r="Z136" s="38"/>
      <c r="AA136" s="38"/>
      <c r="AB136" s="38"/>
      <c r="AC136" s="38"/>
      <c r="AD136" s="38"/>
      <c r="AE136" s="38"/>
      <c r="AR136" s="230" t="s">
        <v>466</v>
      </c>
      <c r="AT136" s="230" t="s">
        <v>162</v>
      </c>
      <c r="AU136" s="230" t="s">
        <v>91</v>
      </c>
      <c r="AY136" s="17" t="s">
        <v>160</v>
      </c>
      <c r="BE136" s="231">
        <f>IF(N136="základní",J136,0)</f>
        <v>0</v>
      </c>
      <c r="BF136" s="231">
        <f>IF(N136="snížená",J136,0)</f>
        <v>0</v>
      </c>
      <c r="BG136" s="231">
        <f>IF(N136="zákl. přenesená",J136,0)</f>
        <v>0</v>
      </c>
      <c r="BH136" s="231">
        <f>IF(N136="sníž. přenesená",J136,0)</f>
        <v>0</v>
      </c>
      <c r="BI136" s="231">
        <f>IF(N136="nulová",J136,0)</f>
        <v>0</v>
      </c>
      <c r="BJ136" s="17" t="s">
        <v>14</v>
      </c>
      <c r="BK136" s="231">
        <f>ROUND(I136*H136,2)</f>
        <v>0</v>
      </c>
      <c r="BL136" s="17" t="s">
        <v>466</v>
      </c>
      <c r="BM136" s="230" t="s">
        <v>484</v>
      </c>
    </row>
    <row r="137" s="2" customFormat="1">
      <c r="A137" s="38"/>
      <c r="B137" s="39"/>
      <c r="C137" s="40"/>
      <c r="D137" s="232" t="s">
        <v>168</v>
      </c>
      <c r="E137" s="40"/>
      <c r="F137" s="233" t="s">
        <v>482</v>
      </c>
      <c r="G137" s="40"/>
      <c r="H137" s="40"/>
      <c r="I137" s="234"/>
      <c r="J137" s="40"/>
      <c r="K137" s="40"/>
      <c r="L137" s="44"/>
      <c r="M137" s="235"/>
      <c r="N137" s="236"/>
      <c r="O137" s="91"/>
      <c r="P137" s="91"/>
      <c r="Q137" s="91"/>
      <c r="R137" s="91"/>
      <c r="S137" s="91"/>
      <c r="T137" s="92"/>
      <c r="U137" s="38"/>
      <c r="V137" s="38"/>
      <c r="W137" s="38"/>
      <c r="X137" s="38"/>
      <c r="Y137" s="38"/>
      <c r="Z137" s="38"/>
      <c r="AA137" s="38"/>
      <c r="AB137" s="38"/>
      <c r="AC137" s="38"/>
      <c r="AD137" s="38"/>
      <c r="AE137" s="38"/>
      <c r="AT137" s="17" t="s">
        <v>168</v>
      </c>
      <c r="AU137" s="17" t="s">
        <v>91</v>
      </c>
    </row>
    <row r="138" s="12" customFormat="1" ht="22.8" customHeight="1">
      <c r="A138" s="12"/>
      <c r="B138" s="203"/>
      <c r="C138" s="204"/>
      <c r="D138" s="205" t="s">
        <v>81</v>
      </c>
      <c r="E138" s="217" t="s">
        <v>485</v>
      </c>
      <c r="F138" s="217" t="s">
        <v>486</v>
      </c>
      <c r="G138" s="204"/>
      <c r="H138" s="204"/>
      <c r="I138" s="207"/>
      <c r="J138" s="218">
        <f>BK138</f>
        <v>0</v>
      </c>
      <c r="K138" s="204"/>
      <c r="L138" s="209"/>
      <c r="M138" s="210"/>
      <c r="N138" s="211"/>
      <c r="O138" s="211"/>
      <c r="P138" s="212">
        <f>SUM(P139:P140)</f>
        <v>0</v>
      </c>
      <c r="Q138" s="211"/>
      <c r="R138" s="212">
        <f>SUM(R139:R140)</f>
        <v>0</v>
      </c>
      <c r="S138" s="211"/>
      <c r="T138" s="213">
        <f>SUM(T139:T140)</f>
        <v>0</v>
      </c>
      <c r="U138" s="12"/>
      <c r="V138" s="12"/>
      <c r="W138" s="12"/>
      <c r="X138" s="12"/>
      <c r="Y138" s="12"/>
      <c r="Z138" s="12"/>
      <c r="AA138" s="12"/>
      <c r="AB138" s="12"/>
      <c r="AC138" s="12"/>
      <c r="AD138" s="12"/>
      <c r="AE138" s="12"/>
      <c r="AR138" s="214" t="s">
        <v>200</v>
      </c>
      <c r="AT138" s="215" t="s">
        <v>81</v>
      </c>
      <c r="AU138" s="215" t="s">
        <v>14</v>
      </c>
      <c r="AY138" s="214" t="s">
        <v>160</v>
      </c>
      <c r="BK138" s="216">
        <f>SUM(BK139:BK140)</f>
        <v>0</v>
      </c>
    </row>
    <row r="139" s="2" customFormat="1" ht="16.5" customHeight="1">
      <c r="A139" s="38"/>
      <c r="B139" s="39"/>
      <c r="C139" s="219" t="s">
        <v>207</v>
      </c>
      <c r="D139" s="219" t="s">
        <v>162</v>
      </c>
      <c r="E139" s="220" t="s">
        <v>487</v>
      </c>
      <c r="F139" s="221" t="s">
        <v>486</v>
      </c>
      <c r="G139" s="222" t="s">
        <v>465</v>
      </c>
      <c r="H139" s="223">
        <v>1</v>
      </c>
      <c r="I139" s="224"/>
      <c r="J139" s="225">
        <f>ROUND(I139*H139,2)</f>
        <v>0</v>
      </c>
      <c r="K139" s="221" t="s">
        <v>470</v>
      </c>
      <c r="L139" s="44"/>
      <c r="M139" s="226" t="s">
        <v>1</v>
      </c>
      <c r="N139" s="227" t="s">
        <v>47</v>
      </c>
      <c r="O139" s="91"/>
      <c r="P139" s="228">
        <f>O139*H139</f>
        <v>0</v>
      </c>
      <c r="Q139" s="228">
        <v>0</v>
      </c>
      <c r="R139" s="228">
        <f>Q139*H139</f>
        <v>0</v>
      </c>
      <c r="S139" s="228">
        <v>0</v>
      </c>
      <c r="T139" s="229">
        <f>S139*H139</f>
        <v>0</v>
      </c>
      <c r="U139" s="38"/>
      <c r="V139" s="38"/>
      <c r="W139" s="38"/>
      <c r="X139" s="38"/>
      <c r="Y139" s="38"/>
      <c r="Z139" s="38"/>
      <c r="AA139" s="38"/>
      <c r="AB139" s="38"/>
      <c r="AC139" s="38"/>
      <c r="AD139" s="38"/>
      <c r="AE139" s="38"/>
      <c r="AR139" s="230" t="s">
        <v>466</v>
      </c>
      <c r="AT139" s="230" t="s">
        <v>162</v>
      </c>
      <c r="AU139" s="230" t="s">
        <v>91</v>
      </c>
      <c r="AY139" s="17" t="s">
        <v>160</v>
      </c>
      <c r="BE139" s="231">
        <f>IF(N139="základní",J139,0)</f>
        <v>0</v>
      </c>
      <c r="BF139" s="231">
        <f>IF(N139="snížená",J139,0)</f>
        <v>0</v>
      </c>
      <c r="BG139" s="231">
        <f>IF(N139="zákl. přenesená",J139,0)</f>
        <v>0</v>
      </c>
      <c r="BH139" s="231">
        <f>IF(N139="sníž. přenesená",J139,0)</f>
        <v>0</v>
      </c>
      <c r="BI139" s="231">
        <f>IF(N139="nulová",J139,0)</f>
        <v>0</v>
      </c>
      <c r="BJ139" s="17" t="s">
        <v>14</v>
      </c>
      <c r="BK139" s="231">
        <f>ROUND(I139*H139,2)</f>
        <v>0</v>
      </c>
      <c r="BL139" s="17" t="s">
        <v>466</v>
      </c>
      <c r="BM139" s="230" t="s">
        <v>488</v>
      </c>
    </row>
    <row r="140" s="2" customFormat="1">
      <c r="A140" s="38"/>
      <c r="B140" s="39"/>
      <c r="C140" s="40"/>
      <c r="D140" s="232" t="s">
        <v>168</v>
      </c>
      <c r="E140" s="40"/>
      <c r="F140" s="233" t="s">
        <v>486</v>
      </c>
      <c r="G140" s="40"/>
      <c r="H140" s="40"/>
      <c r="I140" s="234"/>
      <c r="J140" s="40"/>
      <c r="K140" s="40"/>
      <c r="L140" s="44"/>
      <c r="M140" s="282"/>
      <c r="N140" s="283"/>
      <c r="O140" s="284"/>
      <c r="P140" s="284"/>
      <c r="Q140" s="284"/>
      <c r="R140" s="284"/>
      <c r="S140" s="284"/>
      <c r="T140" s="285"/>
      <c r="U140" s="38"/>
      <c r="V140" s="38"/>
      <c r="W140" s="38"/>
      <c r="X140" s="38"/>
      <c r="Y140" s="38"/>
      <c r="Z140" s="38"/>
      <c r="AA140" s="38"/>
      <c r="AB140" s="38"/>
      <c r="AC140" s="38"/>
      <c r="AD140" s="38"/>
      <c r="AE140" s="38"/>
      <c r="AT140" s="17" t="s">
        <v>168</v>
      </c>
      <c r="AU140" s="17" t="s">
        <v>91</v>
      </c>
    </row>
    <row r="141" s="2" customFormat="1" ht="6.96" customHeight="1">
      <c r="A141" s="38"/>
      <c r="B141" s="66"/>
      <c r="C141" s="67"/>
      <c r="D141" s="67"/>
      <c r="E141" s="67"/>
      <c r="F141" s="67"/>
      <c r="G141" s="67"/>
      <c r="H141" s="67"/>
      <c r="I141" s="67"/>
      <c r="J141" s="67"/>
      <c r="K141" s="67"/>
      <c r="L141" s="44"/>
      <c r="M141" s="38"/>
      <c r="O141" s="38"/>
      <c r="P141" s="38"/>
      <c r="Q141" s="38"/>
      <c r="R141" s="38"/>
      <c r="S141" s="38"/>
      <c r="T141" s="38"/>
      <c r="U141" s="38"/>
      <c r="V141" s="38"/>
      <c r="W141" s="38"/>
      <c r="X141" s="38"/>
      <c r="Y141" s="38"/>
      <c r="Z141" s="38"/>
      <c r="AA141" s="38"/>
      <c r="AB141" s="38"/>
      <c r="AC141" s="38"/>
      <c r="AD141" s="38"/>
      <c r="AE141" s="38"/>
    </row>
  </sheetData>
  <sheetProtection sheet="1" autoFilter="0" formatColumns="0" formatRows="0" objects="1" scenarios="1" spinCount="100000" saltValue="HJAiK4G2LwTxjwQeSQhVGN+VspoJv4eemr9E46RI6PMDsBbqMfIpN8uNwDRfe05yOP8uBOJXKv7PbebvBMgDog==" hashValue="hADrTX8WsXsaKeKaxTXRZmjZHlBQYTVC0Bj9nn4cSZdK09z6dVwAZOOoUXekWCez1yUOmi681e5bXF/BF9Y8xw==" algorithmName="SHA-512" password="CC35"/>
  <autoFilter ref="C121:K140"/>
  <mergeCells count="9">
    <mergeCell ref="E7:H7"/>
    <mergeCell ref="E9:H9"/>
    <mergeCell ref="E18:H18"/>
    <mergeCell ref="E27:H27"/>
    <mergeCell ref="E85:H85"/>
    <mergeCell ref="E87:H87"/>
    <mergeCell ref="E112:H112"/>
    <mergeCell ref="E114:H114"/>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2031" style="1" customWidth="1"/>
    <col min="2" max="2" width="1.667969" style="1" customWidth="1"/>
    <col min="3" max="3" width="25" style="1" customWidth="1"/>
    <col min="4" max="4" width="75.83203" style="1" customWidth="1"/>
    <col min="5" max="5" width="13.33203" style="1" customWidth="1"/>
    <col min="6" max="6" width="20" style="1" customWidth="1"/>
    <col min="7" max="7" width="1.667969" style="1" customWidth="1"/>
    <col min="8" max="8" width="8.332031" style="1" customWidth="1"/>
  </cols>
  <sheetData>
    <row r="1" s="1" customFormat="1" ht="11.28" customHeight="1"/>
    <row r="2" s="1" customFormat="1" ht="36.96" customHeight="1"/>
    <row r="3" s="1" customFormat="1" ht="6.96" customHeight="1">
      <c r="B3" s="137"/>
      <c r="C3" s="138"/>
      <c r="D3" s="138"/>
      <c r="E3" s="138"/>
      <c r="F3" s="138"/>
      <c r="G3" s="138"/>
      <c r="H3" s="20"/>
    </row>
    <row r="4" s="1" customFormat="1" ht="24.96" customHeight="1">
      <c r="B4" s="20"/>
      <c r="C4" s="139" t="s">
        <v>489</v>
      </c>
      <c r="H4" s="20"/>
    </row>
    <row r="5" s="1" customFormat="1" ht="12" customHeight="1">
      <c r="B5" s="20"/>
      <c r="C5" s="286" t="s">
        <v>13</v>
      </c>
      <c r="D5" s="148" t="s">
        <v>14</v>
      </c>
      <c r="E5" s="1"/>
      <c r="F5" s="1"/>
      <c r="H5" s="20"/>
    </row>
    <row r="6" s="1" customFormat="1" ht="36.96" customHeight="1">
      <c r="B6" s="20"/>
      <c r="C6" s="287" t="s">
        <v>16</v>
      </c>
      <c r="D6" s="288" t="s">
        <v>17</v>
      </c>
      <c r="E6" s="1"/>
      <c r="F6" s="1"/>
      <c r="H6" s="20"/>
    </row>
    <row r="7" s="1" customFormat="1" ht="16.5" customHeight="1">
      <c r="B7" s="20"/>
      <c r="C7" s="141" t="s">
        <v>22</v>
      </c>
      <c r="D7" s="145" t="str">
        <f>'Rekapitulace stavby'!AN8</f>
        <v>18. 10. 2021</v>
      </c>
      <c r="H7" s="20"/>
    </row>
    <row r="8" s="2" customFormat="1" ht="10.8" customHeight="1">
      <c r="A8" s="38"/>
      <c r="B8" s="44"/>
      <c r="C8" s="38"/>
      <c r="D8" s="38"/>
      <c r="E8" s="38"/>
      <c r="F8" s="38"/>
      <c r="G8" s="38"/>
      <c r="H8" s="44"/>
    </row>
    <row r="9" s="11" customFormat="1" ht="29.28" customHeight="1">
      <c r="A9" s="192"/>
      <c r="B9" s="289"/>
      <c r="C9" s="290" t="s">
        <v>63</v>
      </c>
      <c r="D9" s="291" t="s">
        <v>64</v>
      </c>
      <c r="E9" s="291" t="s">
        <v>147</v>
      </c>
      <c r="F9" s="292" t="s">
        <v>490</v>
      </c>
      <c r="G9" s="192"/>
      <c r="H9" s="289"/>
    </row>
    <row r="10" s="2" customFormat="1" ht="26.4" customHeight="1">
      <c r="A10" s="38"/>
      <c r="B10" s="44"/>
      <c r="C10" s="293" t="s">
        <v>491</v>
      </c>
      <c r="D10" s="293" t="s">
        <v>88</v>
      </c>
      <c r="E10" s="38"/>
      <c r="F10" s="38"/>
      <c r="G10" s="38"/>
      <c r="H10" s="44"/>
    </row>
    <row r="11" s="2" customFormat="1" ht="16.8" customHeight="1">
      <c r="A11" s="38"/>
      <c r="B11" s="44"/>
      <c r="C11" s="294" t="s">
        <v>104</v>
      </c>
      <c r="D11" s="295" t="s">
        <v>105</v>
      </c>
      <c r="E11" s="296" t="s">
        <v>106</v>
      </c>
      <c r="F11" s="297">
        <v>29</v>
      </c>
      <c r="G11" s="38"/>
      <c r="H11" s="44"/>
    </row>
    <row r="12" s="2" customFormat="1" ht="16.8" customHeight="1">
      <c r="A12" s="38"/>
      <c r="B12" s="44"/>
      <c r="C12" s="298" t="s">
        <v>1</v>
      </c>
      <c r="D12" s="298" t="s">
        <v>331</v>
      </c>
      <c r="E12" s="17" t="s">
        <v>1</v>
      </c>
      <c r="F12" s="299">
        <v>29</v>
      </c>
      <c r="G12" s="38"/>
      <c r="H12" s="44"/>
    </row>
    <row r="13" s="2" customFormat="1" ht="16.8" customHeight="1">
      <c r="A13" s="38"/>
      <c r="B13" s="44"/>
      <c r="C13" s="298" t="s">
        <v>104</v>
      </c>
      <c r="D13" s="298" t="s">
        <v>176</v>
      </c>
      <c r="E13" s="17" t="s">
        <v>1</v>
      </c>
      <c r="F13" s="299">
        <v>29</v>
      </c>
      <c r="G13" s="38"/>
      <c r="H13" s="44"/>
    </row>
    <row r="14" s="2" customFormat="1" ht="16.8" customHeight="1">
      <c r="A14" s="38"/>
      <c r="B14" s="44"/>
      <c r="C14" s="300" t="s">
        <v>492</v>
      </c>
      <c r="D14" s="38"/>
      <c r="E14" s="38"/>
      <c r="F14" s="38"/>
      <c r="G14" s="38"/>
      <c r="H14" s="44"/>
    </row>
    <row r="15" s="2" customFormat="1">
      <c r="A15" s="38"/>
      <c r="B15" s="44"/>
      <c r="C15" s="298" t="s">
        <v>326</v>
      </c>
      <c r="D15" s="298" t="s">
        <v>327</v>
      </c>
      <c r="E15" s="17" t="s">
        <v>106</v>
      </c>
      <c r="F15" s="299">
        <v>33</v>
      </c>
      <c r="G15" s="38"/>
      <c r="H15" s="44"/>
    </row>
    <row r="16" s="2" customFormat="1" ht="16.8" customHeight="1">
      <c r="A16" s="38"/>
      <c r="B16" s="44"/>
      <c r="C16" s="298" t="s">
        <v>366</v>
      </c>
      <c r="D16" s="298" t="s">
        <v>367</v>
      </c>
      <c r="E16" s="17" t="s">
        <v>210</v>
      </c>
      <c r="F16" s="299">
        <v>3.4849999999999999</v>
      </c>
      <c r="G16" s="38"/>
      <c r="H16" s="44"/>
    </row>
    <row r="17" s="2" customFormat="1" ht="16.8" customHeight="1">
      <c r="A17" s="38"/>
      <c r="B17" s="44"/>
      <c r="C17" s="294" t="s">
        <v>108</v>
      </c>
      <c r="D17" s="295" t="s">
        <v>109</v>
      </c>
      <c r="E17" s="296" t="s">
        <v>106</v>
      </c>
      <c r="F17" s="297">
        <v>14</v>
      </c>
      <c r="G17" s="38"/>
      <c r="H17" s="44"/>
    </row>
    <row r="18" s="2" customFormat="1" ht="16.8" customHeight="1">
      <c r="A18" s="38"/>
      <c r="B18" s="44"/>
      <c r="C18" s="298" t="s">
        <v>1</v>
      </c>
      <c r="D18" s="298" t="s">
        <v>360</v>
      </c>
      <c r="E18" s="17" t="s">
        <v>1</v>
      </c>
      <c r="F18" s="299">
        <v>14</v>
      </c>
      <c r="G18" s="38"/>
      <c r="H18" s="44"/>
    </row>
    <row r="19" s="2" customFormat="1" ht="16.8" customHeight="1">
      <c r="A19" s="38"/>
      <c r="B19" s="44"/>
      <c r="C19" s="298" t="s">
        <v>108</v>
      </c>
      <c r="D19" s="298" t="s">
        <v>176</v>
      </c>
      <c r="E19" s="17" t="s">
        <v>1</v>
      </c>
      <c r="F19" s="299">
        <v>14</v>
      </c>
      <c r="G19" s="38"/>
      <c r="H19" s="44"/>
    </row>
    <row r="20" s="2" customFormat="1" ht="16.8" customHeight="1">
      <c r="A20" s="38"/>
      <c r="B20" s="44"/>
      <c r="C20" s="300" t="s">
        <v>492</v>
      </c>
      <c r="D20" s="38"/>
      <c r="E20" s="38"/>
      <c r="F20" s="38"/>
      <c r="G20" s="38"/>
      <c r="H20" s="44"/>
    </row>
    <row r="21" s="2" customFormat="1">
      <c r="A21" s="38"/>
      <c r="B21" s="44"/>
      <c r="C21" s="298" t="s">
        <v>355</v>
      </c>
      <c r="D21" s="298" t="s">
        <v>356</v>
      </c>
      <c r="E21" s="17" t="s">
        <v>106</v>
      </c>
      <c r="F21" s="299">
        <v>14</v>
      </c>
      <c r="G21" s="38"/>
      <c r="H21" s="44"/>
    </row>
    <row r="22" s="2" customFormat="1" ht="16.8" customHeight="1">
      <c r="A22" s="38"/>
      <c r="B22" s="44"/>
      <c r="C22" s="298" t="s">
        <v>366</v>
      </c>
      <c r="D22" s="298" t="s">
        <v>367</v>
      </c>
      <c r="E22" s="17" t="s">
        <v>210</v>
      </c>
      <c r="F22" s="299">
        <v>3.4849999999999999</v>
      </c>
      <c r="G22" s="38"/>
      <c r="H22" s="44"/>
    </row>
    <row r="23" s="2" customFormat="1" ht="16.8" customHeight="1">
      <c r="A23" s="38"/>
      <c r="B23" s="44"/>
      <c r="C23" s="294" t="s">
        <v>114</v>
      </c>
      <c r="D23" s="295" t="s">
        <v>115</v>
      </c>
      <c r="E23" s="296" t="s">
        <v>96</v>
      </c>
      <c r="F23" s="297">
        <v>18.18</v>
      </c>
      <c r="G23" s="38"/>
      <c r="H23" s="44"/>
    </row>
    <row r="24" s="2" customFormat="1" ht="16.8" customHeight="1">
      <c r="A24" s="38"/>
      <c r="B24" s="44"/>
      <c r="C24" s="298" t="s">
        <v>1</v>
      </c>
      <c r="D24" s="298" t="s">
        <v>175</v>
      </c>
      <c r="E24" s="17" t="s">
        <v>1</v>
      </c>
      <c r="F24" s="299">
        <v>18.18</v>
      </c>
      <c r="G24" s="38"/>
      <c r="H24" s="44"/>
    </row>
    <row r="25" s="2" customFormat="1" ht="16.8" customHeight="1">
      <c r="A25" s="38"/>
      <c r="B25" s="44"/>
      <c r="C25" s="298" t="s">
        <v>114</v>
      </c>
      <c r="D25" s="298" t="s">
        <v>176</v>
      </c>
      <c r="E25" s="17" t="s">
        <v>1</v>
      </c>
      <c r="F25" s="299">
        <v>18.18</v>
      </c>
      <c r="G25" s="38"/>
      <c r="H25" s="44"/>
    </row>
    <row r="26" s="2" customFormat="1" ht="16.8" customHeight="1">
      <c r="A26" s="38"/>
      <c r="B26" s="44"/>
      <c r="C26" s="300" t="s">
        <v>492</v>
      </c>
      <c r="D26" s="38"/>
      <c r="E26" s="38"/>
      <c r="F26" s="38"/>
      <c r="G26" s="38"/>
      <c r="H26" s="44"/>
    </row>
    <row r="27" s="2" customFormat="1">
      <c r="A27" s="38"/>
      <c r="B27" s="44"/>
      <c r="C27" s="298" t="s">
        <v>163</v>
      </c>
      <c r="D27" s="298" t="s">
        <v>164</v>
      </c>
      <c r="E27" s="17" t="s">
        <v>96</v>
      </c>
      <c r="F27" s="299">
        <v>18.18</v>
      </c>
      <c r="G27" s="38"/>
      <c r="H27" s="44"/>
    </row>
    <row r="28" s="2" customFormat="1">
      <c r="A28" s="38"/>
      <c r="B28" s="44"/>
      <c r="C28" s="298" t="s">
        <v>191</v>
      </c>
      <c r="D28" s="298" t="s">
        <v>192</v>
      </c>
      <c r="E28" s="17" t="s">
        <v>96</v>
      </c>
      <c r="F28" s="299">
        <v>66.245000000000005</v>
      </c>
      <c r="G28" s="38"/>
      <c r="H28" s="44"/>
    </row>
    <row r="29" s="2" customFormat="1" ht="16.8" customHeight="1">
      <c r="A29" s="38"/>
      <c r="B29" s="44"/>
      <c r="C29" s="294" t="s">
        <v>199</v>
      </c>
      <c r="D29" s="295" t="s">
        <v>199</v>
      </c>
      <c r="E29" s="296" t="s">
        <v>1</v>
      </c>
      <c r="F29" s="297">
        <v>66.245000000000005</v>
      </c>
      <c r="G29" s="38"/>
      <c r="H29" s="44"/>
    </row>
    <row r="30" s="2" customFormat="1" ht="16.8" customHeight="1">
      <c r="A30" s="38"/>
      <c r="B30" s="44"/>
      <c r="C30" s="298" t="s">
        <v>1</v>
      </c>
      <c r="D30" s="298" t="s">
        <v>195</v>
      </c>
      <c r="E30" s="17" t="s">
        <v>1</v>
      </c>
      <c r="F30" s="299">
        <v>106.5</v>
      </c>
      <c r="G30" s="38"/>
      <c r="H30" s="44"/>
    </row>
    <row r="31" s="2" customFormat="1" ht="16.8" customHeight="1">
      <c r="A31" s="38"/>
      <c r="B31" s="44"/>
      <c r="C31" s="298" t="s">
        <v>1</v>
      </c>
      <c r="D31" s="298" t="s">
        <v>196</v>
      </c>
      <c r="E31" s="17" t="s">
        <v>1</v>
      </c>
      <c r="F31" s="299">
        <v>-18.18</v>
      </c>
      <c r="G31" s="38"/>
      <c r="H31" s="44"/>
    </row>
    <row r="32" s="2" customFormat="1" ht="16.8" customHeight="1">
      <c r="A32" s="38"/>
      <c r="B32" s="44"/>
      <c r="C32" s="298" t="s">
        <v>1</v>
      </c>
      <c r="D32" s="298" t="s">
        <v>197</v>
      </c>
      <c r="E32" s="17" t="s">
        <v>1</v>
      </c>
      <c r="F32" s="299">
        <v>-1.925</v>
      </c>
      <c r="G32" s="38"/>
      <c r="H32" s="44"/>
    </row>
    <row r="33" s="2" customFormat="1" ht="16.8" customHeight="1">
      <c r="A33" s="38"/>
      <c r="B33" s="44"/>
      <c r="C33" s="298" t="s">
        <v>1</v>
      </c>
      <c r="D33" s="298" t="s">
        <v>198</v>
      </c>
      <c r="E33" s="17" t="s">
        <v>1</v>
      </c>
      <c r="F33" s="299">
        <v>-20.149999999999999</v>
      </c>
      <c r="G33" s="38"/>
      <c r="H33" s="44"/>
    </row>
    <row r="34" s="2" customFormat="1" ht="16.8" customHeight="1">
      <c r="A34" s="38"/>
      <c r="B34" s="44"/>
      <c r="C34" s="298" t="s">
        <v>199</v>
      </c>
      <c r="D34" s="298" t="s">
        <v>176</v>
      </c>
      <c r="E34" s="17" t="s">
        <v>1</v>
      </c>
      <c r="F34" s="299">
        <v>66.245000000000005</v>
      </c>
      <c r="G34" s="38"/>
      <c r="H34" s="44"/>
    </row>
    <row r="35" s="2" customFormat="1" ht="16.8" customHeight="1">
      <c r="A35" s="38"/>
      <c r="B35" s="44"/>
      <c r="C35" s="294" t="s">
        <v>98</v>
      </c>
      <c r="D35" s="295" t="s">
        <v>98</v>
      </c>
      <c r="E35" s="296" t="s">
        <v>96</v>
      </c>
      <c r="F35" s="297">
        <v>56.5</v>
      </c>
      <c r="G35" s="38"/>
      <c r="H35" s="44"/>
    </row>
    <row r="36" s="2" customFormat="1" ht="16.8" customHeight="1">
      <c r="A36" s="38"/>
      <c r="B36" s="44"/>
      <c r="C36" s="298" t="s">
        <v>98</v>
      </c>
      <c r="D36" s="298" t="s">
        <v>259</v>
      </c>
      <c r="E36" s="17" t="s">
        <v>1</v>
      </c>
      <c r="F36" s="299">
        <v>56.5</v>
      </c>
      <c r="G36" s="38"/>
      <c r="H36" s="44"/>
    </row>
    <row r="37" s="2" customFormat="1" ht="16.8" customHeight="1">
      <c r="A37" s="38"/>
      <c r="B37" s="44"/>
      <c r="C37" s="300" t="s">
        <v>492</v>
      </c>
      <c r="D37" s="38"/>
      <c r="E37" s="38"/>
      <c r="F37" s="38"/>
      <c r="G37" s="38"/>
      <c r="H37" s="44"/>
    </row>
    <row r="38" s="2" customFormat="1">
      <c r="A38" s="38"/>
      <c r="B38" s="44"/>
      <c r="C38" s="298" t="s">
        <v>255</v>
      </c>
      <c r="D38" s="298" t="s">
        <v>256</v>
      </c>
      <c r="E38" s="17" t="s">
        <v>96</v>
      </c>
      <c r="F38" s="299">
        <v>80.5</v>
      </c>
      <c r="G38" s="38"/>
      <c r="H38" s="44"/>
    </row>
    <row r="39" s="2" customFormat="1">
      <c r="A39" s="38"/>
      <c r="B39" s="44"/>
      <c r="C39" s="298" t="s">
        <v>191</v>
      </c>
      <c r="D39" s="298" t="s">
        <v>192</v>
      </c>
      <c r="E39" s="17" t="s">
        <v>96</v>
      </c>
      <c r="F39" s="299">
        <v>66.245000000000005</v>
      </c>
      <c r="G39" s="38"/>
      <c r="H39" s="44"/>
    </row>
    <row r="40" s="2" customFormat="1" ht="16.8" customHeight="1">
      <c r="A40" s="38"/>
      <c r="B40" s="44"/>
      <c r="C40" s="298" t="s">
        <v>277</v>
      </c>
      <c r="D40" s="298" t="s">
        <v>278</v>
      </c>
      <c r="E40" s="17" t="s">
        <v>96</v>
      </c>
      <c r="F40" s="299">
        <v>112.5</v>
      </c>
      <c r="G40" s="38"/>
      <c r="H40" s="44"/>
    </row>
    <row r="41" s="2" customFormat="1">
      <c r="A41" s="38"/>
      <c r="B41" s="44"/>
      <c r="C41" s="298" t="s">
        <v>293</v>
      </c>
      <c r="D41" s="298" t="s">
        <v>294</v>
      </c>
      <c r="E41" s="17" t="s">
        <v>96</v>
      </c>
      <c r="F41" s="299">
        <v>56.5</v>
      </c>
      <c r="G41" s="38"/>
      <c r="H41" s="44"/>
    </row>
    <row r="42" s="2" customFormat="1" ht="16.8" customHeight="1">
      <c r="A42" s="38"/>
      <c r="B42" s="44"/>
      <c r="C42" s="298" t="s">
        <v>299</v>
      </c>
      <c r="D42" s="298" t="s">
        <v>300</v>
      </c>
      <c r="E42" s="17" t="s">
        <v>96</v>
      </c>
      <c r="F42" s="299">
        <v>35.741</v>
      </c>
      <c r="G42" s="38"/>
      <c r="H42" s="44"/>
    </row>
    <row r="43" s="2" customFormat="1" ht="16.8" customHeight="1">
      <c r="A43" s="38"/>
      <c r="B43" s="44"/>
      <c r="C43" s="294" t="s">
        <v>101</v>
      </c>
      <c r="D43" s="295" t="s">
        <v>102</v>
      </c>
      <c r="E43" s="296" t="s">
        <v>96</v>
      </c>
      <c r="F43" s="297">
        <v>9.5</v>
      </c>
      <c r="G43" s="38"/>
      <c r="H43" s="44"/>
    </row>
    <row r="44" s="2" customFormat="1" ht="16.8" customHeight="1">
      <c r="A44" s="38"/>
      <c r="B44" s="44"/>
      <c r="C44" s="298" t="s">
        <v>1</v>
      </c>
      <c r="D44" s="298" t="s">
        <v>309</v>
      </c>
      <c r="E44" s="17" t="s">
        <v>1</v>
      </c>
      <c r="F44" s="299">
        <v>9.5</v>
      </c>
      <c r="G44" s="38"/>
      <c r="H44" s="44"/>
    </row>
    <row r="45" s="2" customFormat="1" ht="16.8" customHeight="1">
      <c r="A45" s="38"/>
      <c r="B45" s="44"/>
      <c r="C45" s="298" t="s">
        <v>101</v>
      </c>
      <c r="D45" s="298" t="s">
        <v>176</v>
      </c>
      <c r="E45" s="17" t="s">
        <v>1</v>
      </c>
      <c r="F45" s="299">
        <v>9.5</v>
      </c>
      <c r="G45" s="38"/>
      <c r="H45" s="44"/>
    </row>
    <row r="46" s="2" customFormat="1" ht="16.8" customHeight="1">
      <c r="A46" s="38"/>
      <c r="B46" s="44"/>
      <c r="C46" s="300" t="s">
        <v>492</v>
      </c>
      <c r="D46" s="38"/>
      <c r="E46" s="38"/>
      <c r="F46" s="38"/>
      <c r="G46" s="38"/>
      <c r="H46" s="44"/>
    </row>
    <row r="47" s="2" customFormat="1" ht="16.8" customHeight="1">
      <c r="A47" s="38"/>
      <c r="B47" s="44"/>
      <c r="C47" s="298" t="s">
        <v>306</v>
      </c>
      <c r="D47" s="298" t="s">
        <v>307</v>
      </c>
      <c r="E47" s="17" t="s">
        <v>96</v>
      </c>
      <c r="F47" s="299">
        <v>9.7850000000000001</v>
      </c>
      <c r="G47" s="38"/>
      <c r="H47" s="44"/>
    </row>
    <row r="48" s="2" customFormat="1" ht="16.8" customHeight="1">
      <c r="A48" s="38"/>
      <c r="B48" s="44"/>
      <c r="C48" s="298" t="s">
        <v>299</v>
      </c>
      <c r="D48" s="298" t="s">
        <v>300</v>
      </c>
      <c r="E48" s="17" t="s">
        <v>96</v>
      </c>
      <c r="F48" s="299">
        <v>35.741</v>
      </c>
      <c r="G48" s="38"/>
      <c r="H48" s="44"/>
    </row>
    <row r="49" s="2" customFormat="1" ht="16.8" customHeight="1">
      <c r="A49" s="38"/>
      <c r="B49" s="44"/>
      <c r="C49" s="294" t="s">
        <v>131</v>
      </c>
      <c r="D49" s="295" t="s">
        <v>132</v>
      </c>
      <c r="E49" s="296" t="s">
        <v>106</v>
      </c>
      <c r="F49" s="297">
        <v>36.280000000000001</v>
      </c>
      <c r="G49" s="38"/>
      <c r="H49" s="44"/>
    </row>
    <row r="50" s="2" customFormat="1" ht="16.8" customHeight="1">
      <c r="A50" s="38"/>
      <c r="B50" s="44"/>
      <c r="C50" s="298" t="s">
        <v>1</v>
      </c>
      <c r="D50" s="298" t="s">
        <v>378</v>
      </c>
      <c r="E50" s="17" t="s">
        <v>1</v>
      </c>
      <c r="F50" s="299">
        <v>29.280000000000001</v>
      </c>
      <c r="G50" s="38"/>
      <c r="H50" s="44"/>
    </row>
    <row r="51" s="2" customFormat="1" ht="16.8" customHeight="1">
      <c r="A51" s="38"/>
      <c r="B51" s="44"/>
      <c r="C51" s="298" t="s">
        <v>1</v>
      </c>
      <c r="D51" s="298" t="s">
        <v>379</v>
      </c>
      <c r="E51" s="17" t="s">
        <v>1</v>
      </c>
      <c r="F51" s="299">
        <v>7</v>
      </c>
      <c r="G51" s="38"/>
      <c r="H51" s="44"/>
    </row>
    <row r="52" s="2" customFormat="1" ht="16.8" customHeight="1">
      <c r="A52" s="38"/>
      <c r="B52" s="44"/>
      <c r="C52" s="298" t="s">
        <v>131</v>
      </c>
      <c r="D52" s="298" t="s">
        <v>176</v>
      </c>
      <c r="E52" s="17" t="s">
        <v>1</v>
      </c>
      <c r="F52" s="299">
        <v>36.280000000000001</v>
      </c>
      <c r="G52" s="38"/>
      <c r="H52" s="44"/>
    </row>
    <row r="53" s="2" customFormat="1" ht="16.8" customHeight="1">
      <c r="A53" s="38"/>
      <c r="B53" s="44"/>
      <c r="C53" s="300" t="s">
        <v>492</v>
      </c>
      <c r="D53" s="38"/>
      <c r="E53" s="38"/>
      <c r="F53" s="38"/>
      <c r="G53" s="38"/>
      <c r="H53" s="44"/>
    </row>
    <row r="54" s="2" customFormat="1">
      <c r="A54" s="38"/>
      <c r="B54" s="44"/>
      <c r="C54" s="298" t="s">
        <v>373</v>
      </c>
      <c r="D54" s="298" t="s">
        <v>374</v>
      </c>
      <c r="E54" s="17" t="s">
        <v>106</v>
      </c>
      <c r="F54" s="299">
        <v>36.280000000000001</v>
      </c>
      <c r="G54" s="38"/>
      <c r="H54" s="44"/>
    </row>
    <row r="55" s="2" customFormat="1" ht="16.8" customHeight="1">
      <c r="A55" s="38"/>
      <c r="B55" s="44"/>
      <c r="C55" s="298" t="s">
        <v>381</v>
      </c>
      <c r="D55" s="298" t="s">
        <v>382</v>
      </c>
      <c r="E55" s="17" t="s">
        <v>106</v>
      </c>
      <c r="F55" s="299">
        <v>36.280000000000001</v>
      </c>
      <c r="G55" s="38"/>
      <c r="H55" s="44"/>
    </row>
    <row r="56" s="2" customFormat="1" ht="16.8" customHeight="1">
      <c r="A56" s="38"/>
      <c r="B56" s="44"/>
      <c r="C56" s="294" t="s">
        <v>128</v>
      </c>
      <c r="D56" s="295" t="s">
        <v>129</v>
      </c>
      <c r="E56" s="296" t="s">
        <v>120</v>
      </c>
      <c r="F56" s="297">
        <v>11.105</v>
      </c>
      <c r="G56" s="38"/>
      <c r="H56" s="44"/>
    </row>
    <row r="57" s="2" customFormat="1" ht="16.8" customHeight="1">
      <c r="A57" s="38"/>
      <c r="B57" s="44"/>
      <c r="C57" s="298" t="s">
        <v>128</v>
      </c>
      <c r="D57" s="298" t="s">
        <v>426</v>
      </c>
      <c r="E57" s="17" t="s">
        <v>1</v>
      </c>
      <c r="F57" s="299">
        <v>11.105</v>
      </c>
      <c r="G57" s="38"/>
      <c r="H57" s="44"/>
    </row>
    <row r="58" s="2" customFormat="1" ht="16.8" customHeight="1">
      <c r="A58" s="38"/>
      <c r="B58" s="44"/>
      <c r="C58" s="300" t="s">
        <v>492</v>
      </c>
      <c r="D58" s="38"/>
      <c r="E58" s="38"/>
      <c r="F58" s="38"/>
      <c r="G58" s="38"/>
      <c r="H58" s="44"/>
    </row>
    <row r="59" s="2" customFormat="1" ht="16.8" customHeight="1">
      <c r="A59" s="38"/>
      <c r="B59" s="44"/>
      <c r="C59" s="298" t="s">
        <v>419</v>
      </c>
      <c r="D59" s="298" t="s">
        <v>420</v>
      </c>
      <c r="E59" s="17" t="s">
        <v>120</v>
      </c>
      <c r="F59" s="299">
        <v>43.438000000000002</v>
      </c>
      <c r="G59" s="38"/>
      <c r="H59" s="44"/>
    </row>
    <row r="60" s="2" customFormat="1">
      <c r="A60" s="38"/>
      <c r="B60" s="44"/>
      <c r="C60" s="298" t="s">
        <v>428</v>
      </c>
      <c r="D60" s="298" t="s">
        <v>429</v>
      </c>
      <c r="E60" s="17" t="s">
        <v>120</v>
      </c>
      <c r="F60" s="299">
        <v>11.105</v>
      </c>
      <c r="G60" s="38"/>
      <c r="H60" s="44"/>
    </row>
    <row r="61" s="2" customFormat="1" ht="16.8" customHeight="1">
      <c r="A61" s="38"/>
      <c r="B61" s="44"/>
      <c r="C61" s="294" t="s">
        <v>118</v>
      </c>
      <c r="D61" s="295" t="s">
        <v>119</v>
      </c>
      <c r="E61" s="296" t="s">
        <v>120</v>
      </c>
      <c r="F61" s="297">
        <v>43.438000000000002</v>
      </c>
      <c r="G61" s="38"/>
      <c r="H61" s="44"/>
    </row>
    <row r="62" s="2" customFormat="1" ht="16.8" customHeight="1">
      <c r="A62" s="38"/>
      <c r="B62" s="44"/>
      <c r="C62" s="298" t="s">
        <v>122</v>
      </c>
      <c r="D62" s="298" t="s">
        <v>424</v>
      </c>
      <c r="E62" s="17" t="s">
        <v>1</v>
      </c>
      <c r="F62" s="299">
        <v>11.4</v>
      </c>
      <c r="G62" s="38"/>
      <c r="H62" s="44"/>
    </row>
    <row r="63" s="2" customFormat="1" ht="16.8" customHeight="1">
      <c r="A63" s="38"/>
      <c r="B63" s="44"/>
      <c r="C63" s="298" t="s">
        <v>125</v>
      </c>
      <c r="D63" s="298" t="s">
        <v>425</v>
      </c>
      <c r="E63" s="17" t="s">
        <v>1</v>
      </c>
      <c r="F63" s="299">
        <v>20.933</v>
      </c>
      <c r="G63" s="38"/>
      <c r="H63" s="44"/>
    </row>
    <row r="64" s="2" customFormat="1" ht="16.8" customHeight="1">
      <c r="A64" s="38"/>
      <c r="B64" s="44"/>
      <c r="C64" s="298" t="s">
        <v>128</v>
      </c>
      <c r="D64" s="298" t="s">
        <v>426</v>
      </c>
      <c r="E64" s="17" t="s">
        <v>1</v>
      </c>
      <c r="F64" s="299">
        <v>11.105</v>
      </c>
      <c r="G64" s="38"/>
      <c r="H64" s="44"/>
    </row>
    <row r="65" s="2" customFormat="1" ht="16.8" customHeight="1">
      <c r="A65" s="38"/>
      <c r="B65" s="44"/>
      <c r="C65" s="298" t="s">
        <v>118</v>
      </c>
      <c r="D65" s="298" t="s">
        <v>176</v>
      </c>
      <c r="E65" s="17" t="s">
        <v>1</v>
      </c>
      <c r="F65" s="299">
        <v>43.438000000000002</v>
      </c>
      <c r="G65" s="38"/>
      <c r="H65" s="44"/>
    </row>
    <row r="66" s="2" customFormat="1" ht="16.8" customHeight="1">
      <c r="A66" s="38"/>
      <c r="B66" s="44"/>
      <c r="C66" s="300" t="s">
        <v>492</v>
      </c>
      <c r="D66" s="38"/>
      <c r="E66" s="38"/>
      <c r="F66" s="38"/>
      <c r="G66" s="38"/>
      <c r="H66" s="44"/>
    </row>
    <row r="67" s="2" customFormat="1" ht="16.8" customHeight="1">
      <c r="A67" s="38"/>
      <c r="B67" s="44"/>
      <c r="C67" s="298" t="s">
        <v>419</v>
      </c>
      <c r="D67" s="298" t="s">
        <v>420</v>
      </c>
      <c r="E67" s="17" t="s">
        <v>120</v>
      </c>
      <c r="F67" s="299">
        <v>43.438000000000002</v>
      </c>
      <c r="G67" s="38"/>
      <c r="H67" s="44"/>
    </row>
    <row r="68" s="2" customFormat="1">
      <c r="A68" s="38"/>
      <c r="B68" s="44"/>
      <c r="C68" s="298" t="s">
        <v>406</v>
      </c>
      <c r="D68" s="298" t="s">
        <v>407</v>
      </c>
      <c r="E68" s="17" t="s">
        <v>120</v>
      </c>
      <c r="F68" s="299">
        <v>43.438000000000002</v>
      </c>
      <c r="G68" s="38"/>
      <c r="H68" s="44"/>
    </row>
    <row r="69" s="2" customFormat="1">
      <c r="A69" s="38"/>
      <c r="B69" s="44"/>
      <c r="C69" s="298" t="s">
        <v>412</v>
      </c>
      <c r="D69" s="298" t="s">
        <v>413</v>
      </c>
      <c r="E69" s="17" t="s">
        <v>120</v>
      </c>
      <c r="F69" s="299">
        <v>1042.5119999999999</v>
      </c>
      <c r="G69" s="38"/>
      <c r="H69" s="44"/>
    </row>
    <row r="70" s="2" customFormat="1" ht="16.8" customHeight="1">
      <c r="A70" s="38"/>
      <c r="B70" s="44"/>
      <c r="C70" s="294" t="s">
        <v>122</v>
      </c>
      <c r="D70" s="295" t="s">
        <v>123</v>
      </c>
      <c r="E70" s="296" t="s">
        <v>120</v>
      </c>
      <c r="F70" s="297">
        <v>11.4</v>
      </c>
      <c r="G70" s="38"/>
      <c r="H70" s="44"/>
    </row>
    <row r="71" s="2" customFormat="1" ht="16.8" customHeight="1">
      <c r="A71" s="38"/>
      <c r="B71" s="44"/>
      <c r="C71" s="298" t="s">
        <v>122</v>
      </c>
      <c r="D71" s="298" t="s">
        <v>424</v>
      </c>
      <c r="E71" s="17" t="s">
        <v>1</v>
      </c>
      <c r="F71" s="299">
        <v>11.4</v>
      </c>
      <c r="G71" s="38"/>
      <c r="H71" s="44"/>
    </row>
    <row r="72" s="2" customFormat="1" ht="16.8" customHeight="1">
      <c r="A72" s="38"/>
      <c r="B72" s="44"/>
      <c r="C72" s="300" t="s">
        <v>492</v>
      </c>
      <c r="D72" s="38"/>
      <c r="E72" s="38"/>
      <c r="F72" s="38"/>
      <c r="G72" s="38"/>
      <c r="H72" s="44"/>
    </row>
    <row r="73" s="2" customFormat="1" ht="16.8" customHeight="1">
      <c r="A73" s="38"/>
      <c r="B73" s="44"/>
      <c r="C73" s="298" t="s">
        <v>419</v>
      </c>
      <c r="D73" s="298" t="s">
        <v>420</v>
      </c>
      <c r="E73" s="17" t="s">
        <v>120</v>
      </c>
      <c r="F73" s="299">
        <v>43.438000000000002</v>
      </c>
      <c r="G73" s="38"/>
      <c r="H73" s="44"/>
    </row>
    <row r="74" s="2" customFormat="1">
      <c r="A74" s="38"/>
      <c r="B74" s="44"/>
      <c r="C74" s="298" t="s">
        <v>434</v>
      </c>
      <c r="D74" s="298" t="s">
        <v>435</v>
      </c>
      <c r="E74" s="17" t="s">
        <v>120</v>
      </c>
      <c r="F74" s="299">
        <v>11.4</v>
      </c>
      <c r="G74" s="38"/>
      <c r="H74" s="44"/>
    </row>
    <row r="75" s="2" customFormat="1" ht="16.8" customHeight="1">
      <c r="A75" s="38"/>
      <c r="B75" s="44"/>
      <c r="C75" s="294" t="s">
        <v>125</v>
      </c>
      <c r="D75" s="295" t="s">
        <v>126</v>
      </c>
      <c r="E75" s="296" t="s">
        <v>120</v>
      </c>
      <c r="F75" s="297">
        <v>20.933</v>
      </c>
      <c r="G75" s="38"/>
      <c r="H75" s="44"/>
    </row>
    <row r="76" s="2" customFormat="1" ht="16.8" customHeight="1">
      <c r="A76" s="38"/>
      <c r="B76" s="44"/>
      <c r="C76" s="298" t="s">
        <v>125</v>
      </c>
      <c r="D76" s="298" t="s">
        <v>425</v>
      </c>
      <c r="E76" s="17" t="s">
        <v>1</v>
      </c>
      <c r="F76" s="299">
        <v>20.933</v>
      </c>
      <c r="G76" s="38"/>
      <c r="H76" s="44"/>
    </row>
    <row r="77" s="2" customFormat="1" ht="16.8" customHeight="1">
      <c r="A77" s="38"/>
      <c r="B77" s="44"/>
      <c r="C77" s="300" t="s">
        <v>492</v>
      </c>
      <c r="D77" s="38"/>
      <c r="E77" s="38"/>
      <c r="F77" s="38"/>
      <c r="G77" s="38"/>
      <c r="H77" s="44"/>
    </row>
    <row r="78" s="2" customFormat="1" ht="16.8" customHeight="1">
      <c r="A78" s="38"/>
      <c r="B78" s="44"/>
      <c r="C78" s="298" t="s">
        <v>419</v>
      </c>
      <c r="D78" s="298" t="s">
        <v>420</v>
      </c>
      <c r="E78" s="17" t="s">
        <v>120</v>
      </c>
      <c r="F78" s="299">
        <v>43.438000000000002</v>
      </c>
      <c r="G78" s="38"/>
      <c r="H78" s="44"/>
    </row>
    <row r="79" s="2" customFormat="1">
      <c r="A79" s="38"/>
      <c r="B79" s="44"/>
      <c r="C79" s="298" t="s">
        <v>439</v>
      </c>
      <c r="D79" s="298" t="s">
        <v>440</v>
      </c>
      <c r="E79" s="17" t="s">
        <v>120</v>
      </c>
      <c r="F79" s="299">
        <v>20.933</v>
      </c>
      <c r="G79" s="38"/>
      <c r="H79" s="44"/>
    </row>
    <row r="80" s="2" customFormat="1" ht="16.8" customHeight="1">
      <c r="A80" s="38"/>
      <c r="B80" s="44"/>
      <c r="C80" s="294" t="s">
        <v>111</v>
      </c>
      <c r="D80" s="295" t="s">
        <v>111</v>
      </c>
      <c r="E80" s="296" t="s">
        <v>96</v>
      </c>
      <c r="F80" s="297">
        <v>18</v>
      </c>
      <c r="G80" s="38"/>
      <c r="H80" s="44"/>
    </row>
    <row r="81" s="2" customFormat="1" ht="16.8" customHeight="1">
      <c r="A81" s="38"/>
      <c r="B81" s="44"/>
      <c r="C81" s="298" t="s">
        <v>111</v>
      </c>
      <c r="D81" s="298" t="s">
        <v>253</v>
      </c>
      <c r="E81" s="17" t="s">
        <v>1</v>
      </c>
      <c r="F81" s="299">
        <v>18</v>
      </c>
      <c r="G81" s="38"/>
      <c r="H81" s="44"/>
    </row>
    <row r="82" s="2" customFormat="1" ht="16.8" customHeight="1">
      <c r="A82" s="38"/>
      <c r="B82" s="44"/>
      <c r="C82" s="300" t="s">
        <v>492</v>
      </c>
      <c r="D82" s="38"/>
      <c r="E82" s="38"/>
      <c r="F82" s="38"/>
      <c r="G82" s="38"/>
      <c r="H82" s="44"/>
    </row>
    <row r="83" s="2" customFormat="1">
      <c r="A83" s="38"/>
      <c r="B83" s="44"/>
      <c r="C83" s="298" t="s">
        <v>248</v>
      </c>
      <c r="D83" s="298" t="s">
        <v>249</v>
      </c>
      <c r="E83" s="17" t="s">
        <v>96</v>
      </c>
      <c r="F83" s="299">
        <v>18</v>
      </c>
      <c r="G83" s="38"/>
      <c r="H83" s="44"/>
    </row>
    <row r="84" s="2" customFormat="1">
      <c r="A84" s="38"/>
      <c r="B84" s="44"/>
      <c r="C84" s="298" t="s">
        <v>191</v>
      </c>
      <c r="D84" s="298" t="s">
        <v>192</v>
      </c>
      <c r="E84" s="17" t="s">
        <v>96</v>
      </c>
      <c r="F84" s="299">
        <v>66.245000000000005</v>
      </c>
      <c r="G84" s="38"/>
      <c r="H84" s="44"/>
    </row>
    <row r="85" s="2" customFormat="1">
      <c r="A85" s="38"/>
      <c r="B85" s="44"/>
      <c r="C85" s="298" t="s">
        <v>208</v>
      </c>
      <c r="D85" s="298" t="s">
        <v>209</v>
      </c>
      <c r="E85" s="17" t="s">
        <v>210</v>
      </c>
      <c r="F85" s="299">
        <v>1.8</v>
      </c>
      <c r="G85" s="38"/>
      <c r="H85" s="44"/>
    </row>
    <row r="86" s="2" customFormat="1">
      <c r="A86" s="38"/>
      <c r="B86" s="44"/>
      <c r="C86" s="298" t="s">
        <v>217</v>
      </c>
      <c r="D86" s="298" t="s">
        <v>218</v>
      </c>
      <c r="E86" s="17" t="s">
        <v>210</v>
      </c>
      <c r="F86" s="299">
        <v>1.8</v>
      </c>
      <c r="G86" s="38"/>
      <c r="H86" s="44"/>
    </row>
    <row r="87" s="2" customFormat="1">
      <c r="A87" s="38"/>
      <c r="B87" s="44"/>
      <c r="C87" s="298" t="s">
        <v>224</v>
      </c>
      <c r="D87" s="298" t="s">
        <v>225</v>
      </c>
      <c r="E87" s="17" t="s">
        <v>96</v>
      </c>
      <c r="F87" s="299">
        <v>18</v>
      </c>
      <c r="G87" s="38"/>
      <c r="H87" s="44"/>
    </row>
    <row r="88" s="2" customFormat="1">
      <c r="A88" s="38"/>
      <c r="B88" s="44"/>
      <c r="C88" s="298" t="s">
        <v>236</v>
      </c>
      <c r="D88" s="298" t="s">
        <v>237</v>
      </c>
      <c r="E88" s="17" t="s">
        <v>96</v>
      </c>
      <c r="F88" s="299">
        <v>18</v>
      </c>
      <c r="G88" s="38"/>
      <c r="H88" s="44"/>
    </row>
    <row r="89" s="2" customFormat="1" ht="16.8" customHeight="1">
      <c r="A89" s="38"/>
      <c r="B89" s="44"/>
      <c r="C89" s="298" t="s">
        <v>262</v>
      </c>
      <c r="D89" s="298" t="s">
        <v>263</v>
      </c>
      <c r="E89" s="17" t="s">
        <v>96</v>
      </c>
      <c r="F89" s="299">
        <v>18</v>
      </c>
      <c r="G89" s="38"/>
      <c r="H89" s="44"/>
    </row>
    <row r="90" s="2" customFormat="1" ht="16.8" customHeight="1">
      <c r="A90" s="38"/>
      <c r="B90" s="44"/>
      <c r="C90" s="298" t="s">
        <v>231</v>
      </c>
      <c r="D90" s="298" t="s">
        <v>232</v>
      </c>
      <c r="E90" s="17" t="s">
        <v>120</v>
      </c>
      <c r="F90" s="299">
        <v>3.3300000000000001</v>
      </c>
      <c r="G90" s="38"/>
      <c r="H90" s="44"/>
    </row>
    <row r="91" s="2" customFormat="1" ht="16.8" customHeight="1">
      <c r="A91" s="38"/>
      <c r="B91" s="44"/>
      <c r="C91" s="294" t="s">
        <v>95</v>
      </c>
      <c r="D91" s="295" t="s">
        <v>95</v>
      </c>
      <c r="E91" s="296" t="s">
        <v>96</v>
      </c>
      <c r="F91" s="297">
        <v>32</v>
      </c>
      <c r="G91" s="38"/>
      <c r="H91" s="44"/>
    </row>
    <row r="92" s="2" customFormat="1" ht="16.8" customHeight="1">
      <c r="A92" s="38"/>
      <c r="B92" s="44"/>
      <c r="C92" s="298" t="s">
        <v>95</v>
      </c>
      <c r="D92" s="298" t="s">
        <v>260</v>
      </c>
      <c r="E92" s="17" t="s">
        <v>1</v>
      </c>
      <c r="F92" s="299">
        <v>32</v>
      </c>
      <c r="G92" s="38"/>
      <c r="H92" s="44"/>
    </row>
    <row r="93" s="2" customFormat="1" ht="16.8" customHeight="1">
      <c r="A93" s="38"/>
      <c r="B93" s="44"/>
      <c r="C93" s="300" t="s">
        <v>492</v>
      </c>
      <c r="D93" s="38"/>
      <c r="E93" s="38"/>
      <c r="F93" s="38"/>
      <c r="G93" s="38"/>
      <c r="H93" s="44"/>
    </row>
    <row r="94" s="2" customFormat="1">
      <c r="A94" s="38"/>
      <c r="B94" s="44"/>
      <c r="C94" s="298" t="s">
        <v>255</v>
      </c>
      <c r="D94" s="298" t="s">
        <v>256</v>
      </c>
      <c r="E94" s="17" t="s">
        <v>96</v>
      </c>
      <c r="F94" s="299">
        <v>80.5</v>
      </c>
      <c r="G94" s="38"/>
      <c r="H94" s="44"/>
    </row>
    <row r="95" s="2" customFormat="1">
      <c r="A95" s="38"/>
      <c r="B95" s="44"/>
      <c r="C95" s="298" t="s">
        <v>191</v>
      </c>
      <c r="D95" s="298" t="s">
        <v>192</v>
      </c>
      <c r="E95" s="17" t="s">
        <v>96</v>
      </c>
      <c r="F95" s="299">
        <v>66.245000000000005</v>
      </c>
      <c r="G95" s="38"/>
      <c r="H95" s="44"/>
    </row>
    <row r="96" s="2" customFormat="1" ht="16.8" customHeight="1">
      <c r="A96" s="38"/>
      <c r="B96" s="44"/>
      <c r="C96" s="298" t="s">
        <v>268</v>
      </c>
      <c r="D96" s="298" t="s">
        <v>269</v>
      </c>
      <c r="E96" s="17" t="s">
        <v>96</v>
      </c>
      <c r="F96" s="299">
        <v>32</v>
      </c>
      <c r="G96" s="38"/>
      <c r="H96" s="44"/>
    </row>
    <row r="97" s="2" customFormat="1" ht="16.8" customHeight="1">
      <c r="A97" s="38"/>
      <c r="B97" s="44"/>
      <c r="C97" s="298" t="s">
        <v>277</v>
      </c>
      <c r="D97" s="298" t="s">
        <v>278</v>
      </c>
      <c r="E97" s="17" t="s">
        <v>96</v>
      </c>
      <c r="F97" s="299">
        <v>112.5</v>
      </c>
      <c r="G97" s="38"/>
      <c r="H97" s="44"/>
    </row>
    <row r="98" s="2" customFormat="1">
      <c r="A98" s="38"/>
      <c r="B98" s="44"/>
      <c r="C98" s="298" t="s">
        <v>282</v>
      </c>
      <c r="D98" s="298" t="s">
        <v>283</v>
      </c>
      <c r="E98" s="17" t="s">
        <v>96</v>
      </c>
      <c r="F98" s="299">
        <v>32</v>
      </c>
      <c r="G98" s="38"/>
      <c r="H98" s="44"/>
    </row>
    <row r="99" s="2" customFormat="1">
      <c r="A99" s="38"/>
      <c r="B99" s="44"/>
      <c r="C99" s="298" t="s">
        <v>287</v>
      </c>
      <c r="D99" s="298" t="s">
        <v>288</v>
      </c>
      <c r="E99" s="17" t="s">
        <v>96</v>
      </c>
      <c r="F99" s="299">
        <v>32</v>
      </c>
      <c r="G99" s="38"/>
      <c r="H99" s="44"/>
    </row>
    <row r="100" s="2" customFormat="1" ht="16.8" customHeight="1">
      <c r="A100" s="38"/>
      <c r="B100" s="44"/>
      <c r="C100" s="298" t="s">
        <v>272</v>
      </c>
      <c r="D100" s="298" t="s">
        <v>273</v>
      </c>
      <c r="E100" s="17" t="s">
        <v>96</v>
      </c>
      <c r="F100" s="299">
        <v>36.799999999999997</v>
      </c>
      <c r="G100" s="38"/>
      <c r="H100" s="44"/>
    </row>
    <row r="101" s="2" customFormat="1" ht="7.44" customHeight="1">
      <c r="A101" s="38"/>
      <c r="B101" s="171"/>
      <c r="C101" s="172"/>
      <c r="D101" s="172"/>
      <c r="E101" s="172"/>
      <c r="F101" s="172"/>
      <c r="G101" s="172"/>
      <c r="H101" s="44"/>
    </row>
    <row r="102" s="2" customFormat="1">
      <c r="A102" s="38"/>
      <c r="B102" s="38"/>
      <c r="C102" s="38"/>
      <c r="D102" s="38"/>
      <c r="E102" s="38"/>
      <c r="F102" s="38"/>
      <c r="G102" s="38"/>
      <c r="H102" s="38"/>
    </row>
  </sheetData>
  <sheetProtection sheet="1" formatColumns="0" formatRows="0" objects="1" scenarios="1" spinCount="100000" saltValue="hftx5vdQjGUE8MtzuNvJcJ0uEi8/6w5TORPtllLV7FZKV7XL5JrDEUpr4OLCLeUgPQwfHhHJwqTnm+9VcTc1tw==" hashValue="hh2oeL2j7QrCxbTUQGDEcdqBVxRHPIQOLlSH+F4N6NHQqe7Bm4kQGGqwjBzElBLcZoH2HwGVS0LobGNLU2gslQ==" algorithmName="SHA-512" password="CC35"/>
  <mergeCells count="2">
    <mergeCell ref="D5:F5"/>
    <mergeCell ref="D6:F6"/>
  </mergeCells>
  <pageSetup paperSize="9" orientation="portrait" blackAndWhite="1" fitToHeight="100"/>
  <headerFooter>
    <oddFooter>&amp;CStrana &amp;P z &amp;N</oddFooter>
  </headerFooter>
  <drawing r:id="rId1"/>
</worksheet>
</file>

<file path=docProps/core.xml><?xml version="1.0" encoding="utf-8"?>
<cp:coreProperties xmlns:dc="http://purl.org/dc/elements/1.1/" xmlns:dcterms="http://purl.org/dc/terms/" xmlns:xsi="http://www.w3.org/2001/XMLSchema-instance" xmlns:cp="http://schemas.openxmlformats.org/package/2006/metadata/core-properties">
  <dc:creator>DESKTOP-5UCNF4N\TMI</dc:creator>
  <cp:lastModifiedBy>DESKTOP-5UCNF4N\TMI</cp:lastModifiedBy>
  <dcterms:created xsi:type="dcterms:W3CDTF">2021-10-18T18:29:33Z</dcterms:created>
  <dcterms:modified xsi:type="dcterms:W3CDTF">2021-10-18T18:29:38Z</dcterms:modified>
</cp:coreProperties>
</file>