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101 - Chodník dlážděný..." sheetId="2" r:id="rId2"/>
    <sheet name="SO 102 - Chodník dlážděný..." sheetId="3" r:id="rId3"/>
    <sheet name="VRN - Vedlejší rozpočtové..." sheetId="4" r:id="rId4"/>
  </sheets>
  <definedNames>
    <definedName name="_xlnm.Print_Area" localSheetId="0">'Rekapitulace stavby'!$D$4:$AO$76,'Rekapitulace stavby'!$C$82:$AQ$98</definedName>
    <definedName name="_xlnm.Print_Titles" localSheetId="0">'Rekapitulace stavby'!$92:$92</definedName>
    <definedName name="_xlnm._FilterDatabase" localSheetId="1" hidden="1">'SO 101 - Chodník dlážděný...'!$C$119:$K$149</definedName>
    <definedName name="_xlnm.Print_Area" localSheetId="1">'SO 101 - Chodník dlážděný...'!$C$4:$J$76,'SO 101 - Chodník dlážděný...'!$C$82:$J$101,'SO 101 - Chodník dlážděný...'!$C$107:$K$149</definedName>
    <definedName name="_xlnm.Print_Titles" localSheetId="1">'SO 101 - Chodník dlážděný...'!$119:$119</definedName>
    <definedName name="_xlnm._FilterDatabase" localSheetId="2" hidden="1">'SO 102 - Chodník dlážděný...'!$C$123:$K$187</definedName>
    <definedName name="_xlnm.Print_Area" localSheetId="2">'SO 102 - Chodník dlážděný...'!$C$4:$J$76,'SO 102 - Chodník dlážděný...'!$C$82:$J$105,'SO 102 - Chodník dlážděný...'!$C$111:$K$187</definedName>
    <definedName name="_xlnm.Print_Titles" localSheetId="2">'SO 102 - Chodník dlážděný...'!$123:$123</definedName>
    <definedName name="_xlnm._FilterDatabase" localSheetId="3" hidden="1">'VRN - Vedlejší rozpočtové...'!$C$121:$K$140</definedName>
    <definedName name="_xlnm.Print_Area" localSheetId="3">'VRN - Vedlejší rozpočtové...'!$C$4:$J$76,'VRN - Vedlejší rozpočtové...'!$C$82:$J$103,'VRN - Vedlejší rozpočtové...'!$C$109:$K$140</definedName>
    <definedName name="_xlnm.Print_Titles" localSheetId="3">'VRN - Vedlejší rozpočtové...'!$121:$121</definedName>
  </definedNames>
  <calcPr/>
</workbook>
</file>

<file path=xl/calcChain.xml><?xml version="1.0" encoding="utf-8"?>
<calcChain xmlns="http://schemas.openxmlformats.org/spreadsheetml/2006/main">
  <c i="4" l="1" r="J37"/>
  <c r="J36"/>
  <c i="1" r="AY97"/>
  <c i="4" r="J35"/>
  <c i="1" r="AX97"/>
  <c i="4" r="BI139"/>
  <c r="BH139"/>
  <c r="BG139"/>
  <c r="BF139"/>
  <c r="T139"/>
  <c r="T138"/>
  <c r="R139"/>
  <c r="R138"/>
  <c r="P139"/>
  <c r="P138"/>
  <c r="BI136"/>
  <c r="BH136"/>
  <c r="BG136"/>
  <c r="BF136"/>
  <c r="T136"/>
  <c r="T135"/>
  <c r="R136"/>
  <c r="R135"/>
  <c r="P136"/>
  <c r="P135"/>
  <c r="BI133"/>
  <c r="BH133"/>
  <c r="BG133"/>
  <c r="BF133"/>
  <c r="T133"/>
  <c r="T132"/>
  <c r="R133"/>
  <c r="R132"/>
  <c r="P133"/>
  <c r="P132"/>
  <c r="BI130"/>
  <c r="BH130"/>
  <c r="BG130"/>
  <c r="BF130"/>
  <c r="T130"/>
  <c r="T129"/>
  <c r="R130"/>
  <c r="R129"/>
  <c r="P130"/>
  <c r="P129"/>
  <c r="BI127"/>
  <c r="BH127"/>
  <c r="BG127"/>
  <c r="BF127"/>
  <c r="T127"/>
  <c r="R127"/>
  <c r="P127"/>
  <c r="BI125"/>
  <c r="BH125"/>
  <c r="BG125"/>
  <c r="BF125"/>
  <c r="T125"/>
  <c r="R125"/>
  <c r="P125"/>
  <c r="J119"/>
  <c r="J118"/>
  <c r="F118"/>
  <c r="F116"/>
  <c r="E114"/>
  <c r="J92"/>
  <c r="J91"/>
  <c r="F91"/>
  <c r="F89"/>
  <c r="E87"/>
  <c r="J18"/>
  <c r="E18"/>
  <c r="F92"/>
  <c r="J17"/>
  <c r="J12"/>
  <c r="J89"/>
  <c r="E7"/>
  <c r="E112"/>
  <c i="3" r="J37"/>
  <c r="J36"/>
  <c i="1" r="AY96"/>
  <c i="3" r="J35"/>
  <c i="1" r="AX96"/>
  <c i="3" r="BI185"/>
  <c r="BH185"/>
  <c r="BG185"/>
  <c r="BF185"/>
  <c r="T185"/>
  <c r="R185"/>
  <c r="P185"/>
  <c r="BI183"/>
  <c r="BH183"/>
  <c r="BG183"/>
  <c r="BF183"/>
  <c r="T183"/>
  <c r="R183"/>
  <c r="P183"/>
  <c r="BI178"/>
  <c r="BH178"/>
  <c r="BG178"/>
  <c r="BF178"/>
  <c r="T178"/>
  <c r="R178"/>
  <c r="P178"/>
  <c r="BI174"/>
  <c r="BH174"/>
  <c r="BG174"/>
  <c r="BF174"/>
  <c r="T174"/>
  <c r="T173"/>
  <c r="R174"/>
  <c r="R173"/>
  <c r="P174"/>
  <c r="P173"/>
  <c r="BI171"/>
  <c r="BH171"/>
  <c r="BG171"/>
  <c r="BF171"/>
  <c r="T171"/>
  <c r="R171"/>
  <c r="P171"/>
  <c r="BI169"/>
  <c r="BH169"/>
  <c r="BG169"/>
  <c r="BF169"/>
  <c r="T169"/>
  <c r="R169"/>
  <c r="P169"/>
  <c r="BI165"/>
  <c r="BH165"/>
  <c r="BG165"/>
  <c r="BF165"/>
  <c r="T165"/>
  <c r="R165"/>
  <c r="P165"/>
  <c r="BI163"/>
  <c r="BH163"/>
  <c r="BG163"/>
  <c r="BF163"/>
  <c r="T163"/>
  <c r="R163"/>
  <c r="P163"/>
  <c r="BI158"/>
  <c r="BH158"/>
  <c r="BG158"/>
  <c r="BF158"/>
  <c r="T158"/>
  <c r="R158"/>
  <c r="P158"/>
  <c r="BI154"/>
  <c r="BH154"/>
  <c r="BG154"/>
  <c r="BF154"/>
  <c r="T154"/>
  <c r="R154"/>
  <c r="P154"/>
  <c r="BI151"/>
  <c r="BH151"/>
  <c r="BG151"/>
  <c r="BF151"/>
  <c r="T151"/>
  <c r="R151"/>
  <c r="P151"/>
  <c r="BI149"/>
  <c r="BH149"/>
  <c r="BG149"/>
  <c r="BF149"/>
  <c r="T149"/>
  <c r="R149"/>
  <c r="P149"/>
  <c r="BI144"/>
  <c r="BH144"/>
  <c r="BG144"/>
  <c r="BF144"/>
  <c r="T144"/>
  <c r="R144"/>
  <c r="P144"/>
  <c r="BI140"/>
  <c r="BH140"/>
  <c r="BG140"/>
  <c r="BF140"/>
  <c r="T140"/>
  <c r="R140"/>
  <c r="P140"/>
  <c r="BI135"/>
  <c r="BH135"/>
  <c r="BG135"/>
  <c r="BF135"/>
  <c r="T135"/>
  <c r="R135"/>
  <c r="P135"/>
  <c r="BI131"/>
  <c r="BH131"/>
  <c r="BG131"/>
  <c r="BF131"/>
  <c r="T131"/>
  <c r="R131"/>
  <c r="P131"/>
  <c r="BI127"/>
  <c r="BH127"/>
  <c r="BG127"/>
  <c r="BF127"/>
  <c r="T127"/>
  <c r="R127"/>
  <c r="P127"/>
  <c r="J121"/>
  <c r="J120"/>
  <c r="F120"/>
  <c r="F118"/>
  <c r="E116"/>
  <c r="J92"/>
  <c r="J91"/>
  <c r="F91"/>
  <c r="F89"/>
  <c r="E87"/>
  <c r="J18"/>
  <c r="E18"/>
  <c r="F92"/>
  <c r="J17"/>
  <c r="J12"/>
  <c r="J118"/>
  <c r="E7"/>
  <c r="E114"/>
  <c i="2" r="J37"/>
  <c r="J36"/>
  <c i="1" r="AY95"/>
  <c i="2" r="J35"/>
  <c i="1" r="AX95"/>
  <c i="2" r="BI148"/>
  <c r="BH148"/>
  <c r="BG148"/>
  <c r="BF148"/>
  <c r="T148"/>
  <c r="T147"/>
  <c r="R148"/>
  <c r="R147"/>
  <c r="P148"/>
  <c r="P147"/>
  <c r="BI145"/>
  <c r="BH145"/>
  <c r="BG145"/>
  <c r="BF145"/>
  <c r="T145"/>
  <c r="R145"/>
  <c r="P145"/>
  <c r="BI143"/>
  <c r="BH143"/>
  <c r="BG143"/>
  <c r="BF143"/>
  <c r="T143"/>
  <c r="R143"/>
  <c r="P143"/>
  <c r="BI138"/>
  <c r="BH138"/>
  <c r="BG138"/>
  <c r="BF138"/>
  <c r="T138"/>
  <c r="R138"/>
  <c r="P138"/>
  <c r="BI136"/>
  <c r="BH136"/>
  <c r="BG136"/>
  <c r="BF136"/>
  <c r="T136"/>
  <c r="R136"/>
  <c r="P136"/>
  <c r="BI132"/>
  <c r="BH132"/>
  <c r="BG132"/>
  <c r="BF132"/>
  <c r="T132"/>
  <c r="R132"/>
  <c r="P132"/>
  <c r="BI128"/>
  <c r="BH128"/>
  <c r="BG128"/>
  <c r="BF128"/>
  <c r="T128"/>
  <c r="R128"/>
  <c r="P128"/>
  <c r="BI123"/>
  <c r="BH123"/>
  <c r="BG123"/>
  <c r="BF123"/>
  <c r="T123"/>
  <c r="T122"/>
  <c r="R123"/>
  <c r="R122"/>
  <c r="P123"/>
  <c r="P122"/>
  <c r="J117"/>
  <c r="J116"/>
  <c r="F116"/>
  <c r="F114"/>
  <c r="E112"/>
  <c r="J92"/>
  <c r="J91"/>
  <c r="F91"/>
  <c r="F89"/>
  <c r="E87"/>
  <c r="J18"/>
  <c r="E18"/>
  <c r="F117"/>
  <c r="J17"/>
  <c r="J12"/>
  <c r="J114"/>
  <c r="E7"/>
  <c r="E110"/>
  <c i="1" r="L90"/>
  <c r="AM90"/>
  <c r="AM89"/>
  <c r="L89"/>
  <c r="AM87"/>
  <c r="L87"/>
  <c r="L85"/>
  <c r="L84"/>
  <c i="2" r="J138"/>
  <c r="J123"/>
  <c i="3" r="BK127"/>
  <c i="4" r="J139"/>
  <c r="J127"/>
  <c i="2" r="J148"/>
  <c r="BK138"/>
  <c r="J132"/>
  <c i="3" r="BK158"/>
  <c i="4" r="BK133"/>
  <c i="2" r="BK145"/>
  <c r="J136"/>
  <c r="J128"/>
  <c i="3" r="J183"/>
  <c r="J149"/>
  <c r="J174"/>
  <c r="BK151"/>
  <c r="BK185"/>
  <c r="J185"/>
  <c r="BK183"/>
  <c r="J151"/>
  <c i="4" r="BK136"/>
  <c r="BK139"/>
  <c i="2" r="BK143"/>
  <c r="BK136"/>
  <c r="BK123"/>
  <c i="3" r="BK165"/>
  <c r="J165"/>
  <c r="J127"/>
  <c r="BK140"/>
  <c r="BK154"/>
  <c r="J178"/>
  <c r="J171"/>
  <c r="J169"/>
  <c i="4" r="J125"/>
  <c r="J136"/>
  <c r="J133"/>
  <c i="2" r="J145"/>
  <c r="BK132"/>
  <c i="1" r="AS94"/>
  <c i="3" r="BK178"/>
  <c r="BK144"/>
  <c r="J135"/>
  <c r="BK174"/>
  <c r="BK169"/>
  <c r="BK149"/>
  <c i="4" r="J130"/>
  <c r="BK127"/>
  <c i="2" r="BK148"/>
  <c r="J143"/>
  <c r="BK128"/>
  <c i="3" r="BK163"/>
  <c r="J163"/>
  <c r="J140"/>
  <c r="BK171"/>
  <c r="J158"/>
  <c r="BK135"/>
  <c r="BK131"/>
  <c r="J131"/>
  <c r="J154"/>
  <c r="J144"/>
  <c i="4" r="BK130"/>
  <c r="BK125"/>
  <c i="2" l="1" r="T127"/>
  <c r="T121"/>
  <c r="T120"/>
  <c i="3" r="R126"/>
  <c r="T139"/>
  <c r="BK162"/>
  <c r="J162"/>
  <c r="J101"/>
  <c r="T162"/>
  <c r="BK177"/>
  <c r="J177"/>
  <c r="J104"/>
  <c r="T126"/>
  <c r="P162"/>
  <c r="T177"/>
  <c r="T176"/>
  <c i="2" r="BK127"/>
  <c r="J127"/>
  <c r="J99"/>
  <c i="3" r="P153"/>
  <c i="4" r="T124"/>
  <c r="T123"/>
  <c r="T122"/>
  <c i="2" r="R127"/>
  <c r="R121"/>
  <c r="R120"/>
  <c i="3" r="P126"/>
  <c r="R139"/>
  <c r="T153"/>
  <c i="4" r="BK124"/>
  <c r="R124"/>
  <c r="R123"/>
  <c r="R122"/>
  <c i="3" r="P139"/>
  <c r="R153"/>
  <c r="R177"/>
  <c r="R176"/>
  <c i="2" r="P127"/>
  <c r="P121"/>
  <c r="P120"/>
  <c i="1" r="AU95"/>
  <c i="3" r="BK126"/>
  <c r="BK139"/>
  <c r="J139"/>
  <c r="J99"/>
  <c r="BK153"/>
  <c r="J153"/>
  <c r="J100"/>
  <c r="R162"/>
  <c r="P177"/>
  <c r="P176"/>
  <c i="4" r="P124"/>
  <c r="P123"/>
  <c r="P122"/>
  <c i="1" r="AU97"/>
  <c i="2" r="BK147"/>
  <c r="J147"/>
  <c r="J100"/>
  <c r="BK122"/>
  <c r="J122"/>
  <c r="J98"/>
  <c i="3" r="BK173"/>
  <c r="J173"/>
  <c r="J102"/>
  <c i="4" r="BK138"/>
  <c r="J138"/>
  <c r="J102"/>
  <c r="BK129"/>
  <c r="J129"/>
  <c r="J99"/>
  <c r="BK132"/>
  <c r="J132"/>
  <c r="J100"/>
  <c r="BK135"/>
  <c r="J135"/>
  <c r="J101"/>
  <c i="3" r="J126"/>
  <c r="J98"/>
  <c i="4" r="J116"/>
  <c r="F119"/>
  <c r="BE136"/>
  <c r="BE125"/>
  <c r="E85"/>
  <c r="BE133"/>
  <c i="3" r="BK176"/>
  <c r="J176"/>
  <c r="J103"/>
  <c i="4" r="BE127"/>
  <c r="BE130"/>
  <c r="BE139"/>
  <c i="3" r="BE140"/>
  <c r="BE185"/>
  <c i="2" r="BK121"/>
  <c r="J121"/>
  <c r="J97"/>
  <c i="3" r="F121"/>
  <c r="BE163"/>
  <c r="BE165"/>
  <c r="BE169"/>
  <c r="BE171"/>
  <c r="J89"/>
  <c r="BE144"/>
  <c r="BE149"/>
  <c r="E85"/>
  <c r="BE127"/>
  <c r="BE131"/>
  <c r="BE135"/>
  <c r="BE151"/>
  <c r="BE154"/>
  <c r="BE158"/>
  <c r="BE174"/>
  <c r="BE178"/>
  <c r="BE183"/>
  <c i="2" r="J89"/>
  <c r="E85"/>
  <c r="F92"/>
  <c r="BE123"/>
  <c r="BE128"/>
  <c r="BE132"/>
  <c r="BE136"/>
  <c r="BE138"/>
  <c r="BE143"/>
  <c r="BE145"/>
  <c r="BE148"/>
  <c r="F34"/>
  <c i="1" r="BA95"/>
  <c i="3" r="F36"/>
  <c i="1" r="BC96"/>
  <c i="4" r="F36"/>
  <c i="1" r="BC97"/>
  <c i="2" r="F36"/>
  <c i="1" r="BC95"/>
  <c i="3" r="J34"/>
  <c i="1" r="AW96"/>
  <c i="4" r="F37"/>
  <c i="1" r="BD97"/>
  <c i="2" r="F35"/>
  <c i="1" r="BB95"/>
  <c i="3" r="F35"/>
  <c i="1" r="BB96"/>
  <c i="4" r="J34"/>
  <c i="1" r="AW97"/>
  <c i="2" r="J34"/>
  <c i="1" r="AW95"/>
  <c i="3" r="F34"/>
  <c i="1" r="BA96"/>
  <c i="4" r="F35"/>
  <c i="1" r="BB97"/>
  <c i="2" r="F37"/>
  <c i="1" r="BD95"/>
  <c i="3" r="F37"/>
  <c i="1" r="BD96"/>
  <c i="4" r="F34"/>
  <c i="1" r="BA97"/>
  <c i="3" l="1" r="BK125"/>
  <c r="J125"/>
  <c r="J97"/>
  <c i="4" r="BK123"/>
  <c r="BK122"/>
  <c r="J122"/>
  <c r="J96"/>
  <c i="3" r="P125"/>
  <c r="P124"/>
  <c i="1" r="AU96"/>
  <c i="3" r="T125"/>
  <c r="T124"/>
  <c r="R125"/>
  <c r="R124"/>
  <c i="4" r="J124"/>
  <c r="J98"/>
  <c i="3" r="BK124"/>
  <c r="J124"/>
  <c i="2" r="BK120"/>
  <c r="J120"/>
  <c r="F33"/>
  <c i="1" r="AZ95"/>
  <c i="3" r="J30"/>
  <c i="1" r="AG96"/>
  <c i="4" r="J33"/>
  <c i="1" r="AV97"/>
  <c r="AT97"/>
  <c r="BB94"/>
  <c r="W31"/>
  <c i="2" r="J30"/>
  <c i="1" r="AG95"/>
  <c i="3" r="J33"/>
  <c i="1" r="AV96"/>
  <c r="AT96"/>
  <c r="BC94"/>
  <c r="W32"/>
  <c r="AU94"/>
  <c i="3" r="F33"/>
  <c i="1" r="AZ96"/>
  <c r="BA94"/>
  <c r="W30"/>
  <c i="2" r="J33"/>
  <c i="1" r="AV95"/>
  <c r="AT95"/>
  <c r="BD94"/>
  <c r="W33"/>
  <c i="4" r="F33"/>
  <c i="1" r="AZ97"/>
  <c i="4" l="1" r="J123"/>
  <c r="J97"/>
  <c i="1" r="AN96"/>
  <c i="3" r="J96"/>
  <c i="1" r="AN95"/>
  <c i="2" r="J96"/>
  <c i="3" r="J39"/>
  <c i="2" r="J39"/>
  <c i="1" r="AW94"/>
  <c r="AK30"/>
  <c r="AZ94"/>
  <c r="W29"/>
  <c i="4" r="J30"/>
  <c i="1" r="AG97"/>
  <c r="AG94"/>
  <c r="AK26"/>
  <c r="AY94"/>
  <c r="AX94"/>
  <c i="4" l="1" r="J39"/>
  <c i="1" r="AN97"/>
  <c r="AV94"/>
  <c r="AK29"/>
  <c r="AK35"/>
  <c l="1"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<sst xmlns="http://schemas.openxmlformats.org/spreadsheetml/2006/main">
  <si>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</si>
  <si>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</si>
  <si>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</si>
  <si>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</si>
  <si>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</si>
  <si>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{6504821c-158c-4c6d-8da7-f685336c4154}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</si>
  <si>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</si>
  <si>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</si>
  <si>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</si>
  <si>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</si>
  <si>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</si>
  <si>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</si>
  <si>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</si>
  <si>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</si>
  <si>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</si>
  <si>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</si>
  <si>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</si>
  <si>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Dláždění chodníků podél ul. Třída Masarykova</t>
  </si>
  <si>
    <t>KSO:</t>
  </si>
  <si>
    <t>CC-CZ:</t>
  </si>
  <si>
    <t>Místo:</t>
  </si>
  <si>
    <t>ulice Třída Masarykova</t>
  </si>
  <si>
    <t>Datum:</t>
  </si>
  <si>
    <t>20. 6. 2022</t>
  </si>
  <si>
    <t>Zadavatel:</t>
  </si>
  <si>
    <t>IČ:</t>
  </si>
  <si>
    <t>Město Broumov, Třída Masarykova 239,550 01 Broumov</t>
  </si>
  <si>
    <t>DIČ:</t>
  </si>
  <si>
    <t>Uchazeč:</t>
  </si>
  <si>
    <t>Vyplň údaj</t>
  </si>
  <si>
    <t>Projektant:</t>
  </si>
  <si>
    <t>04803302</t>
  </si>
  <si>
    <t>Ing. Adam Beneš</t>
  </si>
  <si>
    <t>CZ8802063600</t>
  </si>
  <si>
    <t>True</t>
  </si>
  <si>
    <t>Zpracovatel:</t>
  </si>
  <si>
    <t>05733171</t>
  </si>
  <si>
    <t>TMI Building s.r.o.</t>
  </si>
  <si>
    <t>CZ05733171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</si>
  <si>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</si>
  <si>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</si>
  <si>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</si>
  <si>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</si>
  <si>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</si>
  <si>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</si>
  <si>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</si>
  <si>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</si>
  <si>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</si>
  <si>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</si>
  <si>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</si>
  <si>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</si>
  <si>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</si>
  <si>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</si>
  <si>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</si>
  <si>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</si>
  <si>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</si>
  <si>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</si>
  <si>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</si>
  <si>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</si>
  <si>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</si>
  <si>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</si>
  <si>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</si>
  <si>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</si>
  <si>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</si>
  <si>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</si>
  <si>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</si>
  <si>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</si>
  <si>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</si>
  <si>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</si>
  <si>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</si>
  <si>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</si>
  <si>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</si>
  <si>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</si>
  <si>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</si>
  <si>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</si>
  <si>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</si>
  <si>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</si>
  <si>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</si>
  <si>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</si>
  <si>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</si>
  <si>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</si>
  <si>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</si>
  <si>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</si>
  <si>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</si>
  <si>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</si>
  <si>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</si>
  <si>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>Chodník dlážděný - úsek č. 1</t>
  </si>
  <si>
    <t>STA</t>
  </si>
  <si>
    <t>{46f2f682-0c3c-492b-8655-baefd0e0a6df}</t>
  </si>
  <si>
    <t>2</t>
  </si>
  <si>
    <t>SO 102</t>
  </si>
  <si>
    <t>Chodník dlážděný - úsek č. 2</t>
  </si>
  <si>
    <t>{fd0ebe8b-0218-41ea-916a-08d3ed9c44a2}</t>
  </si>
  <si>
    <t>VRN</t>
  </si>
  <si>
    <t>Vedlejší rozpočtové náklady</t>
  </si>
  <si>
    <t>{4a3caffa-785e-4430-8e2e-42df23866848}</t>
  </si>
  <si>
    <t>KRYCÍ LIST SOUPISU PRACÍ</t>
  </si>
  <si>
    <t>Objekt:</t>
  </si>
  <si>
    <t>SO 101 - Chodník dlážděný - úsek č. 1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</si>
  <si>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</si>
  <si>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</si>
  <si>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</si>
  <si>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</si>
  <si>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</si>
  <si>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</si>
  <si>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</si>
  <si>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</si>
  <si>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</si>
  <si>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</si>
  <si>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</si>
  <si>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</si>
  <si>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</si>
  <si>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</si>
  <si>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</si>
  <si>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</si>
  <si>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</si>
  <si>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</si>
  <si>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</si>
  <si>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</si>
  <si>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</si>
  <si>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</si>
  <si>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</si>
  <si>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</si>
  <si>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</si>
  <si>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</si>
  <si>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</si>
  <si>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181913112</t>
  </si>
  <si>
    <t>Úprava pláně v hornině třídy těžitelnosti II skupiny 4 se zhutněním ručně</t>
  </si>
  <si>
    <t>m2</t>
  </si>
  <si>
    <t>CS ÚRS 2022 01</t>
  </si>
  <si>
    <t>4</t>
  </si>
  <si>
    <t>-2012569251</t>
  </si>
  <si>
    <t>Online PSC</t>
  </si>
  <si>
    <t>https://podminky.urs.cz/item/CS_URS_2022_01/181913112</t>
  </si>
  <si>
    <t>VV</t>
  </si>
  <si>
    <t>"Zhutnění a urovnání zemní pláně" 110,500</t>
  </si>
  <si>
    <t>Součet</t>
  </si>
  <si>
    <t>5</t>
  </si>
  <si>
    <t>Komunikace pozemní</t>
  </si>
  <si>
    <t>564851111</t>
  </si>
  <si>
    <t>Podklad ze štěrkodrtě ŠD plochy přes 100 m2 tl 150 mm</t>
  </si>
  <si>
    <t>-1088602464</t>
  </si>
  <si>
    <t>https://podminky.urs.cz/item/CS_URS_2022_01/564851111</t>
  </si>
  <si>
    <t>"Podkladní štěrková vrstva ŠDA fr. 0/32 tl. 150mm" 110,500</t>
  </si>
  <si>
    <t>3</t>
  </si>
  <si>
    <t>591411111</t>
  </si>
  <si>
    <t>Kladení dlažby z mozaiky jednobarevné komunikací pro pěší lože z kameniva</t>
  </si>
  <si>
    <t>301843946</t>
  </si>
  <si>
    <t>https://podminky.urs.cz/item/CS_URS_2022_01/591411111</t>
  </si>
  <si>
    <t>"Kamenná mozaiková dlažba 60x60mm" 103,000</t>
  </si>
  <si>
    <t>M</t>
  </si>
  <si>
    <t>58381010</t>
  </si>
  <si>
    <t>kostka řezanoštípaná dlažební žula 6x6x4cm</t>
  </si>
  <si>
    <t>8</t>
  </si>
  <si>
    <t>-1090847487</t>
  </si>
  <si>
    <t>103*1,02 'Přepočtené koeficientem množství</t>
  </si>
  <si>
    <t>596211110</t>
  </si>
  <si>
    <t>Kladení zámkové dlažby komunikací pro pěší ručně tl 60 mm skupiny A pl do 50 m2</t>
  </si>
  <si>
    <t>-1356907470</t>
  </si>
  <si>
    <t>https://podminky.urs.cz/item/CS_URS_2022_01/596211110</t>
  </si>
  <si>
    <t>"Reliéfní dlažba betonová 100x200mm tl. 60mm, barva červená" 5,000</t>
  </si>
  <si>
    <t>"Hladká dlažba betonová 200x200mm tl. 60mm, barva bílá" 2,500</t>
  </si>
  <si>
    <t>6</t>
  </si>
  <si>
    <t>59245021</t>
  </si>
  <si>
    <t>dlažba tvar čtverec betonová 200x200x60mm přírodní</t>
  </si>
  <si>
    <t>-1123019931</t>
  </si>
  <si>
    <t>5*1,03 'Přepočtené koeficientem množství</t>
  </si>
  <si>
    <t>7</t>
  </si>
  <si>
    <t>59245006</t>
  </si>
  <si>
    <t>dlažba tvar obdélník betonová pro nevidomé 200x100x60mm barevná</t>
  </si>
  <si>
    <t>124091262</t>
  </si>
  <si>
    <t>2,5*1,03 'Přepočtené koeficientem množství</t>
  </si>
  <si>
    <t>998</t>
  </si>
  <si>
    <t>Přesun hmot</t>
  </si>
  <si>
    <t>998223011</t>
  </si>
  <si>
    <t>Přesun hmot pro pozemní komunikace s krytem dlážděným</t>
  </si>
  <si>
    <t>t</t>
  </si>
  <si>
    <t>1031397619</t>
  </si>
  <si>
    <t>https://podminky.urs.cz/item/CS_URS_2022_01/998223011</t>
  </si>
  <si>
    <t>SO 102 - Chodník dlážděný - úsek č. 2</t>
  </si>
  <si>
    <t xml:space="preserve">    9 - Ostatní konstrukce a práce, bourání</t>
  </si>
  <si>
    <t xml:space="preserve">    997 - Přesun sutě</t>
  </si>
  <si>
    <t>PSV - Práce a dodávky PSV</t>
  </si>
  <si>
    <t xml:space="preserve">    767 - Konstrukce zámečnické</t>
  </si>
  <si>
    <t>113106121</t>
  </si>
  <si>
    <t>Rozebrání dlažeb z betonových nebo kamenných dlaždic komunikací pro pěší ručně</t>
  </si>
  <si>
    <t>1165392097</t>
  </si>
  <si>
    <t>https://podminky.urs.cz/item/CS_URS_2022_01/113106121</t>
  </si>
  <si>
    <t>"Rozebrání stávající dlažby 300x300mm" 291,000</t>
  </si>
  <si>
    <t>113107122</t>
  </si>
  <si>
    <t>Odstranění podkladu z kameniva drceného tl přes 100 do 200 mm ručně</t>
  </si>
  <si>
    <t>2092869507</t>
  </si>
  <si>
    <t>https://podminky.urs.cz/item/CS_URS_2022_01/113107122</t>
  </si>
  <si>
    <t>"Odstranění stávajících podkladních vrstev tl. 150mm" 291,000</t>
  </si>
  <si>
    <t>89280771</t>
  </si>
  <si>
    <t>"Zhutnění a urovnání zemní pláně" 291,000</t>
  </si>
  <si>
    <t>-1240720710</t>
  </si>
  <si>
    <t>"Podkladní štěrková vrstva ŠDA fr. 0/32 tl. 150mm" 291,000</t>
  </si>
  <si>
    <t>596211112</t>
  </si>
  <si>
    <t>Kladení zámkové dlažby komunikací pro pěší ručně tl 60 mm skupiny A pl přes 100 do 300 m2</t>
  </si>
  <si>
    <t>1766173423</t>
  </si>
  <si>
    <t>https://podminky.urs.cz/item/CS_URS_2022_01/596211112</t>
  </si>
  <si>
    <t>"Reliéfní dlažba betonová 100x200mm tl. 60mm, barva červená" 6,000</t>
  </si>
  <si>
    <t>"Hladká dlažba betonová 200x200mm tl. 60mm, barva bílá" 285,000</t>
  </si>
  <si>
    <t>59245018</t>
  </si>
  <si>
    <t>dlažba tvar obdélník betonová 200x100x60mm přírodní</t>
  </si>
  <si>
    <t>-1383049260</t>
  </si>
  <si>
    <t>285*1,01 'Přepočtené koeficientem množství</t>
  </si>
  <si>
    <t>-1451812120</t>
  </si>
  <si>
    <t>6*1,03 'Přepočtené koeficientem množství</t>
  </si>
  <si>
    <t>9</t>
  </si>
  <si>
    <t>Ostatní konstrukce a práce, bourání</t>
  </si>
  <si>
    <t>966005111</t>
  </si>
  <si>
    <t>Rozebrání a odstranění silničního zábradlí se sloupky osazenými s betonovými patkami</t>
  </si>
  <si>
    <t>m</t>
  </si>
  <si>
    <t>-2014964742</t>
  </si>
  <si>
    <t>https://podminky.urs.cz/item/CS_URS_2022_01/966005111</t>
  </si>
  <si>
    <t>"Odstranění stávajícího zábradlí délky 3,0m včetně základových patek (2 kusy) o rozměrech 0,30x0,30x0,50m" 3,000</t>
  </si>
  <si>
    <t>979054441</t>
  </si>
  <si>
    <t>Očištění vybouraných z desek nebo dlaždic s původním spárováním z kameniva těženého</t>
  </si>
  <si>
    <t>-740656015</t>
  </si>
  <si>
    <t>https://podminky.urs.cz/item/CS_URS_2022_01/979054441</t>
  </si>
  <si>
    <t>997</t>
  </si>
  <si>
    <t>Přesun sutě</t>
  </si>
  <si>
    <t>10</t>
  </si>
  <si>
    <t>997002511</t>
  </si>
  <si>
    <t>Vodorovné přemístění suti a vybouraných hmot bez naložení ale se složením a urovnáním do 1 km</t>
  </si>
  <si>
    <t>-1013559225</t>
  </si>
  <si>
    <t>https://podminky.urs.cz/item/CS_URS_2022_01/997002511</t>
  </si>
  <si>
    <t>11</t>
  </si>
  <si>
    <t>997002519</t>
  </si>
  <si>
    <t>Příplatek ZKD 1 km přemístění suti a vybouraných hmot</t>
  </si>
  <si>
    <t>766900118</t>
  </si>
  <si>
    <t>https://podminky.urs.cz/item/CS_URS_2022_01/997002519</t>
  </si>
  <si>
    <t>"Skládka ve vzdálenosti 39km dle betonserver.cz" 158,700*38</t>
  </si>
  <si>
    <t>12</t>
  </si>
  <si>
    <t>997002611</t>
  </si>
  <si>
    <t>Nakládání suti a vybouraných hmot</t>
  </si>
  <si>
    <t>-273746992</t>
  </si>
  <si>
    <t>https://podminky.urs.cz/item/CS_URS_2022_01/997002611</t>
  </si>
  <si>
    <t>13</t>
  </si>
  <si>
    <t>997013873</t>
  </si>
  <si>
    <t>Poplatek za uložení stavebního odpadu na recyklační skládce (skládkovné) zeminy a kamení zatříděného do Katalogu odpadů pod kódem 17 05 04</t>
  </si>
  <si>
    <t>25734452</t>
  </si>
  <si>
    <t>https://podminky.urs.cz/item/CS_URS_2022_01/997013873</t>
  </si>
  <si>
    <t>14</t>
  </si>
  <si>
    <t>1648016404</t>
  </si>
  <si>
    <t>PSV</t>
  </si>
  <si>
    <t>Práce a dodávky PSV</t>
  </si>
  <si>
    <t>767</t>
  </si>
  <si>
    <t>Konstrukce zámečnické</t>
  </si>
  <si>
    <t>767161232</t>
  </si>
  <si>
    <t>Montáž zábradlí rovného z profilové oceli do ocelové konstrukce hm přes 30 do 45 kg</t>
  </si>
  <si>
    <t>16</t>
  </si>
  <si>
    <t>-803719298</t>
  </si>
  <si>
    <t>https://podminky.urs.cz/item/CS_URS_2022_01/767161232</t>
  </si>
  <si>
    <t>P</t>
  </si>
  <si>
    <t>Poznámka k položce:_x000d_
531,0001 - Ohrady, oplocení</t>
  </si>
  <si>
    <t>"Trubkové ochranné zábradlí" 3,000</t>
  </si>
  <si>
    <t>14011030</t>
  </si>
  <si>
    <t>trubka ocelová bezešvá hladká jakost 11 353 51x6,3mm</t>
  </si>
  <si>
    <t>32</t>
  </si>
  <si>
    <t>-17422468</t>
  </si>
  <si>
    <t>17</t>
  </si>
  <si>
    <t>998767101</t>
  </si>
  <si>
    <t>Přesun hmot tonážní pro zámečnické konstrukce v objektech v do 6 m</t>
  </si>
  <si>
    <t>341390137</t>
  </si>
  <si>
    <t>https://podminky.urs.cz/item/CS_URS_2022_01/998767101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</si>
  <si>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</si>
  <si>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</si>
  <si>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</si>
  <si>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</si>
  <si>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</si>
  <si>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VRN7 - Provozní vlivy</t>
  </si>
  <si>
    <t>VRN1</t>
  </si>
  <si>
    <t>Průzkumné, geodetické a projektové práce</t>
  </si>
  <si>
    <t>012203000</t>
  </si>
  <si>
    <t>Geodetické práce při provádění stavby</t>
  </si>
  <si>
    <t>kpl</t>
  </si>
  <si>
    <t>1024</t>
  </si>
  <si>
    <t>-646698310</t>
  </si>
  <si>
    <t>https://podminky.urs.cz/item/CS_URS_2022_01/012203000</t>
  </si>
  <si>
    <t>013254000</t>
  </si>
  <si>
    <t>Dokumentace skutečného provedení stavby</t>
  </si>
  <si>
    <t>955551109</t>
  </si>
  <si>
    <t>https://podminky.urs.cz/item/CS_URS_2022_01/013254000</t>
  </si>
  <si>
    <t>VRN3</t>
  </si>
  <si>
    <t>Zařízení staveniště</t>
  </si>
  <si>
    <t>030001000</t>
  </si>
  <si>
    <t>2119472037</t>
  </si>
  <si>
    <t>https://podminky.urs.cz/item/CS_URS_2022_01/030001000</t>
  </si>
  <si>
    <t>VRN4</t>
  </si>
  <si>
    <t>Inženýrská činnost</t>
  </si>
  <si>
    <t>043002000</t>
  </si>
  <si>
    <t>Zkoušky a ostatní měření</t>
  </si>
  <si>
    <t>917178183</t>
  </si>
  <si>
    <t>https://podminky.urs.cz/item/CS_URS_2022_01/043002000</t>
  </si>
  <si>
    <t>VRN6</t>
  </si>
  <si>
    <t>Územní vlivy</t>
  </si>
  <si>
    <t>060001000</t>
  </si>
  <si>
    <t>1471373750</t>
  </si>
  <si>
    <t>https://podminky.urs.cz/item/CS_URS_2022_01/060001000</t>
  </si>
  <si>
    <t>VRN7</t>
  </si>
  <si>
    <t>Provozní vlivy</t>
  </si>
  <si>
    <t>070001000</t>
  </si>
  <si>
    <t>-540433729</t>
  </si>
  <si>
    <t>https://podminky.urs.cz/item/CS_URS_2022_01/070001000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</si>
</sst>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7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38" fillId="0" borderId="0" xfId="0" applyFont="1" applyAlignment="1" applyProtection="1">
      <alignment vertical="center" wrapText="1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181913112" TargetMode="External" /><Relationship Id="rId2" Type="http://schemas.openxmlformats.org/officeDocument/2006/relationships/hyperlink" Target="https://podminky.urs.cz/item/CS_URS_2022_01/564851111" TargetMode="External" /><Relationship Id="rId3" Type="http://schemas.openxmlformats.org/officeDocument/2006/relationships/hyperlink" Target="https://podminky.urs.cz/item/CS_URS_2022_01/591411111" TargetMode="External" /><Relationship Id="rId4" Type="http://schemas.openxmlformats.org/officeDocument/2006/relationships/hyperlink" Target="https://podminky.urs.cz/item/CS_URS_2022_01/596211110" TargetMode="External" /><Relationship Id="rId5" Type="http://schemas.openxmlformats.org/officeDocument/2006/relationships/hyperlink" Target="https://podminky.urs.cz/item/CS_URS_2022_01/998223011" TargetMode="External" /><Relationship Id="rId6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113106121" TargetMode="External" /><Relationship Id="rId2" Type="http://schemas.openxmlformats.org/officeDocument/2006/relationships/hyperlink" Target="https://podminky.urs.cz/item/CS_URS_2022_01/113107122" TargetMode="External" /><Relationship Id="rId3" Type="http://schemas.openxmlformats.org/officeDocument/2006/relationships/hyperlink" Target="https://podminky.urs.cz/item/CS_URS_2022_01/181913112" TargetMode="External" /><Relationship Id="rId4" Type="http://schemas.openxmlformats.org/officeDocument/2006/relationships/hyperlink" Target="https://podminky.urs.cz/item/CS_URS_2022_01/564851111" TargetMode="External" /><Relationship Id="rId5" Type="http://schemas.openxmlformats.org/officeDocument/2006/relationships/hyperlink" Target="https://podminky.urs.cz/item/CS_URS_2022_01/596211112" TargetMode="External" /><Relationship Id="rId6" Type="http://schemas.openxmlformats.org/officeDocument/2006/relationships/hyperlink" Target="https://podminky.urs.cz/item/CS_URS_2022_01/966005111" TargetMode="External" /><Relationship Id="rId7" Type="http://schemas.openxmlformats.org/officeDocument/2006/relationships/hyperlink" Target="https://podminky.urs.cz/item/CS_URS_2022_01/979054441" TargetMode="External" /><Relationship Id="rId8" Type="http://schemas.openxmlformats.org/officeDocument/2006/relationships/hyperlink" Target="https://podminky.urs.cz/item/CS_URS_2022_01/997002511" TargetMode="External" /><Relationship Id="rId9" Type="http://schemas.openxmlformats.org/officeDocument/2006/relationships/hyperlink" Target="https://podminky.urs.cz/item/CS_URS_2022_01/997002519" TargetMode="External" /><Relationship Id="rId10" Type="http://schemas.openxmlformats.org/officeDocument/2006/relationships/hyperlink" Target="https://podminky.urs.cz/item/CS_URS_2022_01/997002611" TargetMode="External" /><Relationship Id="rId11" Type="http://schemas.openxmlformats.org/officeDocument/2006/relationships/hyperlink" Target="https://podminky.urs.cz/item/CS_URS_2022_01/997013873" TargetMode="External" /><Relationship Id="rId12" Type="http://schemas.openxmlformats.org/officeDocument/2006/relationships/hyperlink" Target="https://podminky.urs.cz/item/CS_URS_2022_01/998223011" TargetMode="External" /><Relationship Id="rId13" Type="http://schemas.openxmlformats.org/officeDocument/2006/relationships/hyperlink" Target="https://podminky.urs.cz/item/CS_URS_2022_01/767161232" TargetMode="External" /><Relationship Id="rId14" Type="http://schemas.openxmlformats.org/officeDocument/2006/relationships/hyperlink" Target="https://podminky.urs.cz/item/CS_URS_2022_01/998767101" TargetMode="External" /><Relationship Id="rId15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2_01/012203000" TargetMode="External" /><Relationship Id="rId2" Type="http://schemas.openxmlformats.org/officeDocument/2006/relationships/hyperlink" Target="https://podminky.urs.cz/item/CS_URS_2022_01/013254000" TargetMode="External" /><Relationship Id="rId3" Type="http://schemas.openxmlformats.org/officeDocument/2006/relationships/hyperlink" Target="https://podminky.urs.cz/item/CS_URS_2022_01/030001000" TargetMode="External" /><Relationship Id="rId4" Type="http://schemas.openxmlformats.org/officeDocument/2006/relationships/hyperlink" Target="https://podminky.urs.cz/item/CS_URS_2022_01/043002000" TargetMode="External" /><Relationship Id="rId5" Type="http://schemas.openxmlformats.org/officeDocument/2006/relationships/hyperlink" Target="https://podminky.urs.cz/item/CS_URS_2022_01/060001000" TargetMode="External" /><Relationship Id="rId6" Type="http://schemas.openxmlformats.org/officeDocument/2006/relationships/hyperlink" Target="https://podminky.urs.cz/item/CS_URS_2022_01/070001000" TargetMode="External" /><Relationship Id="rId7" Type="http://schemas.openxmlformats.org/officeDocument/2006/relationships/drawing" Target="../drawings/drawing4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31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32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33</v>
      </c>
      <c r="AO17" s="21"/>
      <c r="AP17" s="21"/>
      <c r="AQ17" s="21"/>
      <c r="AR17" s="19"/>
      <c r="BE17" s="30"/>
      <c r="BS17" s="16" t="s">
        <v>34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35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36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37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38</v>
      </c>
      <c r="AO20" s="21"/>
      <c r="AP20" s="21"/>
      <c r="AQ20" s="21"/>
      <c r="AR20" s="19"/>
      <c r="BE20" s="30"/>
      <c r="BS20" s="16" t="s">
        <v>34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39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40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41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42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43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44</v>
      </c>
      <c r="E29" s="46"/>
      <c r="F29" s="31" t="s">
        <v>45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46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47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48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49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50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51</v>
      </c>
      <c r="U35" s="53"/>
      <c r="V35" s="53"/>
      <c r="W35" s="53"/>
      <c r="X35" s="55" t="s">
        <v>52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53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54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55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56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55</v>
      </c>
      <c r="AI60" s="41"/>
      <c r="AJ60" s="41"/>
      <c r="AK60" s="41"/>
      <c r="AL60" s="41"/>
      <c r="AM60" s="63" t="s">
        <v>56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57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58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55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56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55</v>
      </c>
      <c r="AI75" s="41"/>
      <c r="AJ75" s="41"/>
      <c r="AK75" s="41"/>
      <c r="AL75" s="41"/>
      <c r="AM75" s="63" t="s">
        <v>56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59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1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Dláždění chodníků podél ul. Třída Masarykova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ulice Třída Masarykova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20. 6. 2022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Město Broumov, Třída Masarykova 239,550 01 Broumov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>Ing. Adam Beneš</v>
      </c>
      <c r="AN89" s="70"/>
      <c r="AO89" s="70"/>
      <c r="AP89" s="70"/>
      <c r="AQ89" s="39"/>
      <c r="AR89" s="43"/>
      <c r="AS89" s="80" t="s">
        <v>60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35</v>
      </c>
      <c r="AJ90" s="39"/>
      <c r="AK90" s="39"/>
      <c r="AL90" s="39"/>
      <c r="AM90" s="79" t="str">
        <f>IF(E20="","",E20)</f>
        <v>TMI Building s.r.o.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61</v>
      </c>
      <c r="D92" s="93"/>
      <c r="E92" s="93"/>
      <c r="F92" s="93"/>
      <c r="G92" s="93"/>
      <c r="H92" s="94"/>
      <c r="I92" s="95" t="s">
        <v>62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63</v>
      </c>
      <c r="AH92" s="93"/>
      <c r="AI92" s="93"/>
      <c r="AJ92" s="93"/>
      <c r="AK92" s="93"/>
      <c r="AL92" s="93"/>
      <c r="AM92" s="93"/>
      <c r="AN92" s="95" t="s">
        <v>64</v>
      </c>
      <c r="AO92" s="93"/>
      <c r="AP92" s="97"/>
      <c r="AQ92" s="98" t="s">
        <v>65</v>
      </c>
      <c r="AR92" s="43"/>
      <c r="AS92" s="99" t="s">
        <v>66</v>
      </c>
      <c r="AT92" s="100" t="s">
        <v>67</v>
      </c>
      <c r="AU92" s="100" t="s">
        <v>68</v>
      </c>
      <c r="AV92" s="100" t="s">
        <v>69</v>
      </c>
      <c r="AW92" s="100" t="s">
        <v>70</v>
      </c>
      <c r="AX92" s="100" t="s">
        <v>71</v>
      </c>
      <c r="AY92" s="100" t="s">
        <v>72</v>
      </c>
      <c r="AZ92" s="100" t="s">
        <v>73</v>
      </c>
      <c r="BA92" s="100" t="s">
        <v>74</v>
      </c>
      <c r="BB92" s="100" t="s">
        <v>75</v>
      </c>
      <c r="BC92" s="100" t="s">
        <v>76</v>
      </c>
      <c r="BD92" s="101" t="s">
        <v>77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78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ROUND(SUM(AG95:AG97),2)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ROUND(SUM(AS95:AS97),2)</f>
        <v>0</v>
      </c>
      <c r="AT94" s="113">
        <f>ROUND(SUM(AV94:AW94),2)</f>
        <v>0</v>
      </c>
      <c r="AU94" s="114">
        <f>ROUND(SUM(AU95:AU97),5)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ROUND(SUM(AZ95:AZ97),2)</f>
        <v>0</v>
      </c>
      <c r="BA94" s="113">
        <f>ROUND(SUM(BA95:BA97),2)</f>
        <v>0</v>
      </c>
      <c r="BB94" s="113">
        <f>ROUND(SUM(BB95:BB97),2)</f>
        <v>0</v>
      </c>
      <c r="BC94" s="113">
        <f>ROUND(SUM(BC95:BC97),2)</f>
        <v>0</v>
      </c>
      <c r="BD94" s="115">
        <f>ROUND(SUM(BD95:BD97),2)</f>
        <v>0</v>
      </c>
      <c r="BE94" s="6"/>
      <c r="BS94" s="116" t="s">
        <v>79</v>
      </c>
      <c r="BT94" s="116" t="s">
        <v>80</v>
      </c>
      <c r="BU94" s="117" t="s">
        <v>81</v>
      </c>
      <c r="BV94" s="116" t="s">
        <v>82</v>
      </c>
      <c r="BW94" s="116" t="s">
        <v>5</v>
      </c>
      <c r="BX94" s="116" t="s">
        <v>83</v>
      </c>
      <c r="CL94" s="116" t="s">
        <v>1</v>
      </c>
    </row>
    <row r="95" s="7" customFormat="1" ht="16.5" customHeight="1">
      <c r="A95" s="118" t="s">
        <v>84</v>
      </c>
      <c r="B95" s="119"/>
      <c r="C95" s="120"/>
      <c r="D95" s="121" t="s">
        <v>85</v>
      </c>
      <c r="E95" s="121"/>
      <c r="F95" s="121"/>
      <c r="G95" s="121"/>
      <c r="H95" s="121"/>
      <c r="I95" s="122"/>
      <c r="J95" s="121" t="s">
        <v>86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'SO 101 - Chodník dlážděný...'!J30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87</v>
      </c>
      <c r="AR95" s="125"/>
      <c r="AS95" s="126">
        <v>0</v>
      </c>
      <c r="AT95" s="127">
        <f>ROUND(SUM(AV95:AW95),2)</f>
        <v>0</v>
      </c>
      <c r="AU95" s="128">
        <f>'SO 101 - Chodník dlážděný...'!P120</f>
        <v>0</v>
      </c>
      <c r="AV95" s="127">
        <f>'SO 101 - Chodník dlážděný...'!J33</f>
        <v>0</v>
      </c>
      <c r="AW95" s="127">
        <f>'SO 101 - Chodník dlážděný...'!J34</f>
        <v>0</v>
      </c>
      <c r="AX95" s="127">
        <f>'SO 101 - Chodník dlážděný...'!J35</f>
        <v>0</v>
      </c>
      <c r="AY95" s="127">
        <f>'SO 101 - Chodník dlážděný...'!J36</f>
        <v>0</v>
      </c>
      <c r="AZ95" s="127">
        <f>'SO 101 - Chodník dlážděný...'!F33</f>
        <v>0</v>
      </c>
      <c r="BA95" s="127">
        <f>'SO 101 - Chodník dlážděný...'!F34</f>
        <v>0</v>
      </c>
      <c r="BB95" s="127">
        <f>'SO 101 - Chodník dlážděný...'!F35</f>
        <v>0</v>
      </c>
      <c r="BC95" s="127">
        <f>'SO 101 - Chodník dlážděný...'!F36</f>
        <v>0</v>
      </c>
      <c r="BD95" s="129">
        <f>'SO 101 - Chodník dlážděný...'!F37</f>
        <v>0</v>
      </c>
      <c r="BE95" s="7"/>
      <c r="BT95" s="130" t="s">
        <v>14</v>
      </c>
      <c r="BV95" s="130" t="s">
        <v>82</v>
      </c>
      <c r="BW95" s="130" t="s">
        <v>88</v>
      </c>
      <c r="BX95" s="130" t="s">
        <v>5</v>
      </c>
      <c r="CL95" s="130" t="s">
        <v>1</v>
      </c>
      <c r="CM95" s="130" t="s">
        <v>89</v>
      </c>
    </row>
    <row r="96" s="7" customFormat="1" ht="16.5" customHeight="1">
      <c r="A96" s="118" t="s">
        <v>84</v>
      </c>
      <c r="B96" s="119"/>
      <c r="C96" s="120"/>
      <c r="D96" s="121" t="s">
        <v>90</v>
      </c>
      <c r="E96" s="121"/>
      <c r="F96" s="121"/>
      <c r="G96" s="121"/>
      <c r="H96" s="121"/>
      <c r="I96" s="122"/>
      <c r="J96" s="121" t="s">
        <v>91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'SO 102 - Chodník dlážděný...'!J30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87</v>
      </c>
      <c r="AR96" s="125"/>
      <c r="AS96" s="126">
        <v>0</v>
      </c>
      <c r="AT96" s="127">
        <f>ROUND(SUM(AV96:AW96),2)</f>
        <v>0</v>
      </c>
      <c r="AU96" s="128">
        <f>'SO 102 - Chodník dlážděný...'!P124</f>
        <v>0</v>
      </c>
      <c r="AV96" s="127">
        <f>'SO 102 - Chodník dlážděný...'!J33</f>
        <v>0</v>
      </c>
      <c r="AW96" s="127">
        <f>'SO 102 - Chodník dlážděný...'!J34</f>
        <v>0</v>
      </c>
      <c r="AX96" s="127">
        <f>'SO 102 - Chodník dlážděný...'!J35</f>
        <v>0</v>
      </c>
      <c r="AY96" s="127">
        <f>'SO 102 - Chodník dlážděný...'!J36</f>
        <v>0</v>
      </c>
      <c r="AZ96" s="127">
        <f>'SO 102 - Chodník dlážděný...'!F33</f>
        <v>0</v>
      </c>
      <c r="BA96" s="127">
        <f>'SO 102 - Chodník dlážděný...'!F34</f>
        <v>0</v>
      </c>
      <c r="BB96" s="127">
        <f>'SO 102 - Chodník dlážděný...'!F35</f>
        <v>0</v>
      </c>
      <c r="BC96" s="127">
        <f>'SO 102 - Chodník dlážděný...'!F36</f>
        <v>0</v>
      </c>
      <c r="BD96" s="129">
        <f>'SO 102 - Chodník dlážděný...'!F37</f>
        <v>0</v>
      </c>
      <c r="BE96" s="7"/>
      <c r="BT96" s="130" t="s">
        <v>14</v>
      </c>
      <c r="BV96" s="130" t="s">
        <v>82</v>
      </c>
      <c r="BW96" s="130" t="s">
        <v>92</v>
      </c>
      <c r="BX96" s="130" t="s">
        <v>5</v>
      </c>
      <c r="CL96" s="130" t="s">
        <v>1</v>
      </c>
      <c r="CM96" s="130" t="s">
        <v>89</v>
      </c>
    </row>
    <row r="97" s="7" customFormat="1" ht="16.5" customHeight="1">
      <c r="A97" s="118" t="s">
        <v>84</v>
      </c>
      <c r="B97" s="119"/>
      <c r="C97" s="120"/>
      <c r="D97" s="121" t="s">
        <v>93</v>
      </c>
      <c r="E97" s="121"/>
      <c r="F97" s="121"/>
      <c r="G97" s="121"/>
      <c r="H97" s="121"/>
      <c r="I97" s="122"/>
      <c r="J97" s="121" t="s">
        <v>94</v>
      </c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121"/>
      <c r="AF97" s="121"/>
      <c r="AG97" s="123">
        <f>'VRN - Vedlejší rozpočtové...'!J30</f>
        <v>0</v>
      </c>
      <c r="AH97" s="122"/>
      <c r="AI97" s="122"/>
      <c r="AJ97" s="122"/>
      <c r="AK97" s="122"/>
      <c r="AL97" s="122"/>
      <c r="AM97" s="122"/>
      <c r="AN97" s="123">
        <f>SUM(AG97,AT97)</f>
        <v>0</v>
      </c>
      <c r="AO97" s="122"/>
      <c r="AP97" s="122"/>
      <c r="AQ97" s="124" t="s">
        <v>87</v>
      </c>
      <c r="AR97" s="125"/>
      <c r="AS97" s="131">
        <v>0</v>
      </c>
      <c r="AT97" s="132">
        <f>ROUND(SUM(AV97:AW97),2)</f>
        <v>0</v>
      </c>
      <c r="AU97" s="133">
        <f>'VRN - Vedlejší rozpočtové...'!P122</f>
        <v>0</v>
      </c>
      <c r="AV97" s="132">
        <f>'VRN - Vedlejší rozpočtové...'!J33</f>
        <v>0</v>
      </c>
      <c r="AW97" s="132">
        <f>'VRN - Vedlejší rozpočtové...'!J34</f>
        <v>0</v>
      </c>
      <c r="AX97" s="132">
        <f>'VRN - Vedlejší rozpočtové...'!J35</f>
        <v>0</v>
      </c>
      <c r="AY97" s="132">
        <f>'VRN - Vedlejší rozpočtové...'!J36</f>
        <v>0</v>
      </c>
      <c r="AZ97" s="132">
        <f>'VRN - Vedlejší rozpočtové...'!F33</f>
        <v>0</v>
      </c>
      <c r="BA97" s="132">
        <f>'VRN - Vedlejší rozpočtové...'!F34</f>
        <v>0</v>
      </c>
      <c r="BB97" s="132">
        <f>'VRN - Vedlejší rozpočtové...'!F35</f>
        <v>0</v>
      </c>
      <c r="BC97" s="132">
        <f>'VRN - Vedlejší rozpočtové...'!F36</f>
        <v>0</v>
      </c>
      <c r="BD97" s="134">
        <f>'VRN - Vedlejší rozpočtové...'!F37</f>
        <v>0</v>
      </c>
      <c r="BE97" s="7"/>
      <c r="BT97" s="130" t="s">
        <v>14</v>
      </c>
      <c r="BV97" s="130" t="s">
        <v>82</v>
      </c>
      <c r="BW97" s="130" t="s">
        <v>95</v>
      </c>
      <c r="BX97" s="130" t="s">
        <v>5</v>
      </c>
      <c r="CL97" s="130" t="s">
        <v>1</v>
      </c>
      <c r="CM97" s="130" t="s">
        <v>89</v>
      </c>
    </row>
    <row r="98" s="2" customFormat="1" ht="30" customHeight="1">
      <c r="A98" s="37"/>
      <c r="B98" s="38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43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</row>
    <row r="99" s="2" customFormat="1" ht="6.96" customHeight="1">
      <c r="A99" s="37"/>
      <c r="B99" s="65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43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</row>
  </sheetData>
  <sheetProtection sheet="1" formatColumns="0" formatRows="0" objects="1" scenarios="1" spinCount="100000" saltValue="/MC+zApCp1xFSqCoP69rQGV53z59Y5W9YYHTr/SaM4TVWJcg9RXXFp1dtNxyy1taTNCVG8T4D+4GaFnwr0sfIw==" hashValue="raOA7KoWjeuIwTW9uPeQNHm1YwWZK+7/AA1kJfkoBpGySxkfxSd8foUB2wBg98WxXRpiDnnCEeuMOikdpDXXkg==" algorithmName="SHA-512" password="CC35"/>
  <mergeCells count="50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N97:AP97"/>
    <mergeCell ref="AG97:AM97"/>
    <mergeCell ref="D97:H97"/>
    <mergeCell ref="J97:AF97"/>
    <mergeCell ref="AG94:AM94"/>
    <mergeCell ref="AN94:AP94"/>
    <mergeCell ref="AR2:BE2"/>
  </mergeCells>
  <hyperlinks>
    <hyperlink ref="A95" location="'SO 101 - Chodník dlážděný...'!C2" display="/"/>
    <hyperlink ref="A96" location="'SO 102 - Chodník dlážděný...'!C2" display="/"/>
    <hyperlink ref="A97" location="'VRN - Vedlejší rozpočtové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88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89</v>
      </c>
    </row>
    <row r="4" s="1" customFormat="1" ht="24.96" customHeight="1">
      <c r="B4" s="19"/>
      <c r="D4" s="137" t="s">
        <v>96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Dláždění chodníků podél ul. Třída Masarykova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97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98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20. 6. 2022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26</v>
      </c>
      <c r="F15" s="37"/>
      <c r="G15" s="37"/>
      <c r="H15" s="37"/>
      <c r="I15" s="139" t="s">
        <v>27</v>
      </c>
      <c r="J15" s="142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28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30</v>
      </c>
      <c r="E20" s="37"/>
      <c r="F20" s="37"/>
      <c r="G20" s="37"/>
      <c r="H20" s="37"/>
      <c r="I20" s="139" t="s">
        <v>25</v>
      </c>
      <c r="J20" s="142" t="s">
        <v>31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32</v>
      </c>
      <c r="F21" s="37"/>
      <c r="G21" s="37"/>
      <c r="H21" s="37"/>
      <c r="I21" s="139" t="s">
        <v>27</v>
      </c>
      <c r="J21" s="142" t="s">
        <v>33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35</v>
      </c>
      <c r="E23" s="37"/>
      <c r="F23" s="37"/>
      <c r="G23" s="37"/>
      <c r="H23" s="37"/>
      <c r="I23" s="139" t="s">
        <v>25</v>
      </c>
      <c r="J23" s="142" t="s">
        <v>36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37</v>
      </c>
      <c r="F24" s="37"/>
      <c r="G24" s="37"/>
      <c r="H24" s="37"/>
      <c r="I24" s="139" t="s">
        <v>27</v>
      </c>
      <c r="J24" s="142" t="s">
        <v>38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39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40</v>
      </c>
      <c r="E30" s="37"/>
      <c r="F30" s="37"/>
      <c r="G30" s="37"/>
      <c r="H30" s="37"/>
      <c r="I30" s="37"/>
      <c r="J30" s="150">
        <f>ROUND(J120,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42</v>
      </c>
      <c r="G32" s="37"/>
      <c r="H32" s="37"/>
      <c r="I32" s="151" t="s">
        <v>41</v>
      </c>
      <c r="J32" s="151" t="s">
        <v>43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44</v>
      </c>
      <c r="E33" s="139" t="s">
        <v>45</v>
      </c>
      <c r="F33" s="153">
        <f>ROUND((SUM(BE120:BE149)),  2)</f>
        <v>0</v>
      </c>
      <c r="G33" s="37"/>
      <c r="H33" s="37"/>
      <c r="I33" s="154">
        <v>0.20999999999999999</v>
      </c>
      <c r="J33" s="153">
        <f>ROUND(((SUM(BE120:BE149))*I33),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46</v>
      </c>
      <c r="F34" s="153">
        <f>ROUND((SUM(BF120:BF149)),  2)</f>
        <v>0</v>
      </c>
      <c r="G34" s="37"/>
      <c r="H34" s="37"/>
      <c r="I34" s="154">
        <v>0.14999999999999999</v>
      </c>
      <c r="J34" s="153">
        <f>ROUND(((SUM(BF120:BF149))*I34),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47</v>
      </c>
      <c r="F35" s="153">
        <f>ROUND((SUM(BG120:BG149)),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48</v>
      </c>
      <c r="F36" s="153">
        <f>ROUND((SUM(BH120:BH149)),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49</v>
      </c>
      <c r="F37" s="153">
        <f>ROUND((SUM(BI120:BI149)),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50</v>
      </c>
      <c r="E39" s="157"/>
      <c r="F39" s="157"/>
      <c r="G39" s="158" t="s">
        <v>51</v>
      </c>
      <c r="H39" s="159" t="s">
        <v>52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53</v>
      </c>
      <c r="E50" s="163"/>
      <c r="F50" s="163"/>
      <c r="G50" s="162" t="s">
        <v>54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55</v>
      </c>
      <c r="E61" s="165"/>
      <c r="F61" s="166" t="s">
        <v>56</v>
      </c>
      <c r="G61" s="164" t="s">
        <v>55</v>
      </c>
      <c r="H61" s="165"/>
      <c r="I61" s="165"/>
      <c r="J61" s="167" t="s">
        <v>56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57</v>
      </c>
      <c r="E65" s="168"/>
      <c r="F65" s="168"/>
      <c r="G65" s="162" t="s">
        <v>58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55</v>
      </c>
      <c r="E76" s="165"/>
      <c r="F76" s="166" t="s">
        <v>56</v>
      </c>
      <c r="G76" s="164" t="s">
        <v>55</v>
      </c>
      <c r="H76" s="165"/>
      <c r="I76" s="165"/>
      <c r="J76" s="167" t="s">
        <v>56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99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Dláždění chodníků podél ul. Třída Masarykova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97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 101 - Chodník dlážděný - úsek č. 1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ulice Třída Masarykova</v>
      </c>
      <c r="G89" s="39"/>
      <c r="H89" s="39"/>
      <c r="I89" s="31" t="s">
        <v>22</v>
      </c>
      <c r="J89" s="78" t="str">
        <f>IF(J12="","",J12)</f>
        <v>20. 6. 2022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Město Broumov, Třída Masarykova 239,550 01 Broumov</v>
      </c>
      <c r="G91" s="39"/>
      <c r="H91" s="39"/>
      <c r="I91" s="31" t="s">
        <v>30</v>
      </c>
      <c r="J91" s="35" t="str">
        <f>E21</f>
        <v>Ing. Adam Beneš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31" t="s">
        <v>35</v>
      </c>
      <c r="J92" s="35" t="str">
        <f>E24</f>
        <v>TMI Building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100</v>
      </c>
      <c r="D94" s="175"/>
      <c r="E94" s="175"/>
      <c r="F94" s="175"/>
      <c r="G94" s="175"/>
      <c r="H94" s="175"/>
      <c r="I94" s="175"/>
      <c r="J94" s="176" t="s">
        <v>101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102</v>
      </c>
      <c r="D96" s="39"/>
      <c r="E96" s="39"/>
      <c r="F96" s="39"/>
      <c r="G96" s="39"/>
      <c r="H96" s="39"/>
      <c r="I96" s="39"/>
      <c r="J96" s="109">
        <f>J120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103</v>
      </c>
    </row>
    <row r="97" s="9" customFormat="1" ht="24.96" customHeight="1">
      <c r="A97" s="9"/>
      <c r="B97" s="178"/>
      <c r="C97" s="179"/>
      <c r="D97" s="180" t="s">
        <v>104</v>
      </c>
      <c r="E97" s="181"/>
      <c r="F97" s="181"/>
      <c r="G97" s="181"/>
      <c r="H97" s="181"/>
      <c r="I97" s="181"/>
      <c r="J97" s="182">
        <f>J121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105</v>
      </c>
      <c r="E98" s="187"/>
      <c r="F98" s="187"/>
      <c r="G98" s="187"/>
      <c r="H98" s="187"/>
      <c r="I98" s="187"/>
      <c r="J98" s="188">
        <f>J122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106</v>
      </c>
      <c r="E99" s="187"/>
      <c r="F99" s="187"/>
      <c r="G99" s="187"/>
      <c r="H99" s="187"/>
      <c r="I99" s="187"/>
      <c r="J99" s="188">
        <f>J127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107</v>
      </c>
      <c r="E100" s="187"/>
      <c r="F100" s="187"/>
      <c r="G100" s="187"/>
      <c r="H100" s="187"/>
      <c r="I100" s="187"/>
      <c r="J100" s="188">
        <f>J147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9"/>
      <c r="D101" s="39"/>
      <c r="E101" s="39"/>
      <c r="F101" s="39"/>
      <c r="G101" s="39"/>
      <c r="H101" s="39"/>
      <c r="I101" s="39"/>
      <c r="J101" s="39"/>
      <c r="K101" s="39"/>
      <c r="L101" s="62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65"/>
      <c r="C102" s="66"/>
      <c r="D102" s="66"/>
      <c r="E102" s="66"/>
      <c r="F102" s="66"/>
      <c r="G102" s="66"/>
      <c r="H102" s="66"/>
      <c r="I102" s="66"/>
      <c r="J102" s="66"/>
      <c r="K102" s="66"/>
      <c r="L102" s="62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6" s="2" customFormat="1" ht="6.96" customHeight="1">
      <c r="A106" s="37"/>
      <c r="B106" s="67"/>
      <c r="C106" s="68"/>
      <c r="D106" s="68"/>
      <c r="E106" s="68"/>
      <c r="F106" s="68"/>
      <c r="G106" s="68"/>
      <c r="H106" s="68"/>
      <c r="I106" s="68"/>
      <c r="J106" s="68"/>
      <c r="K106" s="68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4.96" customHeight="1">
      <c r="A107" s="37"/>
      <c r="B107" s="38"/>
      <c r="C107" s="22" t="s">
        <v>108</v>
      </c>
      <c r="D107" s="39"/>
      <c r="E107" s="39"/>
      <c r="F107" s="39"/>
      <c r="G107" s="39"/>
      <c r="H107" s="39"/>
      <c r="I107" s="39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6.96" customHeight="1">
      <c r="A108" s="37"/>
      <c r="B108" s="38"/>
      <c r="C108" s="39"/>
      <c r="D108" s="39"/>
      <c r="E108" s="39"/>
      <c r="F108" s="39"/>
      <c r="G108" s="39"/>
      <c r="H108" s="39"/>
      <c r="I108" s="39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2" customHeight="1">
      <c r="A109" s="37"/>
      <c r="B109" s="38"/>
      <c r="C109" s="31" t="s">
        <v>16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6.5" customHeight="1">
      <c r="A110" s="37"/>
      <c r="B110" s="38"/>
      <c r="C110" s="39"/>
      <c r="D110" s="39"/>
      <c r="E110" s="173" t="str">
        <f>E7</f>
        <v>Dláždění chodníků podél ul. Třída Masarykova</v>
      </c>
      <c r="F110" s="31"/>
      <c r="G110" s="31"/>
      <c r="H110" s="31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97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75" t="str">
        <f>E9</f>
        <v>SO 101 - Chodník dlážděný - úsek č. 1</v>
      </c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9"/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20</v>
      </c>
      <c r="D114" s="39"/>
      <c r="E114" s="39"/>
      <c r="F114" s="26" t="str">
        <f>F12</f>
        <v>ulice Třída Masarykova</v>
      </c>
      <c r="G114" s="39"/>
      <c r="H114" s="39"/>
      <c r="I114" s="31" t="s">
        <v>22</v>
      </c>
      <c r="J114" s="78" t="str">
        <f>IF(J12="","",J12)</f>
        <v>20. 6. 2022</v>
      </c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5.15" customHeight="1">
      <c r="A116" s="37"/>
      <c r="B116" s="38"/>
      <c r="C116" s="31" t="s">
        <v>24</v>
      </c>
      <c r="D116" s="39"/>
      <c r="E116" s="39"/>
      <c r="F116" s="26" t="str">
        <f>E15</f>
        <v>Město Broumov, Třída Masarykova 239,550 01 Broumov</v>
      </c>
      <c r="G116" s="39"/>
      <c r="H116" s="39"/>
      <c r="I116" s="31" t="s">
        <v>30</v>
      </c>
      <c r="J116" s="35" t="str">
        <f>E21</f>
        <v>Ing. Adam Beneš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5.15" customHeight="1">
      <c r="A117" s="37"/>
      <c r="B117" s="38"/>
      <c r="C117" s="31" t="s">
        <v>28</v>
      </c>
      <c r="D117" s="39"/>
      <c r="E117" s="39"/>
      <c r="F117" s="26" t="str">
        <f>IF(E18="","",E18)</f>
        <v>Vyplň údaj</v>
      </c>
      <c r="G117" s="39"/>
      <c r="H117" s="39"/>
      <c r="I117" s="31" t="s">
        <v>35</v>
      </c>
      <c r="J117" s="35" t="str">
        <f>E24</f>
        <v>TMI Building s.r.o.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0.32" customHeight="1">
      <c r="A118" s="37"/>
      <c r="B118" s="38"/>
      <c r="C118" s="39"/>
      <c r="D118" s="39"/>
      <c r="E118" s="39"/>
      <c r="F118" s="39"/>
      <c r="G118" s="39"/>
      <c r="H118" s="39"/>
      <c r="I118" s="39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11" customFormat="1" ht="29.28" customHeight="1">
      <c r="A119" s="190"/>
      <c r="B119" s="191"/>
      <c r="C119" s="192" t="s">
        <v>109</v>
      </c>
      <c r="D119" s="193" t="s">
        <v>65</v>
      </c>
      <c r="E119" s="193" t="s">
        <v>61</v>
      </c>
      <c r="F119" s="193" t="s">
        <v>62</v>
      </c>
      <c r="G119" s="193" t="s">
        <v>110</v>
      </c>
      <c r="H119" s="193" t="s">
        <v>111</v>
      </c>
      <c r="I119" s="193" t="s">
        <v>112</v>
      </c>
      <c r="J119" s="193" t="s">
        <v>101</v>
      </c>
      <c r="K119" s="194" t="s">
        <v>113</v>
      </c>
      <c r="L119" s="195"/>
      <c r="M119" s="99" t="s">
        <v>1</v>
      </c>
      <c r="N119" s="100" t="s">
        <v>44</v>
      </c>
      <c r="O119" s="100" t="s">
        <v>114</v>
      </c>
      <c r="P119" s="100" t="s">
        <v>115</v>
      </c>
      <c r="Q119" s="100" t="s">
        <v>116</v>
      </c>
      <c r="R119" s="100" t="s">
        <v>117</v>
      </c>
      <c r="S119" s="100" t="s">
        <v>118</v>
      </c>
      <c r="T119" s="101" t="s">
        <v>119</v>
      </c>
      <c r="U119" s="190"/>
      <c r="V119" s="190"/>
      <c r="W119" s="190"/>
      <c r="X119" s="190"/>
      <c r="Y119" s="190"/>
      <c r="Z119" s="190"/>
      <c r="AA119" s="190"/>
      <c r="AB119" s="190"/>
      <c r="AC119" s="190"/>
      <c r="AD119" s="190"/>
      <c r="AE119" s="190"/>
    </row>
    <row r="120" s="2" customFormat="1" ht="22.8" customHeight="1">
      <c r="A120" s="37"/>
      <c r="B120" s="38"/>
      <c r="C120" s="106" t="s">
        <v>120</v>
      </c>
      <c r="D120" s="39"/>
      <c r="E120" s="39"/>
      <c r="F120" s="39"/>
      <c r="G120" s="39"/>
      <c r="H120" s="39"/>
      <c r="I120" s="39"/>
      <c r="J120" s="196">
        <f>BK120</f>
        <v>0</v>
      </c>
      <c r="K120" s="39"/>
      <c r="L120" s="43"/>
      <c r="M120" s="102"/>
      <c r="N120" s="197"/>
      <c r="O120" s="103"/>
      <c r="P120" s="198">
        <f>P121</f>
        <v>0</v>
      </c>
      <c r="Q120" s="103"/>
      <c r="R120" s="198">
        <f>R121</f>
        <v>31.279204999999997</v>
      </c>
      <c r="S120" s="103"/>
      <c r="T120" s="199">
        <f>T121</f>
        <v>0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T120" s="16" t="s">
        <v>79</v>
      </c>
      <c r="AU120" s="16" t="s">
        <v>103</v>
      </c>
      <c r="BK120" s="200">
        <f>BK121</f>
        <v>0</v>
      </c>
    </row>
    <row r="121" s="12" customFormat="1" ht="25.92" customHeight="1">
      <c r="A121" s="12"/>
      <c r="B121" s="201"/>
      <c r="C121" s="202"/>
      <c r="D121" s="203" t="s">
        <v>79</v>
      </c>
      <c r="E121" s="204" t="s">
        <v>121</v>
      </c>
      <c r="F121" s="204" t="s">
        <v>122</v>
      </c>
      <c r="G121" s="202"/>
      <c r="H121" s="202"/>
      <c r="I121" s="205"/>
      <c r="J121" s="206">
        <f>BK121</f>
        <v>0</v>
      </c>
      <c r="K121" s="202"/>
      <c r="L121" s="207"/>
      <c r="M121" s="208"/>
      <c r="N121" s="209"/>
      <c r="O121" s="209"/>
      <c r="P121" s="210">
        <f>P122+P127+P147</f>
        <v>0</v>
      </c>
      <c r="Q121" s="209"/>
      <c r="R121" s="210">
        <f>R122+R127+R147</f>
        <v>31.279204999999997</v>
      </c>
      <c r="S121" s="209"/>
      <c r="T121" s="211">
        <f>T122+T127+T147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212" t="s">
        <v>14</v>
      </c>
      <c r="AT121" s="213" t="s">
        <v>79</v>
      </c>
      <c r="AU121" s="213" t="s">
        <v>80</v>
      </c>
      <c r="AY121" s="212" t="s">
        <v>123</v>
      </c>
      <c r="BK121" s="214">
        <f>BK122+BK127+BK147</f>
        <v>0</v>
      </c>
    </row>
    <row r="122" s="12" customFormat="1" ht="22.8" customHeight="1">
      <c r="A122" s="12"/>
      <c r="B122" s="201"/>
      <c r="C122" s="202"/>
      <c r="D122" s="203" t="s">
        <v>79</v>
      </c>
      <c r="E122" s="215" t="s">
        <v>14</v>
      </c>
      <c r="F122" s="215" t="s">
        <v>124</v>
      </c>
      <c r="G122" s="202"/>
      <c r="H122" s="202"/>
      <c r="I122" s="205"/>
      <c r="J122" s="216">
        <f>BK122</f>
        <v>0</v>
      </c>
      <c r="K122" s="202"/>
      <c r="L122" s="207"/>
      <c r="M122" s="208"/>
      <c r="N122" s="209"/>
      <c r="O122" s="209"/>
      <c r="P122" s="210">
        <f>SUM(P123:P126)</f>
        <v>0</v>
      </c>
      <c r="Q122" s="209"/>
      <c r="R122" s="210">
        <f>SUM(R123:R126)</f>
        <v>0</v>
      </c>
      <c r="S122" s="209"/>
      <c r="T122" s="211">
        <f>SUM(T123:T126)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12" t="s">
        <v>14</v>
      </c>
      <c r="AT122" s="213" t="s">
        <v>79</v>
      </c>
      <c r="AU122" s="213" t="s">
        <v>14</v>
      </c>
      <c r="AY122" s="212" t="s">
        <v>123</v>
      </c>
      <c r="BK122" s="214">
        <f>SUM(BK123:BK126)</f>
        <v>0</v>
      </c>
    </row>
    <row r="123" s="2" customFormat="1" ht="24.15" customHeight="1">
      <c r="A123" s="37"/>
      <c r="B123" s="38"/>
      <c r="C123" s="217" t="s">
        <v>14</v>
      </c>
      <c r="D123" s="217" t="s">
        <v>125</v>
      </c>
      <c r="E123" s="218" t="s">
        <v>126</v>
      </c>
      <c r="F123" s="219" t="s">
        <v>127</v>
      </c>
      <c r="G123" s="220" t="s">
        <v>128</v>
      </c>
      <c r="H123" s="221">
        <v>110.5</v>
      </c>
      <c r="I123" s="222"/>
      <c r="J123" s="223">
        <f>ROUND(I123*H123,2)</f>
        <v>0</v>
      </c>
      <c r="K123" s="219" t="s">
        <v>129</v>
      </c>
      <c r="L123" s="43"/>
      <c r="M123" s="224" t="s">
        <v>1</v>
      </c>
      <c r="N123" s="225" t="s">
        <v>45</v>
      </c>
      <c r="O123" s="90"/>
      <c r="P123" s="226">
        <f>O123*H123</f>
        <v>0</v>
      </c>
      <c r="Q123" s="226">
        <v>0</v>
      </c>
      <c r="R123" s="226">
        <f>Q123*H123</f>
        <v>0</v>
      </c>
      <c r="S123" s="226">
        <v>0</v>
      </c>
      <c r="T123" s="227">
        <f>S123*H123</f>
        <v>0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R123" s="228" t="s">
        <v>130</v>
      </c>
      <c r="AT123" s="228" t="s">
        <v>125</v>
      </c>
      <c r="AU123" s="228" t="s">
        <v>89</v>
      </c>
      <c r="AY123" s="16" t="s">
        <v>123</v>
      </c>
      <c r="BE123" s="229">
        <f>IF(N123="základní",J123,0)</f>
        <v>0</v>
      </c>
      <c r="BF123" s="229">
        <f>IF(N123="snížená",J123,0)</f>
        <v>0</v>
      </c>
      <c r="BG123" s="229">
        <f>IF(N123="zákl. přenesená",J123,0)</f>
        <v>0</v>
      </c>
      <c r="BH123" s="229">
        <f>IF(N123="sníž. přenesená",J123,0)</f>
        <v>0</v>
      </c>
      <c r="BI123" s="229">
        <f>IF(N123="nulová",J123,0)</f>
        <v>0</v>
      </c>
      <c r="BJ123" s="16" t="s">
        <v>14</v>
      </c>
      <c r="BK123" s="229">
        <f>ROUND(I123*H123,2)</f>
        <v>0</v>
      </c>
      <c r="BL123" s="16" t="s">
        <v>130</v>
      </c>
      <c r="BM123" s="228" t="s">
        <v>131</v>
      </c>
    </row>
    <row r="124" s="2" customFormat="1">
      <c r="A124" s="37"/>
      <c r="B124" s="38"/>
      <c r="C124" s="39"/>
      <c r="D124" s="230" t="s">
        <v>132</v>
      </c>
      <c r="E124" s="39"/>
      <c r="F124" s="231" t="s">
        <v>133</v>
      </c>
      <c r="G124" s="39"/>
      <c r="H124" s="39"/>
      <c r="I124" s="232"/>
      <c r="J124" s="39"/>
      <c r="K124" s="39"/>
      <c r="L124" s="43"/>
      <c r="M124" s="233"/>
      <c r="N124" s="234"/>
      <c r="O124" s="90"/>
      <c r="P124" s="90"/>
      <c r="Q124" s="90"/>
      <c r="R124" s="90"/>
      <c r="S124" s="90"/>
      <c r="T124" s="91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132</v>
      </c>
      <c r="AU124" s="16" t="s">
        <v>89</v>
      </c>
    </row>
    <row r="125" s="13" customFormat="1">
      <c r="A125" s="13"/>
      <c r="B125" s="235"/>
      <c r="C125" s="236"/>
      <c r="D125" s="237" t="s">
        <v>134</v>
      </c>
      <c r="E125" s="238" t="s">
        <v>1</v>
      </c>
      <c r="F125" s="239" t="s">
        <v>135</v>
      </c>
      <c r="G125" s="236"/>
      <c r="H125" s="240">
        <v>110.5</v>
      </c>
      <c r="I125" s="241"/>
      <c r="J125" s="236"/>
      <c r="K125" s="236"/>
      <c r="L125" s="242"/>
      <c r="M125" s="243"/>
      <c r="N125" s="244"/>
      <c r="O125" s="244"/>
      <c r="P125" s="244"/>
      <c r="Q125" s="244"/>
      <c r="R125" s="244"/>
      <c r="S125" s="244"/>
      <c r="T125" s="245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6" t="s">
        <v>134</v>
      </c>
      <c r="AU125" s="246" t="s">
        <v>89</v>
      </c>
      <c r="AV125" s="13" t="s">
        <v>89</v>
      </c>
      <c r="AW125" s="13" t="s">
        <v>34</v>
      </c>
      <c r="AX125" s="13" t="s">
        <v>80</v>
      </c>
      <c r="AY125" s="246" t="s">
        <v>123</v>
      </c>
    </row>
    <row r="126" s="14" customFormat="1">
      <c r="A126" s="14"/>
      <c r="B126" s="247"/>
      <c r="C126" s="248"/>
      <c r="D126" s="237" t="s">
        <v>134</v>
      </c>
      <c r="E126" s="249" t="s">
        <v>1</v>
      </c>
      <c r="F126" s="250" t="s">
        <v>136</v>
      </c>
      <c r="G126" s="248"/>
      <c r="H126" s="251">
        <v>110.5</v>
      </c>
      <c r="I126" s="252"/>
      <c r="J126" s="248"/>
      <c r="K126" s="248"/>
      <c r="L126" s="253"/>
      <c r="M126" s="254"/>
      <c r="N126" s="255"/>
      <c r="O126" s="255"/>
      <c r="P126" s="255"/>
      <c r="Q126" s="255"/>
      <c r="R126" s="255"/>
      <c r="S126" s="255"/>
      <c r="T126" s="256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57" t="s">
        <v>134</v>
      </c>
      <c r="AU126" s="257" t="s">
        <v>89</v>
      </c>
      <c r="AV126" s="14" t="s">
        <v>130</v>
      </c>
      <c r="AW126" s="14" t="s">
        <v>34</v>
      </c>
      <c r="AX126" s="14" t="s">
        <v>14</v>
      </c>
      <c r="AY126" s="257" t="s">
        <v>123</v>
      </c>
    </row>
    <row r="127" s="12" customFormat="1" ht="22.8" customHeight="1">
      <c r="A127" s="12"/>
      <c r="B127" s="201"/>
      <c r="C127" s="202"/>
      <c r="D127" s="203" t="s">
        <v>79</v>
      </c>
      <c r="E127" s="215" t="s">
        <v>137</v>
      </c>
      <c r="F127" s="215" t="s">
        <v>138</v>
      </c>
      <c r="G127" s="202"/>
      <c r="H127" s="202"/>
      <c r="I127" s="205"/>
      <c r="J127" s="216">
        <f>BK127</f>
        <v>0</v>
      </c>
      <c r="K127" s="202"/>
      <c r="L127" s="207"/>
      <c r="M127" s="208"/>
      <c r="N127" s="209"/>
      <c r="O127" s="209"/>
      <c r="P127" s="210">
        <f>SUM(P128:P146)</f>
        <v>0</v>
      </c>
      <c r="Q127" s="209"/>
      <c r="R127" s="210">
        <f>SUM(R128:R146)</f>
        <v>31.279204999999997</v>
      </c>
      <c r="S127" s="209"/>
      <c r="T127" s="211">
        <f>SUM(T128:T146)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2" t="s">
        <v>14</v>
      </c>
      <c r="AT127" s="213" t="s">
        <v>79</v>
      </c>
      <c r="AU127" s="213" t="s">
        <v>14</v>
      </c>
      <c r="AY127" s="212" t="s">
        <v>123</v>
      </c>
      <c r="BK127" s="214">
        <f>SUM(BK128:BK146)</f>
        <v>0</v>
      </c>
    </row>
    <row r="128" s="2" customFormat="1" ht="24.15" customHeight="1">
      <c r="A128" s="37"/>
      <c r="B128" s="38"/>
      <c r="C128" s="217" t="s">
        <v>89</v>
      </c>
      <c r="D128" s="217" t="s">
        <v>125</v>
      </c>
      <c r="E128" s="218" t="s">
        <v>139</v>
      </c>
      <c r="F128" s="219" t="s">
        <v>140</v>
      </c>
      <c r="G128" s="220" t="s">
        <v>128</v>
      </c>
      <c r="H128" s="221">
        <v>110.5</v>
      </c>
      <c r="I128" s="222"/>
      <c r="J128" s="223">
        <f>ROUND(I128*H128,2)</f>
        <v>0</v>
      </c>
      <c r="K128" s="219" t="s">
        <v>129</v>
      </c>
      <c r="L128" s="43"/>
      <c r="M128" s="224" t="s">
        <v>1</v>
      </c>
      <c r="N128" s="225" t="s">
        <v>45</v>
      </c>
      <c r="O128" s="90"/>
      <c r="P128" s="226">
        <f>O128*H128</f>
        <v>0</v>
      </c>
      <c r="Q128" s="226">
        <v>0</v>
      </c>
      <c r="R128" s="226">
        <f>Q128*H128</f>
        <v>0</v>
      </c>
      <c r="S128" s="226">
        <v>0</v>
      </c>
      <c r="T128" s="227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28" t="s">
        <v>130</v>
      </c>
      <c r="AT128" s="228" t="s">
        <v>125</v>
      </c>
      <c r="AU128" s="228" t="s">
        <v>89</v>
      </c>
      <c r="AY128" s="16" t="s">
        <v>123</v>
      </c>
      <c r="BE128" s="229">
        <f>IF(N128="základní",J128,0)</f>
        <v>0</v>
      </c>
      <c r="BF128" s="229">
        <f>IF(N128="snížená",J128,0)</f>
        <v>0</v>
      </c>
      <c r="BG128" s="229">
        <f>IF(N128="zákl. přenesená",J128,0)</f>
        <v>0</v>
      </c>
      <c r="BH128" s="229">
        <f>IF(N128="sníž. přenesená",J128,0)</f>
        <v>0</v>
      </c>
      <c r="BI128" s="229">
        <f>IF(N128="nulová",J128,0)</f>
        <v>0</v>
      </c>
      <c r="BJ128" s="16" t="s">
        <v>14</v>
      </c>
      <c r="BK128" s="229">
        <f>ROUND(I128*H128,2)</f>
        <v>0</v>
      </c>
      <c r="BL128" s="16" t="s">
        <v>130</v>
      </c>
      <c r="BM128" s="228" t="s">
        <v>141</v>
      </c>
    </row>
    <row r="129" s="2" customFormat="1">
      <c r="A129" s="37"/>
      <c r="B129" s="38"/>
      <c r="C129" s="39"/>
      <c r="D129" s="230" t="s">
        <v>132</v>
      </c>
      <c r="E129" s="39"/>
      <c r="F129" s="231" t="s">
        <v>142</v>
      </c>
      <c r="G129" s="39"/>
      <c r="H129" s="39"/>
      <c r="I129" s="232"/>
      <c r="J129" s="39"/>
      <c r="K129" s="39"/>
      <c r="L129" s="43"/>
      <c r="M129" s="233"/>
      <c r="N129" s="234"/>
      <c r="O129" s="90"/>
      <c r="P129" s="90"/>
      <c r="Q129" s="90"/>
      <c r="R129" s="90"/>
      <c r="S129" s="90"/>
      <c r="T129" s="91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T129" s="16" t="s">
        <v>132</v>
      </c>
      <c r="AU129" s="16" t="s">
        <v>89</v>
      </c>
    </row>
    <row r="130" s="13" customFormat="1">
      <c r="A130" s="13"/>
      <c r="B130" s="235"/>
      <c r="C130" s="236"/>
      <c r="D130" s="237" t="s">
        <v>134</v>
      </c>
      <c r="E130" s="238" t="s">
        <v>1</v>
      </c>
      <c r="F130" s="239" t="s">
        <v>143</v>
      </c>
      <c r="G130" s="236"/>
      <c r="H130" s="240">
        <v>110.5</v>
      </c>
      <c r="I130" s="241"/>
      <c r="J130" s="236"/>
      <c r="K130" s="236"/>
      <c r="L130" s="242"/>
      <c r="M130" s="243"/>
      <c r="N130" s="244"/>
      <c r="O130" s="244"/>
      <c r="P130" s="244"/>
      <c r="Q130" s="244"/>
      <c r="R130" s="244"/>
      <c r="S130" s="244"/>
      <c r="T130" s="245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6" t="s">
        <v>134</v>
      </c>
      <c r="AU130" s="246" t="s">
        <v>89</v>
      </c>
      <c r="AV130" s="13" t="s">
        <v>89</v>
      </c>
      <c r="AW130" s="13" t="s">
        <v>34</v>
      </c>
      <c r="AX130" s="13" t="s">
        <v>80</v>
      </c>
      <c r="AY130" s="246" t="s">
        <v>123</v>
      </c>
    </row>
    <row r="131" s="14" customFormat="1">
      <c r="A131" s="14"/>
      <c r="B131" s="247"/>
      <c r="C131" s="248"/>
      <c r="D131" s="237" t="s">
        <v>134</v>
      </c>
      <c r="E131" s="249" t="s">
        <v>1</v>
      </c>
      <c r="F131" s="250" t="s">
        <v>136</v>
      </c>
      <c r="G131" s="248"/>
      <c r="H131" s="251">
        <v>110.5</v>
      </c>
      <c r="I131" s="252"/>
      <c r="J131" s="248"/>
      <c r="K131" s="248"/>
      <c r="L131" s="253"/>
      <c r="M131" s="254"/>
      <c r="N131" s="255"/>
      <c r="O131" s="255"/>
      <c r="P131" s="255"/>
      <c r="Q131" s="255"/>
      <c r="R131" s="255"/>
      <c r="S131" s="255"/>
      <c r="T131" s="256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T131" s="257" t="s">
        <v>134</v>
      </c>
      <c r="AU131" s="257" t="s">
        <v>89</v>
      </c>
      <c r="AV131" s="14" t="s">
        <v>130</v>
      </c>
      <c r="AW131" s="14" t="s">
        <v>34</v>
      </c>
      <c r="AX131" s="14" t="s">
        <v>14</v>
      </c>
      <c r="AY131" s="257" t="s">
        <v>123</v>
      </c>
    </row>
    <row r="132" s="2" customFormat="1" ht="24.15" customHeight="1">
      <c r="A132" s="37"/>
      <c r="B132" s="38"/>
      <c r="C132" s="217" t="s">
        <v>144</v>
      </c>
      <c r="D132" s="217" t="s">
        <v>125</v>
      </c>
      <c r="E132" s="218" t="s">
        <v>145</v>
      </c>
      <c r="F132" s="219" t="s">
        <v>146</v>
      </c>
      <c r="G132" s="220" t="s">
        <v>128</v>
      </c>
      <c r="H132" s="221">
        <v>103</v>
      </c>
      <c r="I132" s="222"/>
      <c r="J132" s="223">
        <f>ROUND(I132*H132,2)</f>
        <v>0</v>
      </c>
      <c r="K132" s="219" t="s">
        <v>129</v>
      </c>
      <c r="L132" s="43"/>
      <c r="M132" s="224" t="s">
        <v>1</v>
      </c>
      <c r="N132" s="225" t="s">
        <v>45</v>
      </c>
      <c r="O132" s="90"/>
      <c r="P132" s="226">
        <f>O132*H132</f>
        <v>0</v>
      </c>
      <c r="Q132" s="226">
        <v>0.16700000000000001</v>
      </c>
      <c r="R132" s="226">
        <f>Q132*H132</f>
        <v>17.201000000000001</v>
      </c>
      <c r="S132" s="226">
        <v>0</v>
      </c>
      <c r="T132" s="227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28" t="s">
        <v>130</v>
      </c>
      <c r="AT132" s="228" t="s">
        <v>125</v>
      </c>
      <c r="AU132" s="228" t="s">
        <v>89</v>
      </c>
      <c r="AY132" s="16" t="s">
        <v>123</v>
      </c>
      <c r="BE132" s="229">
        <f>IF(N132="základní",J132,0)</f>
        <v>0</v>
      </c>
      <c r="BF132" s="229">
        <f>IF(N132="snížená",J132,0)</f>
        <v>0</v>
      </c>
      <c r="BG132" s="229">
        <f>IF(N132="zákl. přenesená",J132,0)</f>
        <v>0</v>
      </c>
      <c r="BH132" s="229">
        <f>IF(N132="sníž. přenesená",J132,0)</f>
        <v>0</v>
      </c>
      <c r="BI132" s="229">
        <f>IF(N132="nulová",J132,0)</f>
        <v>0</v>
      </c>
      <c r="BJ132" s="16" t="s">
        <v>14</v>
      </c>
      <c r="BK132" s="229">
        <f>ROUND(I132*H132,2)</f>
        <v>0</v>
      </c>
      <c r="BL132" s="16" t="s">
        <v>130</v>
      </c>
      <c r="BM132" s="228" t="s">
        <v>147</v>
      </c>
    </row>
    <row r="133" s="2" customFormat="1">
      <c r="A133" s="37"/>
      <c r="B133" s="38"/>
      <c r="C133" s="39"/>
      <c r="D133" s="230" t="s">
        <v>132</v>
      </c>
      <c r="E133" s="39"/>
      <c r="F133" s="231" t="s">
        <v>148</v>
      </c>
      <c r="G133" s="39"/>
      <c r="H133" s="39"/>
      <c r="I133" s="232"/>
      <c r="J133" s="39"/>
      <c r="K133" s="39"/>
      <c r="L133" s="43"/>
      <c r="M133" s="233"/>
      <c r="N133" s="234"/>
      <c r="O133" s="90"/>
      <c r="P133" s="90"/>
      <c r="Q133" s="90"/>
      <c r="R133" s="90"/>
      <c r="S133" s="90"/>
      <c r="T133" s="91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6" t="s">
        <v>132</v>
      </c>
      <c r="AU133" s="16" t="s">
        <v>89</v>
      </c>
    </row>
    <row r="134" s="13" customFormat="1">
      <c r="A134" s="13"/>
      <c r="B134" s="235"/>
      <c r="C134" s="236"/>
      <c r="D134" s="237" t="s">
        <v>134</v>
      </c>
      <c r="E134" s="238" t="s">
        <v>1</v>
      </c>
      <c r="F134" s="239" t="s">
        <v>149</v>
      </c>
      <c r="G134" s="236"/>
      <c r="H134" s="240">
        <v>103</v>
      </c>
      <c r="I134" s="241"/>
      <c r="J134" s="236"/>
      <c r="K134" s="236"/>
      <c r="L134" s="242"/>
      <c r="M134" s="243"/>
      <c r="N134" s="244"/>
      <c r="O134" s="244"/>
      <c r="P134" s="244"/>
      <c r="Q134" s="244"/>
      <c r="R134" s="244"/>
      <c r="S134" s="244"/>
      <c r="T134" s="245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6" t="s">
        <v>134</v>
      </c>
      <c r="AU134" s="246" t="s">
        <v>89</v>
      </c>
      <c r="AV134" s="13" t="s">
        <v>89</v>
      </c>
      <c r="AW134" s="13" t="s">
        <v>34</v>
      </c>
      <c r="AX134" s="13" t="s">
        <v>80</v>
      </c>
      <c r="AY134" s="246" t="s">
        <v>123</v>
      </c>
    </row>
    <row r="135" s="14" customFormat="1">
      <c r="A135" s="14"/>
      <c r="B135" s="247"/>
      <c r="C135" s="248"/>
      <c r="D135" s="237" t="s">
        <v>134</v>
      </c>
      <c r="E135" s="249" t="s">
        <v>1</v>
      </c>
      <c r="F135" s="250" t="s">
        <v>136</v>
      </c>
      <c r="G135" s="248"/>
      <c r="H135" s="251">
        <v>103</v>
      </c>
      <c r="I135" s="252"/>
      <c r="J135" s="248"/>
      <c r="K135" s="248"/>
      <c r="L135" s="253"/>
      <c r="M135" s="254"/>
      <c r="N135" s="255"/>
      <c r="O135" s="255"/>
      <c r="P135" s="255"/>
      <c r="Q135" s="255"/>
      <c r="R135" s="255"/>
      <c r="S135" s="255"/>
      <c r="T135" s="256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57" t="s">
        <v>134</v>
      </c>
      <c r="AU135" s="257" t="s">
        <v>89</v>
      </c>
      <c r="AV135" s="14" t="s">
        <v>130</v>
      </c>
      <c r="AW135" s="14" t="s">
        <v>34</v>
      </c>
      <c r="AX135" s="14" t="s">
        <v>14</v>
      </c>
      <c r="AY135" s="257" t="s">
        <v>123</v>
      </c>
    </row>
    <row r="136" s="2" customFormat="1" ht="16.5" customHeight="1">
      <c r="A136" s="37"/>
      <c r="B136" s="38"/>
      <c r="C136" s="258" t="s">
        <v>130</v>
      </c>
      <c r="D136" s="258" t="s">
        <v>150</v>
      </c>
      <c r="E136" s="259" t="s">
        <v>151</v>
      </c>
      <c r="F136" s="260" t="s">
        <v>152</v>
      </c>
      <c r="G136" s="261" t="s">
        <v>128</v>
      </c>
      <c r="H136" s="262">
        <v>105.06</v>
      </c>
      <c r="I136" s="263"/>
      <c r="J136" s="264">
        <f>ROUND(I136*H136,2)</f>
        <v>0</v>
      </c>
      <c r="K136" s="260" t="s">
        <v>129</v>
      </c>
      <c r="L136" s="265"/>
      <c r="M136" s="266" t="s">
        <v>1</v>
      </c>
      <c r="N136" s="267" t="s">
        <v>45</v>
      </c>
      <c r="O136" s="90"/>
      <c r="P136" s="226">
        <f>O136*H136</f>
        <v>0</v>
      </c>
      <c r="Q136" s="226">
        <v>0.11799999999999999</v>
      </c>
      <c r="R136" s="226">
        <f>Q136*H136</f>
        <v>12.397079999999999</v>
      </c>
      <c r="S136" s="226">
        <v>0</v>
      </c>
      <c r="T136" s="227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28" t="s">
        <v>153</v>
      </c>
      <c r="AT136" s="228" t="s">
        <v>150</v>
      </c>
      <c r="AU136" s="228" t="s">
        <v>89</v>
      </c>
      <c r="AY136" s="16" t="s">
        <v>123</v>
      </c>
      <c r="BE136" s="229">
        <f>IF(N136="základní",J136,0)</f>
        <v>0</v>
      </c>
      <c r="BF136" s="229">
        <f>IF(N136="snížená",J136,0)</f>
        <v>0</v>
      </c>
      <c r="BG136" s="229">
        <f>IF(N136="zákl. přenesená",J136,0)</f>
        <v>0</v>
      </c>
      <c r="BH136" s="229">
        <f>IF(N136="sníž. přenesená",J136,0)</f>
        <v>0</v>
      </c>
      <c r="BI136" s="229">
        <f>IF(N136="nulová",J136,0)</f>
        <v>0</v>
      </c>
      <c r="BJ136" s="16" t="s">
        <v>14</v>
      </c>
      <c r="BK136" s="229">
        <f>ROUND(I136*H136,2)</f>
        <v>0</v>
      </c>
      <c r="BL136" s="16" t="s">
        <v>130</v>
      </c>
      <c r="BM136" s="228" t="s">
        <v>154</v>
      </c>
    </row>
    <row r="137" s="13" customFormat="1">
      <c r="A137" s="13"/>
      <c r="B137" s="235"/>
      <c r="C137" s="236"/>
      <c r="D137" s="237" t="s">
        <v>134</v>
      </c>
      <c r="E137" s="236"/>
      <c r="F137" s="239" t="s">
        <v>155</v>
      </c>
      <c r="G137" s="236"/>
      <c r="H137" s="240">
        <v>105.06</v>
      </c>
      <c r="I137" s="241"/>
      <c r="J137" s="236"/>
      <c r="K137" s="236"/>
      <c r="L137" s="242"/>
      <c r="M137" s="243"/>
      <c r="N137" s="244"/>
      <c r="O137" s="244"/>
      <c r="P137" s="244"/>
      <c r="Q137" s="244"/>
      <c r="R137" s="244"/>
      <c r="S137" s="244"/>
      <c r="T137" s="245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6" t="s">
        <v>134</v>
      </c>
      <c r="AU137" s="246" t="s">
        <v>89</v>
      </c>
      <c r="AV137" s="13" t="s">
        <v>89</v>
      </c>
      <c r="AW137" s="13" t="s">
        <v>4</v>
      </c>
      <c r="AX137" s="13" t="s">
        <v>14</v>
      </c>
      <c r="AY137" s="246" t="s">
        <v>123</v>
      </c>
    </row>
    <row r="138" s="2" customFormat="1" ht="24.15" customHeight="1">
      <c r="A138" s="37"/>
      <c r="B138" s="38"/>
      <c r="C138" s="217" t="s">
        <v>137</v>
      </c>
      <c r="D138" s="217" t="s">
        <v>125</v>
      </c>
      <c r="E138" s="218" t="s">
        <v>156</v>
      </c>
      <c r="F138" s="219" t="s">
        <v>157</v>
      </c>
      <c r="G138" s="220" t="s">
        <v>128</v>
      </c>
      <c r="H138" s="221">
        <v>7.5</v>
      </c>
      <c r="I138" s="222"/>
      <c r="J138" s="223">
        <f>ROUND(I138*H138,2)</f>
        <v>0</v>
      </c>
      <c r="K138" s="219" t="s">
        <v>129</v>
      </c>
      <c r="L138" s="43"/>
      <c r="M138" s="224" t="s">
        <v>1</v>
      </c>
      <c r="N138" s="225" t="s">
        <v>45</v>
      </c>
      <c r="O138" s="90"/>
      <c r="P138" s="226">
        <f>O138*H138</f>
        <v>0</v>
      </c>
      <c r="Q138" s="226">
        <v>0.089219999999999994</v>
      </c>
      <c r="R138" s="226">
        <f>Q138*H138</f>
        <v>0.66914999999999991</v>
      </c>
      <c r="S138" s="226">
        <v>0</v>
      </c>
      <c r="T138" s="22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28" t="s">
        <v>130</v>
      </c>
      <c r="AT138" s="228" t="s">
        <v>125</v>
      </c>
      <c r="AU138" s="228" t="s">
        <v>89</v>
      </c>
      <c r="AY138" s="16" t="s">
        <v>123</v>
      </c>
      <c r="BE138" s="229">
        <f>IF(N138="základní",J138,0)</f>
        <v>0</v>
      </c>
      <c r="BF138" s="229">
        <f>IF(N138="snížená",J138,0)</f>
        <v>0</v>
      </c>
      <c r="BG138" s="229">
        <f>IF(N138="zákl. přenesená",J138,0)</f>
        <v>0</v>
      </c>
      <c r="BH138" s="229">
        <f>IF(N138="sníž. přenesená",J138,0)</f>
        <v>0</v>
      </c>
      <c r="BI138" s="229">
        <f>IF(N138="nulová",J138,0)</f>
        <v>0</v>
      </c>
      <c r="BJ138" s="16" t="s">
        <v>14</v>
      </c>
      <c r="BK138" s="229">
        <f>ROUND(I138*H138,2)</f>
        <v>0</v>
      </c>
      <c r="BL138" s="16" t="s">
        <v>130</v>
      </c>
      <c r="BM138" s="228" t="s">
        <v>158</v>
      </c>
    </row>
    <row r="139" s="2" customFormat="1">
      <c r="A139" s="37"/>
      <c r="B139" s="38"/>
      <c r="C139" s="39"/>
      <c r="D139" s="230" t="s">
        <v>132</v>
      </c>
      <c r="E139" s="39"/>
      <c r="F139" s="231" t="s">
        <v>159</v>
      </c>
      <c r="G139" s="39"/>
      <c r="H139" s="39"/>
      <c r="I139" s="232"/>
      <c r="J139" s="39"/>
      <c r="K139" s="39"/>
      <c r="L139" s="43"/>
      <c r="M139" s="233"/>
      <c r="N139" s="234"/>
      <c r="O139" s="90"/>
      <c r="P139" s="90"/>
      <c r="Q139" s="90"/>
      <c r="R139" s="90"/>
      <c r="S139" s="90"/>
      <c r="T139" s="91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6" t="s">
        <v>132</v>
      </c>
      <c r="AU139" s="16" t="s">
        <v>89</v>
      </c>
    </row>
    <row r="140" s="13" customFormat="1">
      <c r="A140" s="13"/>
      <c r="B140" s="235"/>
      <c r="C140" s="236"/>
      <c r="D140" s="237" t="s">
        <v>134</v>
      </c>
      <c r="E140" s="238" t="s">
        <v>1</v>
      </c>
      <c r="F140" s="239" t="s">
        <v>160</v>
      </c>
      <c r="G140" s="236"/>
      <c r="H140" s="240">
        <v>5</v>
      </c>
      <c r="I140" s="241"/>
      <c r="J140" s="236"/>
      <c r="K140" s="236"/>
      <c r="L140" s="242"/>
      <c r="M140" s="243"/>
      <c r="N140" s="244"/>
      <c r="O140" s="244"/>
      <c r="P140" s="244"/>
      <c r="Q140" s="244"/>
      <c r="R140" s="244"/>
      <c r="S140" s="244"/>
      <c r="T140" s="245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6" t="s">
        <v>134</v>
      </c>
      <c r="AU140" s="246" t="s">
        <v>89</v>
      </c>
      <c r="AV140" s="13" t="s">
        <v>89</v>
      </c>
      <c r="AW140" s="13" t="s">
        <v>34</v>
      </c>
      <c r="AX140" s="13" t="s">
        <v>80</v>
      </c>
      <c r="AY140" s="246" t="s">
        <v>123</v>
      </c>
    </row>
    <row r="141" s="13" customFormat="1">
      <c r="A141" s="13"/>
      <c r="B141" s="235"/>
      <c r="C141" s="236"/>
      <c r="D141" s="237" t="s">
        <v>134</v>
      </c>
      <c r="E141" s="238" t="s">
        <v>1</v>
      </c>
      <c r="F141" s="239" t="s">
        <v>161</v>
      </c>
      <c r="G141" s="236"/>
      <c r="H141" s="240">
        <v>2.5</v>
      </c>
      <c r="I141" s="241"/>
      <c r="J141" s="236"/>
      <c r="K141" s="236"/>
      <c r="L141" s="242"/>
      <c r="M141" s="243"/>
      <c r="N141" s="244"/>
      <c r="O141" s="244"/>
      <c r="P141" s="244"/>
      <c r="Q141" s="244"/>
      <c r="R141" s="244"/>
      <c r="S141" s="244"/>
      <c r="T141" s="245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6" t="s">
        <v>134</v>
      </c>
      <c r="AU141" s="246" t="s">
        <v>89</v>
      </c>
      <c r="AV141" s="13" t="s">
        <v>89</v>
      </c>
      <c r="AW141" s="13" t="s">
        <v>34</v>
      </c>
      <c r="AX141" s="13" t="s">
        <v>80</v>
      </c>
      <c r="AY141" s="246" t="s">
        <v>123</v>
      </c>
    </row>
    <row r="142" s="14" customFormat="1">
      <c r="A142" s="14"/>
      <c r="B142" s="247"/>
      <c r="C142" s="248"/>
      <c r="D142" s="237" t="s">
        <v>134</v>
      </c>
      <c r="E142" s="249" t="s">
        <v>1</v>
      </c>
      <c r="F142" s="250" t="s">
        <v>136</v>
      </c>
      <c r="G142" s="248"/>
      <c r="H142" s="251">
        <v>7.5</v>
      </c>
      <c r="I142" s="252"/>
      <c r="J142" s="248"/>
      <c r="K142" s="248"/>
      <c r="L142" s="253"/>
      <c r="M142" s="254"/>
      <c r="N142" s="255"/>
      <c r="O142" s="255"/>
      <c r="P142" s="255"/>
      <c r="Q142" s="255"/>
      <c r="R142" s="255"/>
      <c r="S142" s="255"/>
      <c r="T142" s="256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57" t="s">
        <v>134</v>
      </c>
      <c r="AU142" s="257" t="s">
        <v>89</v>
      </c>
      <c r="AV142" s="14" t="s">
        <v>130</v>
      </c>
      <c r="AW142" s="14" t="s">
        <v>34</v>
      </c>
      <c r="AX142" s="14" t="s">
        <v>14</v>
      </c>
      <c r="AY142" s="257" t="s">
        <v>123</v>
      </c>
    </row>
    <row r="143" s="2" customFormat="1" ht="21.75" customHeight="1">
      <c r="A143" s="37"/>
      <c r="B143" s="38"/>
      <c r="C143" s="258" t="s">
        <v>162</v>
      </c>
      <c r="D143" s="258" t="s">
        <v>150</v>
      </c>
      <c r="E143" s="259" t="s">
        <v>163</v>
      </c>
      <c r="F143" s="260" t="s">
        <v>164</v>
      </c>
      <c r="G143" s="261" t="s">
        <v>128</v>
      </c>
      <c r="H143" s="262">
        <v>5.1500000000000004</v>
      </c>
      <c r="I143" s="263"/>
      <c r="J143" s="264">
        <f>ROUND(I143*H143,2)</f>
        <v>0</v>
      </c>
      <c r="K143" s="260" t="s">
        <v>129</v>
      </c>
      <c r="L143" s="265"/>
      <c r="M143" s="266" t="s">
        <v>1</v>
      </c>
      <c r="N143" s="267" t="s">
        <v>45</v>
      </c>
      <c r="O143" s="90"/>
      <c r="P143" s="226">
        <f>O143*H143</f>
        <v>0</v>
      </c>
      <c r="Q143" s="226">
        <v>0.13100000000000001</v>
      </c>
      <c r="R143" s="226">
        <f>Q143*H143</f>
        <v>0.67465000000000008</v>
      </c>
      <c r="S143" s="226">
        <v>0</v>
      </c>
      <c r="T143" s="22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28" t="s">
        <v>153</v>
      </c>
      <c r="AT143" s="228" t="s">
        <v>150</v>
      </c>
      <c r="AU143" s="228" t="s">
        <v>89</v>
      </c>
      <c r="AY143" s="16" t="s">
        <v>123</v>
      </c>
      <c r="BE143" s="229">
        <f>IF(N143="základní",J143,0)</f>
        <v>0</v>
      </c>
      <c r="BF143" s="229">
        <f>IF(N143="snížená",J143,0)</f>
        <v>0</v>
      </c>
      <c r="BG143" s="229">
        <f>IF(N143="zákl. přenesená",J143,0)</f>
        <v>0</v>
      </c>
      <c r="BH143" s="229">
        <f>IF(N143="sníž. přenesená",J143,0)</f>
        <v>0</v>
      </c>
      <c r="BI143" s="229">
        <f>IF(N143="nulová",J143,0)</f>
        <v>0</v>
      </c>
      <c r="BJ143" s="16" t="s">
        <v>14</v>
      </c>
      <c r="BK143" s="229">
        <f>ROUND(I143*H143,2)</f>
        <v>0</v>
      </c>
      <c r="BL143" s="16" t="s">
        <v>130</v>
      </c>
      <c r="BM143" s="228" t="s">
        <v>165</v>
      </c>
    </row>
    <row r="144" s="13" customFormat="1">
      <c r="A144" s="13"/>
      <c r="B144" s="235"/>
      <c r="C144" s="236"/>
      <c r="D144" s="237" t="s">
        <v>134</v>
      </c>
      <c r="E144" s="236"/>
      <c r="F144" s="239" t="s">
        <v>166</v>
      </c>
      <c r="G144" s="236"/>
      <c r="H144" s="240">
        <v>5.1500000000000004</v>
      </c>
      <c r="I144" s="241"/>
      <c r="J144" s="236"/>
      <c r="K144" s="236"/>
      <c r="L144" s="242"/>
      <c r="M144" s="243"/>
      <c r="N144" s="244"/>
      <c r="O144" s="244"/>
      <c r="P144" s="244"/>
      <c r="Q144" s="244"/>
      <c r="R144" s="244"/>
      <c r="S144" s="244"/>
      <c r="T144" s="245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6" t="s">
        <v>134</v>
      </c>
      <c r="AU144" s="246" t="s">
        <v>89</v>
      </c>
      <c r="AV144" s="13" t="s">
        <v>89</v>
      </c>
      <c r="AW144" s="13" t="s">
        <v>4</v>
      </c>
      <c r="AX144" s="13" t="s">
        <v>14</v>
      </c>
      <c r="AY144" s="246" t="s">
        <v>123</v>
      </c>
    </row>
    <row r="145" s="2" customFormat="1" ht="24.15" customHeight="1">
      <c r="A145" s="37"/>
      <c r="B145" s="38"/>
      <c r="C145" s="258" t="s">
        <v>167</v>
      </c>
      <c r="D145" s="258" t="s">
        <v>150</v>
      </c>
      <c r="E145" s="259" t="s">
        <v>168</v>
      </c>
      <c r="F145" s="260" t="s">
        <v>169</v>
      </c>
      <c r="G145" s="261" t="s">
        <v>128</v>
      </c>
      <c r="H145" s="262">
        <v>2.5750000000000002</v>
      </c>
      <c r="I145" s="263"/>
      <c r="J145" s="264">
        <f>ROUND(I145*H145,2)</f>
        <v>0</v>
      </c>
      <c r="K145" s="260" t="s">
        <v>129</v>
      </c>
      <c r="L145" s="265"/>
      <c r="M145" s="266" t="s">
        <v>1</v>
      </c>
      <c r="N145" s="267" t="s">
        <v>45</v>
      </c>
      <c r="O145" s="90"/>
      <c r="P145" s="226">
        <f>O145*H145</f>
        <v>0</v>
      </c>
      <c r="Q145" s="226">
        <v>0.13100000000000001</v>
      </c>
      <c r="R145" s="226">
        <f>Q145*H145</f>
        <v>0.33732500000000004</v>
      </c>
      <c r="S145" s="226">
        <v>0</v>
      </c>
      <c r="T145" s="227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28" t="s">
        <v>153</v>
      </c>
      <c r="AT145" s="228" t="s">
        <v>150</v>
      </c>
      <c r="AU145" s="228" t="s">
        <v>89</v>
      </c>
      <c r="AY145" s="16" t="s">
        <v>123</v>
      </c>
      <c r="BE145" s="229">
        <f>IF(N145="základní",J145,0)</f>
        <v>0</v>
      </c>
      <c r="BF145" s="229">
        <f>IF(N145="snížená",J145,0)</f>
        <v>0</v>
      </c>
      <c r="BG145" s="229">
        <f>IF(N145="zákl. přenesená",J145,0)</f>
        <v>0</v>
      </c>
      <c r="BH145" s="229">
        <f>IF(N145="sníž. přenesená",J145,0)</f>
        <v>0</v>
      </c>
      <c r="BI145" s="229">
        <f>IF(N145="nulová",J145,0)</f>
        <v>0</v>
      </c>
      <c r="BJ145" s="16" t="s">
        <v>14</v>
      </c>
      <c r="BK145" s="229">
        <f>ROUND(I145*H145,2)</f>
        <v>0</v>
      </c>
      <c r="BL145" s="16" t="s">
        <v>130</v>
      </c>
      <c r="BM145" s="228" t="s">
        <v>170</v>
      </c>
    </row>
    <row r="146" s="13" customFormat="1">
      <c r="A146" s="13"/>
      <c r="B146" s="235"/>
      <c r="C146" s="236"/>
      <c r="D146" s="237" t="s">
        <v>134</v>
      </c>
      <c r="E146" s="236"/>
      <c r="F146" s="239" t="s">
        <v>171</v>
      </c>
      <c r="G146" s="236"/>
      <c r="H146" s="240">
        <v>2.5750000000000002</v>
      </c>
      <c r="I146" s="241"/>
      <c r="J146" s="236"/>
      <c r="K146" s="236"/>
      <c r="L146" s="242"/>
      <c r="M146" s="243"/>
      <c r="N146" s="244"/>
      <c r="O146" s="244"/>
      <c r="P146" s="244"/>
      <c r="Q146" s="244"/>
      <c r="R146" s="244"/>
      <c r="S146" s="244"/>
      <c r="T146" s="245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6" t="s">
        <v>134</v>
      </c>
      <c r="AU146" s="246" t="s">
        <v>89</v>
      </c>
      <c r="AV146" s="13" t="s">
        <v>89</v>
      </c>
      <c r="AW146" s="13" t="s">
        <v>4</v>
      </c>
      <c r="AX146" s="13" t="s">
        <v>14</v>
      </c>
      <c r="AY146" s="246" t="s">
        <v>123</v>
      </c>
    </row>
    <row r="147" s="12" customFormat="1" ht="22.8" customHeight="1">
      <c r="A147" s="12"/>
      <c r="B147" s="201"/>
      <c r="C147" s="202"/>
      <c r="D147" s="203" t="s">
        <v>79</v>
      </c>
      <c r="E147" s="215" t="s">
        <v>172</v>
      </c>
      <c r="F147" s="215" t="s">
        <v>173</v>
      </c>
      <c r="G147" s="202"/>
      <c r="H147" s="202"/>
      <c r="I147" s="205"/>
      <c r="J147" s="216">
        <f>BK147</f>
        <v>0</v>
      </c>
      <c r="K147" s="202"/>
      <c r="L147" s="207"/>
      <c r="M147" s="208"/>
      <c r="N147" s="209"/>
      <c r="O147" s="209"/>
      <c r="P147" s="210">
        <f>SUM(P148:P149)</f>
        <v>0</v>
      </c>
      <c r="Q147" s="209"/>
      <c r="R147" s="210">
        <f>SUM(R148:R149)</f>
        <v>0</v>
      </c>
      <c r="S147" s="209"/>
      <c r="T147" s="211">
        <f>SUM(T148:T149)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12" t="s">
        <v>14</v>
      </c>
      <c r="AT147" s="213" t="s">
        <v>79</v>
      </c>
      <c r="AU147" s="213" t="s">
        <v>14</v>
      </c>
      <c r="AY147" s="212" t="s">
        <v>123</v>
      </c>
      <c r="BK147" s="214">
        <f>SUM(BK148:BK149)</f>
        <v>0</v>
      </c>
    </row>
    <row r="148" s="2" customFormat="1" ht="24.15" customHeight="1">
      <c r="A148" s="37"/>
      <c r="B148" s="38"/>
      <c r="C148" s="217" t="s">
        <v>153</v>
      </c>
      <c r="D148" s="217" t="s">
        <v>125</v>
      </c>
      <c r="E148" s="218" t="s">
        <v>174</v>
      </c>
      <c r="F148" s="219" t="s">
        <v>175</v>
      </c>
      <c r="G148" s="220" t="s">
        <v>176</v>
      </c>
      <c r="H148" s="221">
        <v>31.279</v>
      </c>
      <c r="I148" s="222"/>
      <c r="J148" s="223">
        <f>ROUND(I148*H148,2)</f>
        <v>0</v>
      </c>
      <c r="K148" s="219" t="s">
        <v>129</v>
      </c>
      <c r="L148" s="43"/>
      <c r="M148" s="224" t="s">
        <v>1</v>
      </c>
      <c r="N148" s="225" t="s">
        <v>45</v>
      </c>
      <c r="O148" s="90"/>
      <c r="P148" s="226">
        <f>O148*H148</f>
        <v>0</v>
      </c>
      <c r="Q148" s="226">
        <v>0</v>
      </c>
      <c r="R148" s="226">
        <f>Q148*H148</f>
        <v>0</v>
      </c>
      <c r="S148" s="226">
        <v>0</v>
      </c>
      <c r="T148" s="227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28" t="s">
        <v>130</v>
      </c>
      <c r="AT148" s="228" t="s">
        <v>125</v>
      </c>
      <c r="AU148" s="228" t="s">
        <v>89</v>
      </c>
      <c r="AY148" s="16" t="s">
        <v>123</v>
      </c>
      <c r="BE148" s="229">
        <f>IF(N148="základní",J148,0)</f>
        <v>0</v>
      </c>
      <c r="BF148" s="229">
        <f>IF(N148="snížená",J148,0)</f>
        <v>0</v>
      </c>
      <c r="BG148" s="229">
        <f>IF(N148="zákl. přenesená",J148,0)</f>
        <v>0</v>
      </c>
      <c r="BH148" s="229">
        <f>IF(N148="sníž. přenesená",J148,0)</f>
        <v>0</v>
      </c>
      <c r="BI148" s="229">
        <f>IF(N148="nulová",J148,0)</f>
        <v>0</v>
      </c>
      <c r="BJ148" s="16" t="s">
        <v>14</v>
      </c>
      <c r="BK148" s="229">
        <f>ROUND(I148*H148,2)</f>
        <v>0</v>
      </c>
      <c r="BL148" s="16" t="s">
        <v>130</v>
      </c>
      <c r="BM148" s="228" t="s">
        <v>177</v>
      </c>
    </row>
    <row r="149" s="2" customFormat="1">
      <c r="A149" s="37"/>
      <c r="B149" s="38"/>
      <c r="C149" s="39"/>
      <c r="D149" s="230" t="s">
        <v>132</v>
      </c>
      <c r="E149" s="39"/>
      <c r="F149" s="231" t="s">
        <v>178</v>
      </c>
      <c r="G149" s="39"/>
      <c r="H149" s="39"/>
      <c r="I149" s="232"/>
      <c r="J149" s="39"/>
      <c r="K149" s="39"/>
      <c r="L149" s="43"/>
      <c r="M149" s="268"/>
      <c r="N149" s="269"/>
      <c r="O149" s="270"/>
      <c r="P149" s="270"/>
      <c r="Q149" s="270"/>
      <c r="R149" s="270"/>
      <c r="S149" s="270"/>
      <c r="T149" s="271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T149" s="16" t="s">
        <v>132</v>
      </c>
      <c r="AU149" s="16" t="s">
        <v>89</v>
      </c>
    </row>
    <row r="150" s="2" customFormat="1" ht="6.96" customHeight="1">
      <c r="A150" s="37"/>
      <c r="B150" s="65"/>
      <c r="C150" s="66"/>
      <c r="D150" s="66"/>
      <c r="E150" s="66"/>
      <c r="F150" s="66"/>
      <c r="G150" s="66"/>
      <c r="H150" s="66"/>
      <c r="I150" s="66"/>
      <c r="J150" s="66"/>
      <c r="K150" s="66"/>
      <c r="L150" s="43"/>
      <c r="M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</sheetData>
  <sheetProtection sheet="1" autoFilter="0" formatColumns="0" formatRows="0" objects="1" scenarios="1" spinCount="100000" saltValue="RD+BvSGE6hNGMncl8u16O7mpm4v6NiWrwouaeKGYcDpZ9M3NCvrxu169Szxq1ZMrTlS9jT3RPcbxWkHDRyPuyQ==" hashValue="RzAGynQyV8eziFusWn8n+8/bV1dzeXjYasorHsQD79UdvzH6qGljhdiTV8Wy14oN4vSZz6/18r3G9iqGmL0sVg==" algorithmName="SHA-512" password="CC35"/>
  <autoFilter ref="C119:K149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hyperlinks>
    <hyperlink ref="F124" r:id="rId1" display="https://podminky.urs.cz/item/CS_URS_2022_01/181913112"/>
    <hyperlink ref="F129" r:id="rId2" display="https://podminky.urs.cz/item/CS_URS_2022_01/564851111"/>
    <hyperlink ref="F133" r:id="rId3" display="https://podminky.urs.cz/item/CS_URS_2022_01/591411111"/>
    <hyperlink ref="F139" r:id="rId4" display="https://podminky.urs.cz/item/CS_URS_2022_01/596211110"/>
    <hyperlink ref="F149" r:id="rId5" display="https://podminky.urs.cz/item/CS_URS_2022_01/9982230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6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92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89</v>
      </c>
    </row>
    <row r="4" s="1" customFormat="1" ht="24.96" customHeight="1">
      <c r="B4" s="19"/>
      <c r="D4" s="137" t="s">
        <v>96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Dláždění chodníků podél ul. Třída Masarykova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97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179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20. 6. 2022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26</v>
      </c>
      <c r="F15" s="37"/>
      <c r="G15" s="37"/>
      <c r="H15" s="37"/>
      <c r="I15" s="139" t="s">
        <v>27</v>
      </c>
      <c r="J15" s="142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28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30</v>
      </c>
      <c r="E20" s="37"/>
      <c r="F20" s="37"/>
      <c r="G20" s="37"/>
      <c r="H20" s="37"/>
      <c r="I20" s="139" t="s">
        <v>25</v>
      </c>
      <c r="J20" s="142" t="s">
        <v>31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32</v>
      </c>
      <c r="F21" s="37"/>
      <c r="G21" s="37"/>
      <c r="H21" s="37"/>
      <c r="I21" s="139" t="s">
        <v>27</v>
      </c>
      <c r="J21" s="142" t="s">
        <v>33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35</v>
      </c>
      <c r="E23" s="37"/>
      <c r="F23" s="37"/>
      <c r="G23" s="37"/>
      <c r="H23" s="37"/>
      <c r="I23" s="139" t="s">
        <v>25</v>
      </c>
      <c r="J23" s="142" t="s">
        <v>36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37</v>
      </c>
      <c r="F24" s="37"/>
      <c r="G24" s="37"/>
      <c r="H24" s="37"/>
      <c r="I24" s="139" t="s">
        <v>27</v>
      </c>
      <c r="J24" s="142" t="s">
        <v>38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39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40</v>
      </c>
      <c r="E30" s="37"/>
      <c r="F30" s="37"/>
      <c r="G30" s="37"/>
      <c r="H30" s="37"/>
      <c r="I30" s="37"/>
      <c r="J30" s="150">
        <f>ROUND(J124,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42</v>
      </c>
      <c r="G32" s="37"/>
      <c r="H32" s="37"/>
      <c r="I32" s="151" t="s">
        <v>41</v>
      </c>
      <c r="J32" s="151" t="s">
        <v>43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44</v>
      </c>
      <c r="E33" s="139" t="s">
        <v>45</v>
      </c>
      <c r="F33" s="153">
        <f>ROUND((SUM(BE124:BE187)),  2)</f>
        <v>0</v>
      </c>
      <c r="G33" s="37"/>
      <c r="H33" s="37"/>
      <c r="I33" s="154">
        <v>0.20999999999999999</v>
      </c>
      <c r="J33" s="153">
        <f>ROUND(((SUM(BE124:BE187))*I33),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46</v>
      </c>
      <c r="F34" s="153">
        <f>ROUND((SUM(BF124:BF187)),  2)</f>
        <v>0</v>
      </c>
      <c r="G34" s="37"/>
      <c r="H34" s="37"/>
      <c r="I34" s="154">
        <v>0.14999999999999999</v>
      </c>
      <c r="J34" s="153">
        <f>ROUND(((SUM(BF124:BF187))*I34),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47</v>
      </c>
      <c r="F35" s="153">
        <f>ROUND((SUM(BG124:BG187)),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48</v>
      </c>
      <c r="F36" s="153">
        <f>ROUND((SUM(BH124:BH187)),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49</v>
      </c>
      <c r="F37" s="153">
        <f>ROUND((SUM(BI124:BI187)),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50</v>
      </c>
      <c r="E39" s="157"/>
      <c r="F39" s="157"/>
      <c r="G39" s="158" t="s">
        <v>51</v>
      </c>
      <c r="H39" s="159" t="s">
        <v>52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53</v>
      </c>
      <c r="E50" s="163"/>
      <c r="F50" s="163"/>
      <c r="G50" s="162" t="s">
        <v>54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55</v>
      </c>
      <c r="E61" s="165"/>
      <c r="F61" s="166" t="s">
        <v>56</v>
      </c>
      <c r="G61" s="164" t="s">
        <v>55</v>
      </c>
      <c r="H61" s="165"/>
      <c r="I61" s="165"/>
      <c r="J61" s="167" t="s">
        <v>56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57</v>
      </c>
      <c r="E65" s="168"/>
      <c r="F65" s="168"/>
      <c r="G65" s="162" t="s">
        <v>58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55</v>
      </c>
      <c r="E76" s="165"/>
      <c r="F76" s="166" t="s">
        <v>56</v>
      </c>
      <c r="G76" s="164" t="s">
        <v>55</v>
      </c>
      <c r="H76" s="165"/>
      <c r="I76" s="165"/>
      <c r="J76" s="167" t="s">
        <v>56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99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Dláždění chodníků podél ul. Třída Masarykova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97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 102 - Chodník dlážděný - úsek č. 2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ulice Třída Masarykova</v>
      </c>
      <c r="G89" s="39"/>
      <c r="H89" s="39"/>
      <c r="I89" s="31" t="s">
        <v>22</v>
      </c>
      <c r="J89" s="78" t="str">
        <f>IF(J12="","",J12)</f>
        <v>20. 6. 2022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Město Broumov, Třída Masarykova 239,550 01 Broumov</v>
      </c>
      <c r="G91" s="39"/>
      <c r="H91" s="39"/>
      <c r="I91" s="31" t="s">
        <v>30</v>
      </c>
      <c r="J91" s="35" t="str">
        <f>E21</f>
        <v>Ing. Adam Beneš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31" t="s">
        <v>35</v>
      </c>
      <c r="J92" s="35" t="str">
        <f>E24</f>
        <v>TMI Building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100</v>
      </c>
      <c r="D94" s="175"/>
      <c r="E94" s="175"/>
      <c r="F94" s="175"/>
      <c r="G94" s="175"/>
      <c r="H94" s="175"/>
      <c r="I94" s="175"/>
      <c r="J94" s="176" t="s">
        <v>101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102</v>
      </c>
      <c r="D96" s="39"/>
      <c r="E96" s="39"/>
      <c r="F96" s="39"/>
      <c r="G96" s="39"/>
      <c r="H96" s="39"/>
      <c r="I96" s="39"/>
      <c r="J96" s="109">
        <f>J124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103</v>
      </c>
    </row>
    <row r="97" s="9" customFormat="1" ht="24.96" customHeight="1">
      <c r="A97" s="9"/>
      <c r="B97" s="178"/>
      <c r="C97" s="179"/>
      <c r="D97" s="180" t="s">
        <v>104</v>
      </c>
      <c r="E97" s="181"/>
      <c r="F97" s="181"/>
      <c r="G97" s="181"/>
      <c r="H97" s="181"/>
      <c r="I97" s="181"/>
      <c r="J97" s="182">
        <f>J125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105</v>
      </c>
      <c r="E98" s="187"/>
      <c r="F98" s="187"/>
      <c r="G98" s="187"/>
      <c r="H98" s="187"/>
      <c r="I98" s="187"/>
      <c r="J98" s="188">
        <f>J126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106</v>
      </c>
      <c r="E99" s="187"/>
      <c r="F99" s="187"/>
      <c r="G99" s="187"/>
      <c r="H99" s="187"/>
      <c r="I99" s="187"/>
      <c r="J99" s="188">
        <f>J139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180</v>
      </c>
      <c r="E100" s="187"/>
      <c r="F100" s="187"/>
      <c r="G100" s="187"/>
      <c r="H100" s="187"/>
      <c r="I100" s="187"/>
      <c r="J100" s="188">
        <f>J153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181</v>
      </c>
      <c r="E101" s="187"/>
      <c r="F101" s="187"/>
      <c r="G101" s="187"/>
      <c r="H101" s="187"/>
      <c r="I101" s="187"/>
      <c r="J101" s="188">
        <f>J162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107</v>
      </c>
      <c r="E102" s="187"/>
      <c r="F102" s="187"/>
      <c r="G102" s="187"/>
      <c r="H102" s="187"/>
      <c r="I102" s="187"/>
      <c r="J102" s="188">
        <f>J173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78"/>
      <c r="C103" s="179"/>
      <c r="D103" s="180" t="s">
        <v>182</v>
      </c>
      <c r="E103" s="181"/>
      <c r="F103" s="181"/>
      <c r="G103" s="181"/>
      <c r="H103" s="181"/>
      <c r="I103" s="181"/>
      <c r="J103" s="182">
        <f>J176</f>
        <v>0</v>
      </c>
      <c r="K103" s="179"/>
      <c r="L103" s="183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84"/>
      <c r="C104" s="185"/>
      <c r="D104" s="186" t="s">
        <v>183</v>
      </c>
      <c r="E104" s="187"/>
      <c r="F104" s="187"/>
      <c r="G104" s="187"/>
      <c r="H104" s="187"/>
      <c r="I104" s="187"/>
      <c r="J104" s="188">
        <f>J177</f>
        <v>0</v>
      </c>
      <c r="K104" s="185"/>
      <c r="L104" s="189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7"/>
      <c r="B105" s="38"/>
      <c r="C105" s="39"/>
      <c r="D105" s="39"/>
      <c r="E105" s="39"/>
      <c r="F105" s="39"/>
      <c r="G105" s="39"/>
      <c r="H105" s="39"/>
      <c r="I105" s="39"/>
      <c r="J105" s="39"/>
      <c r="K105" s="39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65"/>
      <c r="C106" s="66"/>
      <c r="D106" s="66"/>
      <c r="E106" s="66"/>
      <c r="F106" s="66"/>
      <c r="G106" s="66"/>
      <c r="H106" s="66"/>
      <c r="I106" s="66"/>
      <c r="J106" s="66"/>
      <c r="K106" s="66"/>
      <c r="L106" s="62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10" s="2" customFormat="1" ht="6.96" customHeight="1">
      <c r="A110" s="37"/>
      <c r="B110" s="67"/>
      <c r="C110" s="68"/>
      <c r="D110" s="68"/>
      <c r="E110" s="68"/>
      <c r="F110" s="68"/>
      <c r="G110" s="68"/>
      <c r="H110" s="68"/>
      <c r="I110" s="68"/>
      <c r="J110" s="68"/>
      <c r="K110" s="68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4.96" customHeight="1">
      <c r="A111" s="37"/>
      <c r="B111" s="38"/>
      <c r="C111" s="22" t="s">
        <v>108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9"/>
      <c r="D112" s="39"/>
      <c r="E112" s="39"/>
      <c r="F112" s="39"/>
      <c r="G112" s="39"/>
      <c r="H112" s="39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16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173" t="str">
        <f>E7</f>
        <v>Dláždění chodníků podél ul. Třída Masarykova</v>
      </c>
      <c r="F114" s="31"/>
      <c r="G114" s="31"/>
      <c r="H114" s="31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97</v>
      </c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6.5" customHeight="1">
      <c r="A116" s="37"/>
      <c r="B116" s="38"/>
      <c r="C116" s="39"/>
      <c r="D116" s="39"/>
      <c r="E116" s="75" t="str">
        <f>E9</f>
        <v>SO 102 - Chodník dlážděný - úsek č. 2</v>
      </c>
      <c r="F116" s="39"/>
      <c r="G116" s="39"/>
      <c r="H116" s="39"/>
      <c r="I116" s="39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20</v>
      </c>
      <c r="D118" s="39"/>
      <c r="E118" s="39"/>
      <c r="F118" s="26" t="str">
        <f>F12</f>
        <v>ulice Třída Masarykova</v>
      </c>
      <c r="G118" s="39"/>
      <c r="H118" s="39"/>
      <c r="I118" s="31" t="s">
        <v>22</v>
      </c>
      <c r="J118" s="78" t="str">
        <f>IF(J12="","",J12)</f>
        <v>20. 6. 2022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9"/>
      <c r="D119" s="39"/>
      <c r="E119" s="39"/>
      <c r="F119" s="39"/>
      <c r="G119" s="39"/>
      <c r="H119" s="39"/>
      <c r="I119" s="39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24</v>
      </c>
      <c r="D120" s="39"/>
      <c r="E120" s="39"/>
      <c r="F120" s="26" t="str">
        <f>E15</f>
        <v>Město Broumov, Třída Masarykova 239,550 01 Broumov</v>
      </c>
      <c r="G120" s="39"/>
      <c r="H120" s="39"/>
      <c r="I120" s="31" t="s">
        <v>30</v>
      </c>
      <c r="J120" s="35" t="str">
        <f>E21</f>
        <v>Ing. Adam Beneš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5.15" customHeight="1">
      <c r="A121" s="37"/>
      <c r="B121" s="38"/>
      <c r="C121" s="31" t="s">
        <v>28</v>
      </c>
      <c r="D121" s="39"/>
      <c r="E121" s="39"/>
      <c r="F121" s="26" t="str">
        <f>IF(E18="","",E18)</f>
        <v>Vyplň údaj</v>
      </c>
      <c r="G121" s="39"/>
      <c r="H121" s="39"/>
      <c r="I121" s="31" t="s">
        <v>35</v>
      </c>
      <c r="J121" s="35" t="str">
        <f>E24</f>
        <v>TMI Building s.r.o.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0.32" customHeight="1">
      <c r="A122" s="37"/>
      <c r="B122" s="38"/>
      <c r="C122" s="39"/>
      <c r="D122" s="39"/>
      <c r="E122" s="39"/>
      <c r="F122" s="39"/>
      <c r="G122" s="39"/>
      <c r="H122" s="39"/>
      <c r="I122" s="39"/>
      <c r="J122" s="39"/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1" customFormat="1" ht="29.28" customHeight="1">
      <c r="A123" s="190"/>
      <c r="B123" s="191"/>
      <c r="C123" s="192" t="s">
        <v>109</v>
      </c>
      <c r="D123" s="193" t="s">
        <v>65</v>
      </c>
      <c r="E123" s="193" t="s">
        <v>61</v>
      </c>
      <c r="F123" s="193" t="s">
        <v>62</v>
      </c>
      <c r="G123" s="193" t="s">
        <v>110</v>
      </c>
      <c r="H123" s="193" t="s">
        <v>111</v>
      </c>
      <c r="I123" s="193" t="s">
        <v>112</v>
      </c>
      <c r="J123" s="193" t="s">
        <v>101</v>
      </c>
      <c r="K123" s="194" t="s">
        <v>113</v>
      </c>
      <c r="L123" s="195"/>
      <c r="M123" s="99" t="s">
        <v>1</v>
      </c>
      <c r="N123" s="100" t="s">
        <v>44</v>
      </c>
      <c r="O123" s="100" t="s">
        <v>114</v>
      </c>
      <c r="P123" s="100" t="s">
        <v>115</v>
      </c>
      <c r="Q123" s="100" t="s">
        <v>116</v>
      </c>
      <c r="R123" s="100" t="s">
        <v>117</v>
      </c>
      <c r="S123" s="100" t="s">
        <v>118</v>
      </c>
      <c r="T123" s="101" t="s">
        <v>119</v>
      </c>
      <c r="U123" s="190"/>
      <c r="V123" s="190"/>
      <c r="W123" s="190"/>
      <c r="X123" s="190"/>
      <c r="Y123" s="190"/>
      <c r="Z123" s="190"/>
      <c r="AA123" s="190"/>
      <c r="AB123" s="190"/>
      <c r="AC123" s="190"/>
      <c r="AD123" s="190"/>
      <c r="AE123" s="190"/>
    </row>
    <row r="124" s="2" customFormat="1" ht="22.8" customHeight="1">
      <c r="A124" s="37"/>
      <c r="B124" s="38"/>
      <c r="C124" s="106" t="s">
        <v>120</v>
      </c>
      <c r="D124" s="39"/>
      <c r="E124" s="39"/>
      <c r="F124" s="39"/>
      <c r="G124" s="39"/>
      <c r="H124" s="39"/>
      <c r="I124" s="39"/>
      <c r="J124" s="196">
        <f>BK124</f>
        <v>0</v>
      </c>
      <c r="K124" s="39"/>
      <c r="L124" s="43"/>
      <c r="M124" s="102"/>
      <c r="N124" s="197"/>
      <c r="O124" s="103"/>
      <c r="P124" s="198">
        <f>P125+P176</f>
        <v>0</v>
      </c>
      <c r="Q124" s="103"/>
      <c r="R124" s="198">
        <f>R125+R176</f>
        <v>64.501979999999989</v>
      </c>
      <c r="S124" s="103"/>
      <c r="T124" s="199">
        <f>T125+T176</f>
        <v>158.69999999999999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79</v>
      </c>
      <c r="AU124" s="16" t="s">
        <v>103</v>
      </c>
      <c r="BK124" s="200">
        <f>BK125+BK176</f>
        <v>0</v>
      </c>
    </row>
    <row r="125" s="12" customFormat="1" ht="25.92" customHeight="1">
      <c r="A125" s="12"/>
      <c r="B125" s="201"/>
      <c r="C125" s="202"/>
      <c r="D125" s="203" t="s">
        <v>79</v>
      </c>
      <c r="E125" s="204" t="s">
        <v>121</v>
      </c>
      <c r="F125" s="204" t="s">
        <v>122</v>
      </c>
      <c r="G125" s="202"/>
      <c r="H125" s="202"/>
      <c r="I125" s="205"/>
      <c r="J125" s="206">
        <f>BK125</f>
        <v>0</v>
      </c>
      <c r="K125" s="202"/>
      <c r="L125" s="207"/>
      <c r="M125" s="208"/>
      <c r="N125" s="209"/>
      <c r="O125" s="209"/>
      <c r="P125" s="210">
        <f>P126+P139+P153+P162+P173</f>
        <v>0</v>
      </c>
      <c r="Q125" s="209"/>
      <c r="R125" s="210">
        <f>R126+R139+R153+R162+R173</f>
        <v>64.480949999999993</v>
      </c>
      <c r="S125" s="209"/>
      <c r="T125" s="211">
        <f>T126+T139+T153+T162+T173</f>
        <v>158.69999999999999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2" t="s">
        <v>14</v>
      </c>
      <c r="AT125" s="213" t="s">
        <v>79</v>
      </c>
      <c r="AU125" s="213" t="s">
        <v>80</v>
      </c>
      <c r="AY125" s="212" t="s">
        <v>123</v>
      </c>
      <c r="BK125" s="214">
        <f>BK126+BK139+BK153+BK162+BK173</f>
        <v>0</v>
      </c>
    </row>
    <row r="126" s="12" customFormat="1" ht="22.8" customHeight="1">
      <c r="A126" s="12"/>
      <c r="B126" s="201"/>
      <c r="C126" s="202"/>
      <c r="D126" s="203" t="s">
        <v>79</v>
      </c>
      <c r="E126" s="215" t="s">
        <v>14</v>
      </c>
      <c r="F126" s="215" t="s">
        <v>124</v>
      </c>
      <c r="G126" s="202"/>
      <c r="H126" s="202"/>
      <c r="I126" s="205"/>
      <c r="J126" s="216">
        <f>BK126</f>
        <v>0</v>
      </c>
      <c r="K126" s="202"/>
      <c r="L126" s="207"/>
      <c r="M126" s="208"/>
      <c r="N126" s="209"/>
      <c r="O126" s="209"/>
      <c r="P126" s="210">
        <f>SUM(P127:P138)</f>
        <v>0</v>
      </c>
      <c r="Q126" s="209"/>
      <c r="R126" s="210">
        <f>SUM(R127:R138)</f>
        <v>0</v>
      </c>
      <c r="S126" s="209"/>
      <c r="T126" s="211">
        <f>SUM(T127:T138)</f>
        <v>158.595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2" t="s">
        <v>14</v>
      </c>
      <c r="AT126" s="213" t="s">
        <v>79</v>
      </c>
      <c r="AU126" s="213" t="s">
        <v>14</v>
      </c>
      <c r="AY126" s="212" t="s">
        <v>123</v>
      </c>
      <c r="BK126" s="214">
        <f>SUM(BK127:BK138)</f>
        <v>0</v>
      </c>
    </row>
    <row r="127" s="2" customFormat="1" ht="24.15" customHeight="1">
      <c r="A127" s="37"/>
      <c r="B127" s="38"/>
      <c r="C127" s="217" t="s">
        <v>14</v>
      </c>
      <c r="D127" s="217" t="s">
        <v>125</v>
      </c>
      <c r="E127" s="218" t="s">
        <v>184</v>
      </c>
      <c r="F127" s="219" t="s">
        <v>185</v>
      </c>
      <c r="G127" s="220" t="s">
        <v>128</v>
      </c>
      <c r="H127" s="221">
        <v>291</v>
      </c>
      <c r="I127" s="222"/>
      <c r="J127" s="223">
        <f>ROUND(I127*H127,2)</f>
        <v>0</v>
      </c>
      <c r="K127" s="219" t="s">
        <v>129</v>
      </c>
      <c r="L127" s="43"/>
      <c r="M127" s="224" t="s">
        <v>1</v>
      </c>
      <c r="N127" s="225" t="s">
        <v>45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0.255</v>
      </c>
      <c r="T127" s="227">
        <f>S127*H127</f>
        <v>74.204999999999998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130</v>
      </c>
      <c r="AT127" s="228" t="s">
        <v>125</v>
      </c>
      <c r="AU127" s="228" t="s">
        <v>89</v>
      </c>
      <c r="AY127" s="16" t="s">
        <v>123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14</v>
      </c>
      <c r="BK127" s="229">
        <f>ROUND(I127*H127,2)</f>
        <v>0</v>
      </c>
      <c r="BL127" s="16" t="s">
        <v>130</v>
      </c>
      <c r="BM127" s="228" t="s">
        <v>186</v>
      </c>
    </row>
    <row r="128" s="2" customFormat="1">
      <c r="A128" s="37"/>
      <c r="B128" s="38"/>
      <c r="C128" s="39"/>
      <c r="D128" s="230" t="s">
        <v>132</v>
      </c>
      <c r="E128" s="39"/>
      <c r="F128" s="231" t="s">
        <v>187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132</v>
      </c>
      <c r="AU128" s="16" t="s">
        <v>89</v>
      </c>
    </row>
    <row r="129" s="13" customFormat="1">
      <c r="A129" s="13"/>
      <c r="B129" s="235"/>
      <c r="C129" s="236"/>
      <c r="D129" s="237" t="s">
        <v>134</v>
      </c>
      <c r="E129" s="238" t="s">
        <v>1</v>
      </c>
      <c r="F129" s="239" t="s">
        <v>188</v>
      </c>
      <c r="G129" s="236"/>
      <c r="H129" s="240">
        <v>291</v>
      </c>
      <c r="I129" s="241"/>
      <c r="J129" s="236"/>
      <c r="K129" s="236"/>
      <c r="L129" s="242"/>
      <c r="M129" s="243"/>
      <c r="N129" s="244"/>
      <c r="O129" s="244"/>
      <c r="P129" s="244"/>
      <c r="Q129" s="244"/>
      <c r="R129" s="244"/>
      <c r="S129" s="244"/>
      <c r="T129" s="245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6" t="s">
        <v>134</v>
      </c>
      <c r="AU129" s="246" t="s">
        <v>89</v>
      </c>
      <c r="AV129" s="13" t="s">
        <v>89</v>
      </c>
      <c r="AW129" s="13" t="s">
        <v>34</v>
      </c>
      <c r="AX129" s="13" t="s">
        <v>80</v>
      </c>
      <c r="AY129" s="246" t="s">
        <v>123</v>
      </c>
    </row>
    <row r="130" s="14" customFormat="1">
      <c r="A130" s="14"/>
      <c r="B130" s="247"/>
      <c r="C130" s="248"/>
      <c r="D130" s="237" t="s">
        <v>134</v>
      </c>
      <c r="E130" s="249" t="s">
        <v>1</v>
      </c>
      <c r="F130" s="250" t="s">
        <v>136</v>
      </c>
      <c r="G130" s="248"/>
      <c r="H130" s="251">
        <v>291</v>
      </c>
      <c r="I130" s="252"/>
      <c r="J130" s="248"/>
      <c r="K130" s="248"/>
      <c r="L130" s="253"/>
      <c r="M130" s="254"/>
      <c r="N130" s="255"/>
      <c r="O130" s="255"/>
      <c r="P130" s="255"/>
      <c r="Q130" s="255"/>
      <c r="R130" s="255"/>
      <c r="S130" s="255"/>
      <c r="T130" s="256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57" t="s">
        <v>134</v>
      </c>
      <c r="AU130" s="257" t="s">
        <v>89</v>
      </c>
      <c r="AV130" s="14" t="s">
        <v>130</v>
      </c>
      <c r="AW130" s="14" t="s">
        <v>34</v>
      </c>
      <c r="AX130" s="14" t="s">
        <v>14</v>
      </c>
      <c r="AY130" s="257" t="s">
        <v>123</v>
      </c>
    </row>
    <row r="131" s="2" customFormat="1" ht="24.15" customHeight="1">
      <c r="A131" s="37"/>
      <c r="B131" s="38"/>
      <c r="C131" s="217" t="s">
        <v>89</v>
      </c>
      <c r="D131" s="217" t="s">
        <v>125</v>
      </c>
      <c r="E131" s="218" t="s">
        <v>189</v>
      </c>
      <c r="F131" s="219" t="s">
        <v>190</v>
      </c>
      <c r="G131" s="220" t="s">
        <v>128</v>
      </c>
      <c r="H131" s="221">
        <v>291</v>
      </c>
      <c r="I131" s="222"/>
      <c r="J131" s="223">
        <f>ROUND(I131*H131,2)</f>
        <v>0</v>
      </c>
      <c r="K131" s="219" t="s">
        <v>129</v>
      </c>
      <c r="L131" s="43"/>
      <c r="M131" s="224" t="s">
        <v>1</v>
      </c>
      <c r="N131" s="225" t="s">
        <v>45</v>
      </c>
      <c r="O131" s="90"/>
      <c r="P131" s="226">
        <f>O131*H131</f>
        <v>0</v>
      </c>
      <c r="Q131" s="226">
        <v>0</v>
      </c>
      <c r="R131" s="226">
        <f>Q131*H131</f>
        <v>0</v>
      </c>
      <c r="S131" s="226">
        <v>0.28999999999999998</v>
      </c>
      <c r="T131" s="227">
        <f>S131*H131</f>
        <v>84.390000000000001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28" t="s">
        <v>130</v>
      </c>
      <c r="AT131" s="228" t="s">
        <v>125</v>
      </c>
      <c r="AU131" s="228" t="s">
        <v>89</v>
      </c>
      <c r="AY131" s="16" t="s">
        <v>123</v>
      </c>
      <c r="BE131" s="229">
        <f>IF(N131="základní",J131,0)</f>
        <v>0</v>
      </c>
      <c r="BF131" s="229">
        <f>IF(N131="snížená",J131,0)</f>
        <v>0</v>
      </c>
      <c r="BG131" s="229">
        <f>IF(N131="zákl. přenesená",J131,0)</f>
        <v>0</v>
      </c>
      <c r="BH131" s="229">
        <f>IF(N131="sníž. přenesená",J131,0)</f>
        <v>0</v>
      </c>
      <c r="BI131" s="229">
        <f>IF(N131="nulová",J131,0)</f>
        <v>0</v>
      </c>
      <c r="BJ131" s="16" t="s">
        <v>14</v>
      </c>
      <c r="BK131" s="229">
        <f>ROUND(I131*H131,2)</f>
        <v>0</v>
      </c>
      <c r="BL131" s="16" t="s">
        <v>130</v>
      </c>
      <c r="BM131" s="228" t="s">
        <v>191</v>
      </c>
    </row>
    <row r="132" s="2" customFormat="1">
      <c r="A132" s="37"/>
      <c r="B132" s="38"/>
      <c r="C132" s="39"/>
      <c r="D132" s="230" t="s">
        <v>132</v>
      </c>
      <c r="E132" s="39"/>
      <c r="F132" s="231" t="s">
        <v>192</v>
      </c>
      <c r="G132" s="39"/>
      <c r="H132" s="39"/>
      <c r="I132" s="232"/>
      <c r="J132" s="39"/>
      <c r="K132" s="39"/>
      <c r="L132" s="43"/>
      <c r="M132" s="233"/>
      <c r="N132" s="234"/>
      <c r="O132" s="90"/>
      <c r="P132" s="90"/>
      <c r="Q132" s="90"/>
      <c r="R132" s="90"/>
      <c r="S132" s="90"/>
      <c r="T132" s="91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6" t="s">
        <v>132</v>
      </c>
      <c r="AU132" s="16" t="s">
        <v>89</v>
      </c>
    </row>
    <row r="133" s="13" customFormat="1">
      <c r="A133" s="13"/>
      <c r="B133" s="235"/>
      <c r="C133" s="236"/>
      <c r="D133" s="237" t="s">
        <v>134</v>
      </c>
      <c r="E133" s="238" t="s">
        <v>1</v>
      </c>
      <c r="F133" s="239" t="s">
        <v>193</v>
      </c>
      <c r="G133" s="236"/>
      <c r="H133" s="240">
        <v>291</v>
      </c>
      <c r="I133" s="241"/>
      <c r="J133" s="236"/>
      <c r="K133" s="236"/>
      <c r="L133" s="242"/>
      <c r="M133" s="243"/>
      <c r="N133" s="244"/>
      <c r="O133" s="244"/>
      <c r="P133" s="244"/>
      <c r="Q133" s="244"/>
      <c r="R133" s="244"/>
      <c r="S133" s="244"/>
      <c r="T133" s="245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6" t="s">
        <v>134</v>
      </c>
      <c r="AU133" s="246" t="s">
        <v>89</v>
      </c>
      <c r="AV133" s="13" t="s">
        <v>89</v>
      </c>
      <c r="AW133" s="13" t="s">
        <v>34</v>
      </c>
      <c r="AX133" s="13" t="s">
        <v>80</v>
      </c>
      <c r="AY133" s="246" t="s">
        <v>123</v>
      </c>
    </row>
    <row r="134" s="14" customFormat="1">
      <c r="A134" s="14"/>
      <c r="B134" s="247"/>
      <c r="C134" s="248"/>
      <c r="D134" s="237" t="s">
        <v>134</v>
      </c>
      <c r="E134" s="249" t="s">
        <v>1</v>
      </c>
      <c r="F134" s="250" t="s">
        <v>136</v>
      </c>
      <c r="G134" s="248"/>
      <c r="H134" s="251">
        <v>291</v>
      </c>
      <c r="I134" s="252"/>
      <c r="J134" s="248"/>
      <c r="K134" s="248"/>
      <c r="L134" s="253"/>
      <c r="M134" s="254"/>
      <c r="N134" s="255"/>
      <c r="O134" s="255"/>
      <c r="P134" s="255"/>
      <c r="Q134" s="255"/>
      <c r="R134" s="255"/>
      <c r="S134" s="255"/>
      <c r="T134" s="256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7" t="s">
        <v>134</v>
      </c>
      <c r="AU134" s="257" t="s">
        <v>89</v>
      </c>
      <c r="AV134" s="14" t="s">
        <v>130</v>
      </c>
      <c r="AW134" s="14" t="s">
        <v>34</v>
      </c>
      <c r="AX134" s="14" t="s">
        <v>14</v>
      </c>
      <c r="AY134" s="257" t="s">
        <v>123</v>
      </c>
    </row>
    <row r="135" s="2" customFormat="1" ht="24.15" customHeight="1">
      <c r="A135" s="37"/>
      <c r="B135" s="38"/>
      <c r="C135" s="217" t="s">
        <v>144</v>
      </c>
      <c r="D135" s="217" t="s">
        <v>125</v>
      </c>
      <c r="E135" s="218" t="s">
        <v>126</v>
      </c>
      <c r="F135" s="219" t="s">
        <v>127</v>
      </c>
      <c r="G135" s="220" t="s">
        <v>128</v>
      </c>
      <c r="H135" s="221">
        <v>291</v>
      </c>
      <c r="I135" s="222"/>
      <c r="J135" s="223">
        <f>ROUND(I135*H135,2)</f>
        <v>0</v>
      </c>
      <c r="K135" s="219" t="s">
        <v>129</v>
      </c>
      <c r="L135" s="43"/>
      <c r="M135" s="224" t="s">
        <v>1</v>
      </c>
      <c r="N135" s="225" t="s">
        <v>45</v>
      </c>
      <c r="O135" s="90"/>
      <c r="P135" s="226">
        <f>O135*H135</f>
        <v>0</v>
      </c>
      <c r="Q135" s="226">
        <v>0</v>
      </c>
      <c r="R135" s="226">
        <f>Q135*H135</f>
        <v>0</v>
      </c>
      <c r="S135" s="226">
        <v>0</v>
      </c>
      <c r="T135" s="22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28" t="s">
        <v>130</v>
      </c>
      <c r="AT135" s="228" t="s">
        <v>125</v>
      </c>
      <c r="AU135" s="228" t="s">
        <v>89</v>
      </c>
      <c r="AY135" s="16" t="s">
        <v>123</v>
      </c>
      <c r="BE135" s="229">
        <f>IF(N135="základní",J135,0)</f>
        <v>0</v>
      </c>
      <c r="BF135" s="229">
        <f>IF(N135="snížená",J135,0)</f>
        <v>0</v>
      </c>
      <c r="BG135" s="229">
        <f>IF(N135="zákl. přenesená",J135,0)</f>
        <v>0</v>
      </c>
      <c r="BH135" s="229">
        <f>IF(N135="sníž. přenesená",J135,0)</f>
        <v>0</v>
      </c>
      <c r="BI135" s="229">
        <f>IF(N135="nulová",J135,0)</f>
        <v>0</v>
      </c>
      <c r="BJ135" s="16" t="s">
        <v>14</v>
      </c>
      <c r="BK135" s="229">
        <f>ROUND(I135*H135,2)</f>
        <v>0</v>
      </c>
      <c r="BL135" s="16" t="s">
        <v>130</v>
      </c>
      <c r="BM135" s="228" t="s">
        <v>194</v>
      </c>
    </row>
    <row r="136" s="2" customFormat="1">
      <c r="A136" s="37"/>
      <c r="B136" s="38"/>
      <c r="C136" s="39"/>
      <c r="D136" s="230" t="s">
        <v>132</v>
      </c>
      <c r="E136" s="39"/>
      <c r="F136" s="231" t="s">
        <v>133</v>
      </c>
      <c r="G136" s="39"/>
      <c r="H136" s="39"/>
      <c r="I136" s="232"/>
      <c r="J136" s="39"/>
      <c r="K136" s="39"/>
      <c r="L136" s="43"/>
      <c r="M136" s="233"/>
      <c r="N136" s="234"/>
      <c r="O136" s="90"/>
      <c r="P136" s="90"/>
      <c r="Q136" s="90"/>
      <c r="R136" s="90"/>
      <c r="S136" s="90"/>
      <c r="T136" s="91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T136" s="16" t="s">
        <v>132</v>
      </c>
      <c r="AU136" s="16" t="s">
        <v>89</v>
      </c>
    </row>
    <row r="137" s="13" customFormat="1">
      <c r="A137" s="13"/>
      <c r="B137" s="235"/>
      <c r="C137" s="236"/>
      <c r="D137" s="237" t="s">
        <v>134</v>
      </c>
      <c r="E137" s="238" t="s">
        <v>1</v>
      </c>
      <c r="F137" s="239" t="s">
        <v>195</v>
      </c>
      <c r="G137" s="236"/>
      <c r="H137" s="240">
        <v>291</v>
      </c>
      <c r="I137" s="241"/>
      <c r="J137" s="236"/>
      <c r="K137" s="236"/>
      <c r="L137" s="242"/>
      <c r="M137" s="243"/>
      <c r="N137" s="244"/>
      <c r="O137" s="244"/>
      <c r="P137" s="244"/>
      <c r="Q137" s="244"/>
      <c r="R137" s="244"/>
      <c r="S137" s="244"/>
      <c r="T137" s="245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6" t="s">
        <v>134</v>
      </c>
      <c r="AU137" s="246" t="s">
        <v>89</v>
      </c>
      <c r="AV137" s="13" t="s">
        <v>89</v>
      </c>
      <c r="AW137" s="13" t="s">
        <v>34</v>
      </c>
      <c r="AX137" s="13" t="s">
        <v>80</v>
      </c>
      <c r="AY137" s="246" t="s">
        <v>123</v>
      </c>
    </row>
    <row r="138" s="14" customFormat="1">
      <c r="A138" s="14"/>
      <c r="B138" s="247"/>
      <c r="C138" s="248"/>
      <c r="D138" s="237" t="s">
        <v>134</v>
      </c>
      <c r="E138" s="249" t="s">
        <v>1</v>
      </c>
      <c r="F138" s="250" t="s">
        <v>136</v>
      </c>
      <c r="G138" s="248"/>
      <c r="H138" s="251">
        <v>291</v>
      </c>
      <c r="I138" s="252"/>
      <c r="J138" s="248"/>
      <c r="K138" s="248"/>
      <c r="L138" s="253"/>
      <c r="M138" s="254"/>
      <c r="N138" s="255"/>
      <c r="O138" s="255"/>
      <c r="P138" s="255"/>
      <c r="Q138" s="255"/>
      <c r="R138" s="255"/>
      <c r="S138" s="255"/>
      <c r="T138" s="256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57" t="s">
        <v>134</v>
      </c>
      <c r="AU138" s="257" t="s">
        <v>89</v>
      </c>
      <c r="AV138" s="14" t="s">
        <v>130</v>
      </c>
      <c r="AW138" s="14" t="s">
        <v>34</v>
      </c>
      <c r="AX138" s="14" t="s">
        <v>14</v>
      </c>
      <c r="AY138" s="257" t="s">
        <v>123</v>
      </c>
    </row>
    <row r="139" s="12" customFormat="1" ht="22.8" customHeight="1">
      <c r="A139" s="12"/>
      <c r="B139" s="201"/>
      <c r="C139" s="202"/>
      <c r="D139" s="203" t="s">
        <v>79</v>
      </c>
      <c r="E139" s="215" t="s">
        <v>137</v>
      </c>
      <c r="F139" s="215" t="s">
        <v>138</v>
      </c>
      <c r="G139" s="202"/>
      <c r="H139" s="202"/>
      <c r="I139" s="205"/>
      <c r="J139" s="216">
        <f>BK139</f>
        <v>0</v>
      </c>
      <c r="K139" s="202"/>
      <c r="L139" s="207"/>
      <c r="M139" s="208"/>
      <c r="N139" s="209"/>
      <c r="O139" s="209"/>
      <c r="P139" s="210">
        <f>SUM(P140:P152)</f>
        <v>0</v>
      </c>
      <c r="Q139" s="209"/>
      <c r="R139" s="210">
        <f>SUM(R140:R152)</f>
        <v>64.480949999999993</v>
      </c>
      <c r="S139" s="209"/>
      <c r="T139" s="211">
        <f>SUM(T140:T152)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12" t="s">
        <v>14</v>
      </c>
      <c r="AT139" s="213" t="s">
        <v>79</v>
      </c>
      <c r="AU139" s="213" t="s">
        <v>14</v>
      </c>
      <c r="AY139" s="212" t="s">
        <v>123</v>
      </c>
      <c r="BK139" s="214">
        <f>SUM(BK140:BK152)</f>
        <v>0</v>
      </c>
    </row>
    <row r="140" s="2" customFormat="1" ht="24.15" customHeight="1">
      <c r="A140" s="37"/>
      <c r="B140" s="38"/>
      <c r="C140" s="217" t="s">
        <v>130</v>
      </c>
      <c r="D140" s="217" t="s">
        <v>125</v>
      </c>
      <c r="E140" s="218" t="s">
        <v>139</v>
      </c>
      <c r="F140" s="219" t="s">
        <v>140</v>
      </c>
      <c r="G140" s="220" t="s">
        <v>128</v>
      </c>
      <c r="H140" s="221">
        <v>291</v>
      </c>
      <c r="I140" s="222"/>
      <c r="J140" s="223">
        <f>ROUND(I140*H140,2)</f>
        <v>0</v>
      </c>
      <c r="K140" s="219" t="s">
        <v>129</v>
      </c>
      <c r="L140" s="43"/>
      <c r="M140" s="224" t="s">
        <v>1</v>
      </c>
      <c r="N140" s="225" t="s">
        <v>45</v>
      </c>
      <c r="O140" s="90"/>
      <c r="P140" s="226">
        <f>O140*H140</f>
        <v>0</v>
      </c>
      <c r="Q140" s="226">
        <v>0</v>
      </c>
      <c r="R140" s="226">
        <f>Q140*H140</f>
        <v>0</v>
      </c>
      <c r="S140" s="226">
        <v>0</v>
      </c>
      <c r="T140" s="22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28" t="s">
        <v>130</v>
      </c>
      <c r="AT140" s="228" t="s">
        <v>125</v>
      </c>
      <c r="AU140" s="228" t="s">
        <v>89</v>
      </c>
      <c r="AY140" s="16" t="s">
        <v>123</v>
      </c>
      <c r="BE140" s="229">
        <f>IF(N140="základní",J140,0)</f>
        <v>0</v>
      </c>
      <c r="BF140" s="229">
        <f>IF(N140="snížená",J140,0)</f>
        <v>0</v>
      </c>
      <c r="BG140" s="229">
        <f>IF(N140="zákl. přenesená",J140,0)</f>
        <v>0</v>
      </c>
      <c r="BH140" s="229">
        <f>IF(N140="sníž. přenesená",J140,0)</f>
        <v>0</v>
      </c>
      <c r="BI140" s="229">
        <f>IF(N140="nulová",J140,0)</f>
        <v>0</v>
      </c>
      <c r="BJ140" s="16" t="s">
        <v>14</v>
      </c>
      <c r="BK140" s="229">
        <f>ROUND(I140*H140,2)</f>
        <v>0</v>
      </c>
      <c r="BL140" s="16" t="s">
        <v>130</v>
      </c>
      <c r="BM140" s="228" t="s">
        <v>196</v>
      </c>
    </row>
    <row r="141" s="2" customFormat="1">
      <c r="A141" s="37"/>
      <c r="B141" s="38"/>
      <c r="C141" s="39"/>
      <c r="D141" s="230" t="s">
        <v>132</v>
      </c>
      <c r="E141" s="39"/>
      <c r="F141" s="231" t="s">
        <v>142</v>
      </c>
      <c r="G141" s="39"/>
      <c r="H141" s="39"/>
      <c r="I141" s="232"/>
      <c r="J141" s="39"/>
      <c r="K141" s="39"/>
      <c r="L141" s="43"/>
      <c r="M141" s="233"/>
      <c r="N141" s="234"/>
      <c r="O141" s="90"/>
      <c r="P141" s="90"/>
      <c r="Q141" s="90"/>
      <c r="R141" s="90"/>
      <c r="S141" s="90"/>
      <c r="T141" s="91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T141" s="16" t="s">
        <v>132</v>
      </c>
      <c r="AU141" s="16" t="s">
        <v>89</v>
      </c>
    </row>
    <row r="142" s="13" customFormat="1">
      <c r="A142" s="13"/>
      <c r="B142" s="235"/>
      <c r="C142" s="236"/>
      <c r="D142" s="237" t="s">
        <v>134</v>
      </c>
      <c r="E142" s="238" t="s">
        <v>1</v>
      </c>
      <c r="F142" s="239" t="s">
        <v>197</v>
      </c>
      <c r="G142" s="236"/>
      <c r="H142" s="240">
        <v>291</v>
      </c>
      <c r="I142" s="241"/>
      <c r="J142" s="236"/>
      <c r="K142" s="236"/>
      <c r="L142" s="242"/>
      <c r="M142" s="243"/>
      <c r="N142" s="244"/>
      <c r="O142" s="244"/>
      <c r="P142" s="244"/>
      <c r="Q142" s="244"/>
      <c r="R142" s="244"/>
      <c r="S142" s="244"/>
      <c r="T142" s="245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6" t="s">
        <v>134</v>
      </c>
      <c r="AU142" s="246" t="s">
        <v>89</v>
      </c>
      <c r="AV142" s="13" t="s">
        <v>89</v>
      </c>
      <c r="AW142" s="13" t="s">
        <v>34</v>
      </c>
      <c r="AX142" s="13" t="s">
        <v>80</v>
      </c>
      <c r="AY142" s="246" t="s">
        <v>123</v>
      </c>
    </row>
    <row r="143" s="14" customFormat="1">
      <c r="A143" s="14"/>
      <c r="B143" s="247"/>
      <c r="C143" s="248"/>
      <c r="D143" s="237" t="s">
        <v>134</v>
      </c>
      <c r="E143" s="249" t="s">
        <v>1</v>
      </c>
      <c r="F143" s="250" t="s">
        <v>136</v>
      </c>
      <c r="G143" s="248"/>
      <c r="H143" s="251">
        <v>291</v>
      </c>
      <c r="I143" s="252"/>
      <c r="J143" s="248"/>
      <c r="K143" s="248"/>
      <c r="L143" s="253"/>
      <c r="M143" s="254"/>
      <c r="N143" s="255"/>
      <c r="O143" s="255"/>
      <c r="P143" s="255"/>
      <c r="Q143" s="255"/>
      <c r="R143" s="255"/>
      <c r="S143" s="255"/>
      <c r="T143" s="256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57" t="s">
        <v>134</v>
      </c>
      <c r="AU143" s="257" t="s">
        <v>89</v>
      </c>
      <c r="AV143" s="14" t="s">
        <v>130</v>
      </c>
      <c r="AW143" s="14" t="s">
        <v>34</v>
      </c>
      <c r="AX143" s="14" t="s">
        <v>14</v>
      </c>
      <c r="AY143" s="257" t="s">
        <v>123</v>
      </c>
    </row>
    <row r="144" s="2" customFormat="1" ht="33" customHeight="1">
      <c r="A144" s="37"/>
      <c r="B144" s="38"/>
      <c r="C144" s="217" t="s">
        <v>137</v>
      </c>
      <c r="D144" s="217" t="s">
        <v>125</v>
      </c>
      <c r="E144" s="218" t="s">
        <v>198</v>
      </c>
      <c r="F144" s="219" t="s">
        <v>199</v>
      </c>
      <c r="G144" s="220" t="s">
        <v>128</v>
      </c>
      <c r="H144" s="221">
        <v>291</v>
      </c>
      <c r="I144" s="222"/>
      <c r="J144" s="223">
        <f>ROUND(I144*H144,2)</f>
        <v>0</v>
      </c>
      <c r="K144" s="219" t="s">
        <v>129</v>
      </c>
      <c r="L144" s="43"/>
      <c r="M144" s="224" t="s">
        <v>1</v>
      </c>
      <c r="N144" s="225" t="s">
        <v>45</v>
      </c>
      <c r="O144" s="90"/>
      <c r="P144" s="226">
        <f>O144*H144</f>
        <v>0</v>
      </c>
      <c r="Q144" s="226">
        <v>0.089219999999999994</v>
      </c>
      <c r="R144" s="226">
        <f>Q144*H144</f>
        <v>25.963019999999997</v>
      </c>
      <c r="S144" s="226">
        <v>0</v>
      </c>
      <c r="T144" s="227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28" t="s">
        <v>130</v>
      </c>
      <c r="AT144" s="228" t="s">
        <v>125</v>
      </c>
      <c r="AU144" s="228" t="s">
        <v>89</v>
      </c>
      <c r="AY144" s="16" t="s">
        <v>123</v>
      </c>
      <c r="BE144" s="229">
        <f>IF(N144="základní",J144,0)</f>
        <v>0</v>
      </c>
      <c r="BF144" s="229">
        <f>IF(N144="snížená",J144,0)</f>
        <v>0</v>
      </c>
      <c r="BG144" s="229">
        <f>IF(N144="zákl. přenesená",J144,0)</f>
        <v>0</v>
      </c>
      <c r="BH144" s="229">
        <f>IF(N144="sníž. přenesená",J144,0)</f>
        <v>0</v>
      </c>
      <c r="BI144" s="229">
        <f>IF(N144="nulová",J144,0)</f>
        <v>0</v>
      </c>
      <c r="BJ144" s="16" t="s">
        <v>14</v>
      </c>
      <c r="BK144" s="229">
        <f>ROUND(I144*H144,2)</f>
        <v>0</v>
      </c>
      <c r="BL144" s="16" t="s">
        <v>130</v>
      </c>
      <c r="BM144" s="228" t="s">
        <v>200</v>
      </c>
    </row>
    <row r="145" s="2" customFormat="1">
      <c r="A145" s="37"/>
      <c r="B145" s="38"/>
      <c r="C145" s="39"/>
      <c r="D145" s="230" t="s">
        <v>132</v>
      </c>
      <c r="E145" s="39"/>
      <c r="F145" s="231" t="s">
        <v>201</v>
      </c>
      <c r="G145" s="39"/>
      <c r="H145" s="39"/>
      <c r="I145" s="232"/>
      <c r="J145" s="39"/>
      <c r="K145" s="39"/>
      <c r="L145" s="43"/>
      <c r="M145" s="233"/>
      <c r="N145" s="234"/>
      <c r="O145" s="90"/>
      <c r="P145" s="90"/>
      <c r="Q145" s="90"/>
      <c r="R145" s="90"/>
      <c r="S145" s="90"/>
      <c r="T145" s="91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6" t="s">
        <v>132</v>
      </c>
      <c r="AU145" s="16" t="s">
        <v>89</v>
      </c>
    </row>
    <row r="146" s="13" customFormat="1">
      <c r="A146" s="13"/>
      <c r="B146" s="235"/>
      <c r="C146" s="236"/>
      <c r="D146" s="237" t="s">
        <v>134</v>
      </c>
      <c r="E146" s="238" t="s">
        <v>1</v>
      </c>
      <c r="F146" s="239" t="s">
        <v>202</v>
      </c>
      <c r="G146" s="236"/>
      <c r="H146" s="240">
        <v>6</v>
      </c>
      <c r="I146" s="241"/>
      <c r="J146" s="236"/>
      <c r="K146" s="236"/>
      <c r="L146" s="242"/>
      <c r="M146" s="243"/>
      <c r="N146" s="244"/>
      <c r="O146" s="244"/>
      <c r="P146" s="244"/>
      <c r="Q146" s="244"/>
      <c r="R146" s="244"/>
      <c r="S146" s="244"/>
      <c r="T146" s="245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6" t="s">
        <v>134</v>
      </c>
      <c r="AU146" s="246" t="s">
        <v>89</v>
      </c>
      <c r="AV146" s="13" t="s">
        <v>89</v>
      </c>
      <c r="AW146" s="13" t="s">
        <v>34</v>
      </c>
      <c r="AX146" s="13" t="s">
        <v>80</v>
      </c>
      <c r="AY146" s="246" t="s">
        <v>123</v>
      </c>
    </row>
    <row r="147" s="13" customFormat="1">
      <c r="A147" s="13"/>
      <c r="B147" s="235"/>
      <c r="C147" s="236"/>
      <c r="D147" s="237" t="s">
        <v>134</v>
      </c>
      <c r="E147" s="238" t="s">
        <v>1</v>
      </c>
      <c r="F147" s="239" t="s">
        <v>203</v>
      </c>
      <c r="G147" s="236"/>
      <c r="H147" s="240">
        <v>285</v>
      </c>
      <c r="I147" s="241"/>
      <c r="J147" s="236"/>
      <c r="K147" s="236"/>
      <c r="L147" s="242"/>
      <c r="M147" s="243"/>
      <c r="N147" s="244"/>
      <c r="O147" s="244"/>
      <c r="P147" s="244"/>
      <c r="Q147" s="244"/>
      <c r="R147" s="244"/>
      <c r="S147" s="244"/>
      <c r="T147" s="245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6" t="s">
        <v>134</v>
      </c>
      <c r="AU147" s="246" t="s">
        <v>89</v>
      </c>
      <c r="AV147" s="13" t="s">
        <v>89</v>
      </c>
      <c r="AW147" s="13" t="s">
        <v>34</v>
      </c>
      <c r="AX147" s="13" t="s">
        <v>80</v>
      </c>
      <c r="AY147" s="246" t="s">
        <v>123</v>
      </c>
    </row>
    <row r="148" s="14" customFormat="1">
      <c r="A148" s="14"/>
      <c r="B148" s="247"/>
      <c r="C148" s="248"/>
      <c r="D148" s="237" t="s">
        <v>134</v>
      </c>
      <c r="E148" s="249" t="s">
        <v>1</v>
      </c>
      <c r="F148" s="250" t="s">
        <v>136</v>
      </c>
      <c r="G148" s="248"/>
      <c r="H148" s="251">
        <v>291</v>
      </c>
      <c r="I148" s="252"/>
      <c r="J148" s="248"/>
      <c r="K148" s="248"/>
      <c r="L148" s="253"/>
      <c r="M148" s="254"/>
      <c r="N148" s="255"/>
      <c r="O148" s="255"/>
      <c r="P148" s="255"/>
      <c r="Q148" s="255"/>
      <c r="R148" s="255"/>
      <c r="S148" s="255"/>
      <c r="T148" s="256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57" t="s">
        <v>134</v>
      </c>
      <c r="AU148" s="257" t="s">
        <v>89</v>
      </c>
      <c r="AV148" s="14" t="s">
        <v>130</v>
      </c>
      <c r="AW148" s="14" t="s">
        <v>34</v>
      </c>
      <c r="AX148" s="14" t="s">
        <v>14</v>
      </c>
      <c r="AY148" s="257" t="s">
        <v>123</v>
      </c>
    </row>
    <row r="149" s="2" customFormat="1" ht="21.75" customHeight="1">
      <c r="A149" s="37"/>
      <c r="B149" s="38"/>
      <c r="C149" s="258" t="s">
        <v>162</v>
      </c>
      <c r="D149" s="258" t="s">
        <v>150</v>
      </c>
      <c r="E149" s="259" t="s">
        <v>204</v>
      </c>
      <c r="F149" s="260" t="s">
        <v>205</v>
      </c>
      <c r="G149" s="261" t="s">
        <v>128</v>
      </c>
      <c r="H149" s="262">
        <v>287.85000000000002</v>
      </c>
      <c r="I149" s="263"/>
      <c r="J149" s="264">
        <f>ROUND(I149*H149,2)</f>
        <v>0</v>
      </c>
      <c r="K149" s="260" t="s">
        <v>129</v>
      </c>
      <c r="L149" s="265"/>
      <c r="M149" s="266" t="s">
        <v>1</v>
      </c>
      <c r="N149" s="267" t="s">
        <v>45</v>
      </c>
      <c r="O149" s="90"/>
      <c r="P149" s="226">
        <f>O149*H149</f>
        <v>0</v>
      </c>
      <c r="Q149" s="226">
        <v>0.13100000000000001</v>
      </c>
      <c r="R149" s="226">
        <f>Q149*H149</f>
        <v>37.708350000000003</v>
      </c>
      <c r="S149" s="226">
        <v>0</v>
      </c>
      <c r="T149" s="227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28" t="s">
        <v>153</v>
      </c>
      <c r="AT149" s="228" t="s">
        <v>150</v>
      </c>
      <c r="AU149" s="228" t="s">
        <v>89</v>
      </c>
      <c r="AY149" s="16" t="s">
        <v>123</v>
      </c>
      <c r="BE149" s="229">
        <f>IF(N149="základní",J149,0)</f>
        <v>0</v>
      </c>
      <c r="BF149" s="229">
        <f>IF(N149="snížená",J149,0)</f>
        <v>0</v>
      </c>
      <c r="BG149" s="229">
        <f>IF(N149="zákl. přenesená",J149,0)</f>
        <v>0</v>
      </c>
      <c r="BH149" s="229">
        <f>IF(N149="sníž. přenesená",J149,0)</f>
        <v>0</v>
      </c>
      <c r="BI149" s="229">
        <f>IF(N149="nulová",J149,0)</f>
        <v>0</v>
      </c>
      <c r="BJ149" s="16" t="s">
        <v>14</v>
      </c>
      <c r="BK149" s="229">
        <f>ROUND(I149*H149,2)</f>
        <v>0</v>
      </c>
      <c r="BL149" s="16" t="s">
        <v>130</v>
      </c>
      <c r="BM149" s="228" t="s">
        <v>206</v>
      </c>
    </row>
    <row r="150" s="13" customFormat="1">
      <c r="A150" s="13"/>
      <c r="B150" s="235"/>
      <c r="C150" s="236"/>
      <c r="D150" s="237" t="s">
        <v>134</v>
      </c>
      <c r="E150" s="236"/>
      <c r="F150" s="239" t="s">
        <v>207</v>
      </c>
      <c r="G150" s="236"/>
      <c r="H150" s="240">
        <v>287.85000000000002</v>
      </c>
      <c r="I150" s="241"/>
      <c r="J150" s="236"/>
      <c r="K150" s="236"/>
      <c r="L150" s="242"/>
      <c r="M150" s="243"/>
      <c r="N150" s="244"/>
      <c r="O150" s="244"/>
      <c r="P150" s="244"/>
      <c r="Q150" s="244"/>
      <c r="R150" s="244"/>
      <c r="S150" s="244"/>
      <c r="T150" s="245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6" t="s">
        <v>134</v>
      </c>
      <c r="AU150" s="246" t="s">
        <v>89</v>
      </c>
      <c r="AV150" s="13" t="s">
        <v>89</v>
      </c>
      <c r="AW150" s="13" t="s">
        <v>4</v>
      </c>
      <c r="AX150" s="13" t="s">
        <v>14</v>
      </c>
      <c r="AY150" s="246" t="s">
        <v>123</v>
      </c>
    </row>
    <row r="151" s="2" customFormat="1" ht="24.15" customHeight="1">
      <c r="A151" s="37"/>
      <c r="B151" s="38"/>
      <c r="C151" s="258" t="s">
        <v>167</v>
      </c>
      <c r="D151" s="258" t="s">
        <v>150</v>
      </c>
      <c r="E151" s="259" t="s">
        <v>168</v>
      </c>
      <c r="F151" s="260" t="s">
        <v>169</v>
      </c>
      <c r="G151" s="261" t="s">
        <v>128</v>
      </c>
      <c r="H151" s="262">
        <v>6.1799999999999997</v>
      </c>
      <c r="I151" s="263"/>
      <c r="J151" s="264">
        <f>ROUND(I151*H151,2)</f>
        <v>0</v>
      </c>
      <c r="K151" s="260" t="s">
        <v>129</v>
      </c>
      <c r="L151" s="265"/>
      <c r="M151" s="266" t="s">
        <v>1</v>
      </c>
      <c r="N151" s="267" t="s">
        <v>45</v>
      </c>
      <c r="O151" s="90"/>
      <c r="P151" s="226">
        <f>O151*H151</f>
        <v>0</v>
      </c>
      <c r="Q151" s="226">
        <v>0.13100000000000001</v>
      </c>
      <c r="R151" s="226">
        <f>Q151*H151</f>
        <v>0.80957999999999997</v>
      </c>
      <c r="S151" s="226">
        <v>0</v>
      </c>
      <c r="T151" s="22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28" t="s">
        <v>153</v>
      </c>
      <c r="AT151" s="228" t="s">
        <v>150</v>
      </c>
      <c r="AU151" s="228" t="s">
        <v>89</v>
      </c>
      <c r="AY151" s="16" t="s">
        <v>123</v>
      </c>
      <c r="BE151" s="229">
        <f>IF(N151="základní",J151,0)</f>
        <v>0</v>
      </c>
      <c r="BF151" s="229">
        <f>IF(N151="snížená",J151,0)</f>
        <v>0</v>
      </c>
      <c r="BG151" s="229">
        <f>IF(N151="zákl. přenesená",J151,0)</f>
        <v>0</v>
      </c>
      <c r="BH151" s="229">
        <f>IF(N151="sníž. přenesená",J151,0)</f>
        <v>0</v>
      </c>
      <c r="BI151" s="229">
        <f>IF(N151="nulová",J151,0)</f>
        <v>0</v>
      </c>
      <c r="BJ151" s="16" t="s">
        <v>14</v>
      </c>
      <c r="BK151" s="229">
        <f>ROUND(I151*H151,2)</f>
        <v>0</v>
      </c>
      <c r="BL151" s="16" t="s">
        <v>130</v>
      </c>
      <c r="BM151" s="228" t="s">
        <v>208</v>
      </c>
    </row>
    <row r="152" s="13" customFormat="1">
      <c r="A152" s="13"/>
      <c r="B152" s="235"/>
      <c r="C152" s="236"/>
      <c r="D152" s="237" t="s">
        <v>134</v>
      </c>
      <c r="E152" s="236"/>
      <c r="F152" s="239" t="s">
        <v>209</v>
      </c>
      <c r="G152" s="236"/>
      <c r="H152" s="240">
        <v>6.1799999999999997</v>
      </c>
      <c r="I152" s="241"/>
      <c r="J152" s="236"/>
      <c r="K152" s="236"/>
      <c r="L152" s="242"/>
      <c r="M152" s="243"/>
      <c r="N152" s="244"/>
      <c r="O152" s="244"/>
      <c r="P152" s="244"/>
      <c r="Q152" s="244"/>
      <c r="R152" s="244"/>
      <c r="S152" s="244"/>
      <c r="T152" s="245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6" t="s">
        <v>134</v>
      </c>
      <c r="AU152" s="246" t="s">
        <v>89</v>
      </c>
      <c r="AV152" s="13" t="s">
        <v>89</v>
      </c>
      <c r="AW152" s="13" t="s">
        <v>4</v>
      </c>
      <c r="AX152" s="13" t="s">
        <v>14</v>
      </c>
      <c r="AY152" s="246" t="s">
        <v>123</v>
      </c>
    </row>
    <row r="153" s="12" customFormat="1" ht="22.8" customHeight="1">
      <c r="A153" s="12"/>
      <c r="B153" s="201"/>
      <c r="C153" s="202"/>
      <c r="D153" s="203" t="s">
        <v>79</v>
      </c>
      <c r="E153" s="215" t="s">
        <v>210</v>
      </c>
      <c r="F153" s="215" t="s">
        <v>211</v>
      </c>
      <c r="G153" s="202"/>
      <c r="H153" s="202"/>
      <c r="I153" s="205"/>
      <c r="J153" s="216">
        <f>BK153</f>
        <v>0</v>
      </c>
      <c r="K153" s="202"/>
      <c r="L153" s="207"/>
      <c r="M153" s="208"/>
      <c r="N153" s="209"/>
      <c r="O153" s="209"/>
      <c r="P153" s="210">
        <f>SUM(P154:P161)</f>
        <v>0</v>
      </c>
      <c r="Q153" s="209"/>
      <c r="R153" s="210">
        <f>SUM(R154:R161)</f>
        <v>0</v>
      </c>
      <c r="S153" s="209"/>
      <c r="T153" s="211">
        <f>SUM(T154:T161)</f>
        <v>0.10500000000000001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12" t="s">
        <v>14</v>
      </c>
      <c r="AT153" s="213" t="s">
        <v>79</v>
      </c>
      <c r="AU153" s="213" t="s">
        <v>14</v>
      </c>
      <c r="AY153" s="212" t="s">
        <v>123</v>
      </c>
      <c r="BK153" s="214">
        <f>SUM(BK154:BK161)</f>
        <v>0</v>
      </c>
    </row>
    <row r="154" s="2" customFormat="1" ht="24.15" customHeight="1">
      <c r="A154" s="37"/>
      <c r="B154" s="38"/>
      <c r="C154" s="217" t="s">
        <v>153</v>
      </c>
      <c r="D154" s="217" t="s">
        <v>125</v>
      </c>
      <c r="E154" s="218" t="s">
        <v>212</v>
      </c>
      <c r="F154" s="219" t="s">
        <v>213</v>
      </c>
      <c r="G154" s="220" t="s">
        <v>214</v>
      </c>
      <c r="H154" s="221">
        <v>3</v>
      </c>
      <c r="I154" s="222"/>
      <c r="J154" s="223">
        <f>ROUND(I154*H154,2)</f>
        <v>0</v>
      </c>
      <c r="K154" s="219" t="s">
        <v>129</v>
      </c>
      <c r="L154" s="43"/>
      <c r="M154" s="224" t="s">
        <v>1</v>
      </c>
      <c r="N154" s="225" t="s">
        <v>45</v>
      </c>
      <c r="O154" s="90"/>
      <c r="P154" s="226">
        <f>O154*H154</f>
        <v>0</v>
      </c>
      <c r="Q154" s="226">
        <v>0</v>
      </c>
      <c r="R154" s="226">
        <f>Q154*H154</f>
        <v>0</v>
      </c>
      <c r="S154" s="226">
        <v>0.035000000000000003</v>
      </c>
      <c r="T154" s="227">
        <f>S154*H154</f>
        <v>0.10500000000000001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28" t="s">
        <v>130</v>
      </c>
      <c r="AT154" s="228" t="s">
        <v>125</v>
      </c>
      <c r="AU154" s="228" t="s">
        <v>89</v>
      </c>
      <c r="AY154" s="16" t="s">
        <v>123</v>
      </c>
      <c r="BE154" s="229">
        <f>IF(N154="základní",J154,0)</f>
        <v>0</v>
      </c>
      <c r="BF154" s="229">
        <f>IF(N154="snížená",J154,0)</f>
        <v>0</v>
      </c>
      <c r="BG154" s="229">
        <f>IF(N154="zákl. přenesená",J154,0)</f>
        <v>0</v>
      </c>
      <c r="BH154" s="229">
        <f>IF(N154="sníž. přenesená",J154,0)</f>
        <v>0</v>
      </c>
      <c r="BI154" s="229">
        <f>IF(N154="nulová",J154,0)</f>
        <v>0</v>
      </c>
      <c r="BJ154" s="16" t="s">
        <v>14</v>
      </c>
      <c r="BK154" s="229">
        <f>ROUND(I154*H154,2)</f>
        <v>0</v>
      </c>
      <c r="BL154" s="16" t="s">
        <v>130</v>
      </c>
      <c r="BM154" s="228" t="s">
        <v>215</v>
      </c>
    </row>
    <row r="155" s="2" customFormat="1">
      <c r="A155" s="37"/>
      <c r="B155" s="38"/>
      <c r="C155" s="39"/>
      <c r="D155" s="230" t="s">
        <v>132</v>
      </c>
      <c r="E155" s="39"/>
      <c r="F155" s="231" t="s">
        <v>216</v>
      </c>
      <c r="G155" s="39"/>
      <c r="H155" s="39"/>
      <c r="I155" s="232"/>
      <c r="J155" s="39"/>
      <c r="K155" s="39"/>
      <c r="L155" s="43"/>
      <c r="M155" s="233"/>
      <c r="N155" s="234"/>
      <c r="O155" s="90"/>
      <c r="P155" s="90"/>
      <c r="Q155" s="90"/>
      <c r="R155" s="90"/>
      <c r="S155" s="90"/>
      <c r="T155" s="91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T155" s="16" t="s">
        <v>132</v>
      </c>
      <c r="AU155" s="16" t="s">
        <v>89</v>
      </c>
    </row>
    <row r="156" s="13" customFormat="1">
      <c r="A156" s="13"/>
      <c r="B156" s="235"/>
      <c r="C156" s="236"/>
      <c r="D156" s="237" t="s">
        <v>134</v>
      </c>
      <c r="E156" s="238" t="s">
        <v>1</v>
      </c>
      <c r="F156" s="239" t="s">
        <v>217</v>
      </c>
      <c r="G156" s="236"/>
      <c r="H156" s="240">
        <v>3</v>
      </c>
      <c r="I156" s="241"/>
      <c r="J156" s="236"/>
      <c r="K156" s="236"/>
      <c r="L156" s="242"/>
      <c r="M156" s="243"/>
      <c r="N156" s="244"/>
      <c r="O156" s="244"/>
      <c r="P156" s="244"/>
      <c r="Q156" s="244"/>
      <c r="R156" s="244"/>
      <c r="S156" s="244"/>
      <c r="T156" s="245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6" t="s">
        <v>134</v>
      </c>
      <c r="AU156" s="246" t="s">
        <v>89</v>
      </c>
      <c r="AV156" s="13" t="s">
        <v>89</v>
      </c>
      <c r="AW156" s="13" t="s">
        <v>34</v>
      </c>
      <c r="AX156" s="13" t="s">
        <v>80</v>
      </c>
      <c r="AY156" s="246" t="s">
        <v>123</v>
      </c>
    </row>
    <row r="157" s="14" customFormat="1">
      <c r="A157" s="14"/>
      <c r="B157" s="247"/>
      <c r="C157" s="248"/>
      <c r="D157" s="237" t="s">
        <v>134</v>
      </c>
      <c r="E157" s="249" t="s">
        <v>1</v>
      </c>
      <c r="F157" s="250" t="s">
        <v>136</v>
      </c>
      <c r="G157" s="248"/>
      <c r="H157" s="251">
        <v>3</v>
      </c>
      <c r="I157" s="252"/>
      <c r="J157" s="248"/>
      <c r="K157" s="248"/>
      <c r="L157" s="253"/>
      <c r="M157" s="254"/>
      <c r="N157" s="255"/>
      <c r="O157" s="255"/>
      <c r="P157" s="255"/>
      <c r="Q157" s="255"/>
      <c r="R157" s="255"/>
      <c r="S157" s="255"/>
      <c r="T157" s="256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57" t="s">
        <v>134</v>
      </c>
      <c r="AU157" s="257" t="s">
        <v>89</v>
      </c>
      <c r="AV157" s="14" t="s">
        <v>130</v>
      </c>
      <c r="AW157" s="14" t="s">
        <v>34</v>
      </c>
      <c r="AX157" s="14" t="s">
        <v>14</v>
      </c>
      <c r="AY157" s="257" t="s">
        <v>123</v>
      </c>
    </row>
    <row r="158" s="2" customFormat="1" ht="24.15" customHeight="1">
      <c r="A158" s="37"/>
      <c r="B158" s="38"/>
      <c r="C158" s="217" t="s">
        <v>210</v>
      </c>
      <c r="D158" s="217" t="s">
        <v>125</v>
      </c>
      <c r="E158" s="218" t="s">
        <v>218</v>
      </c>
      <c r="F158" s="219" t="s">
        <v>219</v>
      </c>
      <c r="G158" s="220" t="s">
        <v>128</v>
      </c>
      <c r="H158" s="221">
        <v>291</v>
      </c>
      <c r="I158" s="222"/>
      <c r="J158" s="223">
        <f>ROUND(I158*H158,2)</f>
        <v>0</v>
      </c>
      <c r="K158" s="219" t="s">
        <v>129</v>
      </c>
      <c r="L158" s="43"/>
      <c r="M158" s="224" t="s">
        <v>1</v>
      </c>
      <c r="N158" s="225" t="s">
        <v>45</v>
      </c>
      <c r="O158" s="90"/>
      <c r="P158" s="226">
        <f>O158*H158</f>
        <v>0</v>
      </c>
      <c r="Q158" s="226">
        <v>0</v>
      </c>
      <c r="R158" s="226">
        <f>Q158*H158</f>
        <v>0</v>
      </c>
      <c r="S158" s="226">
        <v>0</v>
      </c>
      <c r="T158" s="227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28" t="s">
        <v>130</v>
      </c>
      <c r="AT158" s="228" t="s">
        <v>125</v>
      </c>
      <c r="AU158" s="228" t="s">
        <v>89</v>
      </c>
      <c r="AY158" s="16" t="s">
        <v>123</v>
      </c>
      <c r="BE158" s="229">
        <f>IF(N158="základní",J158,0)</f>
        <v>0</v>
      </c>
      <c r="BF158" s="229">
        <f>IF(N158="snížená",J158,0)</f>
        <v>0</v>
      </c>
      <c r="BG158" s="229">
        <f>IF(N158="zákl. přenesená",J158,0)</f>
        <v>0</v>
      </c>
      <c r="BH158" s="229">
        <f>IF(N158="sníž. přenesená",J158,0)</f>
        <v>0</v>
      </c>
      <c r="BI158" s="229">
        <f>IF(N158="nulová",J158,0)</f>
        <v>0</v>
      </c>
      <c r="BJ158" s="16" t="s">
        <v>14</v>
      </c>
      <c r="BK158" s="229">
        <f>ROUND(I158*H158,2)</f>
        <v>0</v>
      </c>
      <c r="BL158" s="16" t="s">
        <v>130</v>
      </c>
      <c r="BM158" s="228" t="s">
        <v>220</v>
      </c>
    </row>
    <row r="159" s="2" customFormat="1">
      <c r="A159" s="37"/>
      <c r="B159" s="38"/>
      <c r="C159" s="39"/>
      <c r="D159" s="230" t="s">
        <v>132</v>
      </c>
      <c r="E159" s="39"/>
      <c r="F159" s="231" t="s">
        <v>221</v>
      </c>
      <c r="G159" s="39"/>
      <c r="H159" s="39"/>
      <c r="I159" s="232"/>
      <c r="J159" s="39"/>
      <c r="K159" s="39"/>
      <c r="L159" s="43"/>
      <c r="M159" s="233"/>
      <c r="N159" s="234"/>
      <c r="O159" s="90"/>
      <c r="P159" s="90"/>
      <c r="Q159" s="90"/>
      <c r="R159" s="90"/>
      <c r="S159" s="90"/>
      <c r="T159" s="91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T159" s="16" t="s">
        <v>132</v>
      </c>
      <c r="AU159" s="16" t="s">
        <v>89</v>
      </c>
    </row>
    <row r="160" s="13" customFormat="1">
      <c r="A160" s="13"/>
      <c r="B160" s="235"/>
      <c r="C160" s="236"/>
      <c r="D160" s="237" t="s">
        <v>134</v>
      </c>
      <c r="E160" s="238" t="s">
        <v>1</v>
      </c>
      <c r="F160" s="239" t="s">
        <v>188</v>
      </c>
      <c r="G160" s="236"/>
      <c r="H160" s="240">
        <v>291</v>
      </c>
      <c r="I160" s="241"/>
      <c r="J160" s="236"/>
      <c r="K160" s="236"/>
      <c r="L160" s="242"/>
      <c r="M160" s="243"/>
      <c r="N160" s="244"/>
      <c r="O160" s="244"/>
      <c r="P160" s="244"/>
      <c r="Q160" s="244"/>
      <c r="R160" s="244"/>
      <c r="S160" s="244"/>
      <c r="T160" s="245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6" t="s">
        <v>134</v>
      </c>
      <c r="AU160" s="246" t="s">
        <v>89</v>
      </c>
      <c r="AV160" s="13" t="s">
        <v>89</v>
      </c>
      <c r="AW160" s="13" t="s">
        <v>34</v>
      </c>
      <c r="AX160" s="13" t="s">
        <v>80</v>
      </c>
      <c r="AY160" s="246" t="s">
        <v>123</v>
      </c>
    </row>
    <row r="161" s="14" customFormat="1">
      <c r="A161" s="14"/>
      <c r="B161" s="247"/>
      <c r="C161" s="248"/>
      <c r="D161" s="237" t="s">
        <v>134</v>
      </c>
      <c r="E161" s="249" t="s">
        <v>1</v>
      </c>
      <c r="F161" s="250" t="s">
        <v>136</v>
      </c>
      <c r="G161" s="248"/>
      <c r="H161" s="251">
        <v>291</v>
      </c>
      <c r="I161" s="252"/>
      <c r="J161" s="248"/>
      <c r="K161" s="248"/>
      <c r="L161" s="253"/>
      <c r="M161" s="254"/>
      <c r="N161" s="255"/>
      <c r="O161" s="255"/>
      <c r="P161" s="255"/>
      <c r="Q161" s="255"/>
      <c r="R161" s="255"/>
      <c r="S161" s="255"/>
      <c r="T161" s="256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57" t="s">
        <v>134</v>
      </c>
      <c r="AU161" s="257" t="s">
        <v>89</v>
      </c>
      <c r="AV161" s="14" t="s">
        <v>130</v>
      </c>
      <c r="AW161" s="14" t="s">
        <v>34</v>
      </c>
      <c r="AX161" s="14" t="s">
        <v>14</v>
      </c>
      <c r="AY161" s="257" t="s">
        <v>123</v>
      </c>
    </row>
    <row r="162" s="12" customFormat="1" ht="22.8" customHeight="1">
      <c r="A162" s="12"/>
      <c r="B162" s="201"/>
      <c r="C162" s="202"/>
      <c r="D162" s="203" t="s">
        <v>79</v>
      </c>
      <c r="E162" s="215" t="s">
        <v>222</v>
      </c>
      <c r="F162" s="215" t="s">
        <v>223</v>
      </c>
      <c r="G162" s="202"/>
      <c r="H162" s="202"/>
      <c r="I162" s="205"/>
      <c r="J162" s="216">
        <f>BK162</f>
        <v>0</v>
      </c>
      <c r="K162" s="202"/>
      <c r="L162" s="207"/>
      <c r="M162" s="208"/>
      <c r="N162" s="209"/>
      <c r="O162" s="209"/>
      <c r="P162" s="210">
        <f>SUM(P163:P172)</f>
        <v>0</v>
      </c>
      <c r="Q162" s="209"/>
      <c r="R162" s="210">
        <f>SUM(R163:R172)</f>
        <v>0</v>
      </c>
      <c r="S162" s="209"/>
      <c r="T162" s="211">
        <f>SUM(T163:T172)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12" t="s">
        <v>14</v>
      </c>
      <c r="AT162" s="213" t="s">
        <v>79</v>
      </c>
      <c r="AU162" s="213" t="s">
        <v>14</v>
      </c>
      <c r="AY162" s="212" t="s">
        <v>123</v>
      </c>
      <c r="BK162" s="214">
        <f>SUM(BK163:BK172)</f>
        <v>0</v>
      </c>
    </row>
    <row r="163" s="2" customFormat="1" ht="33" customHeight="1">
      <c r="A163" s="37"/>
      <c r="B163" s="38"/>
      <c r="C163" s="217" t="s">
        <v>224</v>
      </c>
      <c r="D163" s="217" t="s">
        <v>125</v>
      </c>
      <c r="E163" s="218" t="s">
        <v>225</v>
      </c>
      <c r="F163" s="219" t="s">
        <v>226</v>
      </c>
      <c r="G163" s="220" t="s">
        <v>176</v>
      </c>
      <c r="H163" s="221">
        <v>158.69999999999999</v>
      </c>
      <c r="I163" s="222"/>
      <c r="J163" s="223">
        <f>ROUND(I163*H163,2)</f>
        <v>0</v>
      </c>
      <c r="K163" s="219" t="s">
        <v>129</v>
      </c>
      <c r="L163" s="43"/>
      <c r="M163" s="224" t="s">
        <v>1</v>
      </c>
      <c r="N163" s="225" t="s">
        <v>45</v>
      </c>
      <c r="O163" s="90"/>
      <c r="P163" s="226">
        <f>O163*H163</f>
        <v>0</v>
      </c>
      <c r="Q163" s="226">
        <v>0</v>
      </c>
      <c r="R163" s="226">
        <f>Q163*H163</f>
        <v>0</v>
      </c>
      <c r="S163" s="226">
        <v>0</v>
      </c>
      <c r="T163" s="227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28" t="s">
        <v>130</v>
      </c>
      <c r="AT163" s="228" t="s">
        <v>125</v>
      </c>
      <c r="AU163" s="228" t="s">
        <v>89</v>
      </c>
      <c r="AY163" s="16" t="s">
        <v>123</v>
      </c>
      <c r="BE163" s="229">
        <f>IF(N163="základní",J163,0)</f>
        <v>0</v>
      </c>
      <c r="BF163" s="229">
        <f>IF(N163="snížená",J163,0)</f>
        <v>0</v>
      </c>
      <c r="BG163" s="229">
        <f>IF(N163="zákl. přenesená",J163,0)</f>
        <v>0</v>
      </c>
      <c r="BH163" s="229">
        <f>IF(N163="sníž. přenesená",J163,0)</f>
        <v>0</v>
      </c>
      <c r="BI163" s="229">
        <f>IF(N163="nulová",J163,0)</f>
        <v>0</v>
      </c>
      <c r="BJ163" s="16" t="s">
        <v>14</v>
      </c>
      <c r="BK163" s="229">
        <f>ROUND(I163*H163,2)</f>
        <v>0</v>
      </c>
      <c r="BL163" s="16" t="s">
        <v>130</v>
      </c>
      <c r="BM163" s="228" t="s">
        <v>227</v>
      </c>
    </row>
    <row r="164" s="2" customFormat="1">
      <c r="A164" s="37"/>
      <c r="B164" s="38"/>
      <c r="C164" s="39"/>
      <c r="D164" s="230" t="s">
        <v>132</v>
      </c>
      <c r="E164" s="39"/>
      <c r="F164" s="231" t="s">
        <v>228</v>
      </c>
      <c r="G164" s="39"/>
      <c r="H164" s="39"/>
      <c r="I164" s="232"/>
      <c r="J164" s="39"/>
      <c r="K164" s="39"/>
      <c r="L164" s="43"/>
      <c r="M164" s="233"/>
      <c r="N164" s="234"/>
      <c r="O164" s="90"/>
      <c r="P164" s="90"/>
      <c r="Q164" s="90"/>
      <c r="R164" s="90"/>
      <c r="S164" s="90"/>
      <c r="T164" s="91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T164" s="16" t="s">
        <v>132</v>
      </c>
      <c r="AU164" s="16" t="s">
        <v>89</v>
      </c>
    </row>
    <row r="165" s="2" customFormat="1" ht="21.75" customHeight="1">
      <c r="A165" s="37"/>
      <c r="B165" s="38"/>
      <c r="C165" s="217" t="s">
        <v>229</v>
      </c>
      <c r="D165" s="217" t="s">
        <v>125</v>
      </c>
      <c r="E165" s="218" t="s">
        <v>230</v>
      </c>
      <c r="F165" s="219" t="s">
        <v>231</v>
      </c>
      <c r="G165" s="220" t="s">
        <v>176</v>
      </c>
      <c r="H165" s="221">
        <v>6030.6000000000004</v>
      </c>
      <c r="I165" s="222"/>
      <c r="J165" s="223">
        <f>ROUND(I165*H165,2)</f>
        <v>0</v>
      </c>
      <c r="K165" s="219" t="s">
        <v>129</v>
      </c>
      <c r="L165" s="43"/>
      <c r="M165" s="224" t="s">
        <v>1</v>
      </c>
      <c r="N165" s="225" t="s">
        <v>45</v>
      </c>
      <c r="O165" s="90"/>
      <c r="P165" s="226">
        <f>O165*H165</f>
        <v>0</v>
      </c>
      <c r="Q165" s="226">
        <v>0</v>
      </c>
      <c r="R165" s="226">
        <f>Q165*H165</f>
        <v>0</v>
      </c>
      <c r="S165" s="226">
        <v>0</v>
      </c>
      <c r="T165" s="227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28" t="s">
        <v>130</v>
      </c>
      <c r="AT165" s="228" t="s">
        <v>125</v>
      </c>
      <c r="AU165" s="228" t="s">
        <v>89</v>
      </c>
      <c r="AY165" s="16" t="s">
        <v>123</v>
      </c>
      <c r="BE165" s="229">
        <f>IF(N165="základní",J165,0)</f>
        <v>0</v>
      </c>
      <c r="BF165" s="229">
        <f>IF(N165="snížená",J165,0)</f>
        <v>0</v>
      </c>
      <c r="BG165" s="229">
        <f>IF(N165="zákl. přenesená",J165,0)</f>
        <v>0</v>
      </c>
      <c r="BH165" s="229">
        <f>IF(N165="sníž. přenesená",J165,0)</f>
        <v>0</v>
      </c>
      <c r="BI165" s="229">
        <f>IF(N165="nulová",J165,0)</f>
        <v>0</v>
      </c>
      <c r="BJ165" s="16" t="s">
        <v>14</v>
      </c>
      <c r="BK165" s="229">
        <f>ROUND(I165*H165,2)</f>
        <v>0</v>
      </c>
      <c r="BL165" s="16" t="s">
        <v>130</v>
      </c>
      <c r="BM165" s="228" t="s">
        <v>232</v>
      </c>
    </row>
    <row r="166" s="2" customFormat="1">
      <c r="A166" s="37"/>
      <c r="B166" s="38"/>
      <c r="C166" s="39"/>
      <c r="D166" s="230" t="s">
        <v>132</v>
      </c>
      <c r="E166" s="39"/>
      <c r="F166" s="231" t="s">
        <v>233</v>
      </c>
      <c r="G166" s="39"/>
      <c r="H166" s="39"/>
      <c r="I166" s="232"/>
      <c r="J166" s="39"/>
      <c r="K166" s="39"/>
      <c r="L166" s="43"/>
      <c r="M166" s="233"/>
      <c r="N166" s="234"/>
      <c r="O166" s="90"/>
      <c r="P166" s="90"/>
      <c r="Q166" s="90"/>
      <c r="R166" s="90"/>
      <c r="S166" s="90"/>
      <c r="T166" s="91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T166" s="16" t="s">
        <v>132</v>
      </c>
      <c r="AU166" s="16" t="s">
        <v>89</v>
      </c>
    </row>
    <row r="167" s="13" customFormat="1">
      <c r="A167" s="13"/>
      <c r="B167" s="235"/>
      <c r="C167" s="236"/>
      <c r="D167" s="237" t="s">
        <v>134</v>
      </c>
      <c r="E167" s="238" t="s">
        <v>1</v>
      </c>
      <c r="F167" s="239" t="s">
        <v>234</v>
      </c>
      <c r="G167" s="236"/>
      <c r="H167" s="240">
        <v>6030.6000000000004</v>
      </c>
      <c r="I167" s="241"/>
      <c r="J167" s="236"/>
      <c r="K167" s="236"/>
      <c r="L167" s="242"/>
      <c r="M167" s="243"/>
      <c r="N167" s="244"/>
      <c r="O167" s="244"/>
      <c r="P167" s="244"/>
      <c r="Q167" s="244"/>
      <c r="R167" s="244"/>
      <c r="S167" s="244"/>
      <c r="T167" s="245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6" t="s">
        <v>134</v>
      </c>
      <c r="AU167" s="246" t="s">
        <v>89</v>
      </c>
      <c r="AV167" s="13" t="s">
        <v>89</v>
      </c>
      <c r="AW167" s="13" t="s">
        <v>34</v>
      </c>
      <c r="AX167" s="13" t="s">
        <v>80</v>
      </c>
      <c r="AY167" s="246" t="s">
        <v>123</v>
      </c>
    </row>
    <row r="168" s="14" customFormat="1">
      <c r="A168" s="14"/>
      <c r="B168" s="247"/>
      <c r="C168" s="248"/>
      <c r="D168" s="237" t="s">
        <v>134</v>
      </c>
      <c r="E168" s="249" t="s">
        <v>1</v>
      </c>
      <c r="F168" s="250" t="s">
        <v>136</v>
      </c>
      <c r="G168" s="248"/>
      <c r="H168" s="251">
        <v>6030.6000000000004</v>
      </c>
      <c r="I168" s="252"/>
      <c r="J168" s="248"/>
      <c r="K168" s="248"/>
      <c r="L168" s="253"/>
      <c r="M168" s="254"/>
      <c r="N168" s="255"/>
      <c r="O168" s="255"/>
      <c r="P168" s="255"/>
      <c r="Q168" s="255"/>
      <c r="R168" s="255"/>
      <c r="S168" s="255"/>
      <c r="T168" s="256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57" t="s">
        <v>134</v>
      </c>
      <c r="AU168" s="257" t="s">
        <v>89</v>
      </c>
      <c r="AV168" s="14" t="s">
        <v>130</v>
      </c>
      <c r="AW168" s="14" t="s">
        <v>34</v>
      </c>
      <c r="AX168" s="14" t="s">
        <v>14</v>
      </c>
      <c r="AY168" s="257" t="s">
        <v>123</v>
      </c>
    </row>
    <row r="169" s="2" customFormat="1" ht="16.5" customHeight="1">
      <c r="A169" s="37"/>
      <c r="B169" s="38"/>
      <c r="C169" s="217" t="s">
        <v>235</v>
      </c>
      <c r="D169" s="217" t="s">
        <v>125</v>
      </c>
      <c r="E169" s="218" t="s">
        <v>236</v>
      </c>
      <c r="F169" s="219" t="s">
        <v>237</v>
      </c>
      <c r="G169" s="220" t="s">
        <v>176</v>
      </c>
      <c r="H169" s="221">
        <v>158.69999999999999</v>
      </c>
      <c r="I169" s="222"/>
      <c r="J169" s="223">
        <f>ROUND(I169*H169,2)</f>
        <v>0</v>
      </c>
      <c r="K169" s="219" t="s">
        <v>129</v>
      </c>
      <c r="L169" s="43"/>
      <c r="M169" s="224" t="s">
        <v>1</v>
      </c>
      <c r="N169" s="225" t="s">
        <v>45</v>
      </c>
      <c r="O169" s="90"/>
      <c r="P169" s="226">
        <f>O169*H169</f>
        <v>0</v>
      </c>
      <c r="Q169" s="226">
        <v>0</v>
      </c>
      <c r="R169" s="226">
        <f>Q169*H169</f>
        <v>0</v>
      </c>
      <c r="S169" s="226">
        <v>0</v>
      </c>
      <c r="T169" s="227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28" t="s">
        <v>130</v>
      </c>
      <c r="AT169" s="228" t="s">
        <v>125</v>
      </c>
      <c r="AU169" s="228" t="s">
        <v>89</v>
      </c>
      <c r="AY169" s="16" t="s">
        <v>123</v>
      </c>
      <c r="BE169" s="229">
        <f>IF(N169="základní",J169,0)</f>
        <v>0</v>
      </c>
      <c r="BF169" s="229">
        <f>IF(N169="snížená",J169,0)</f>
        <v>0</v>
      </c>
      <c r="BG169" s="229">
        <f>IF(N169="zákl. přenesená",J169,0)</f>
        <v>0</v>
      </c>
      <c r="BH169" s="229">
        <f>IF(N169="sníž. přenesená",J169,0)</f>
        <v>0</v>
      </c>
      <c r="BI169" s="229">
        <f>IF(N169="nulová",J169,0)</f>
        <v>0</v>
      </c>
      <c r="BJ169" s="16" t="s">
        <v>14</v>
      </c>
      <c r="BK169" s="229">
        <f>ROUND(I169*H169,2)</f>
        <v>0</v>
      </c>
      <c r="BL169" s="16" t="s">
        <v>130</v>
      </c>
      <c r="BM169" s="228" t="s">
        <v>238</v>
      </c>
    </row>
    <row r="170" s="2" customFormat="1">
      <c r="A170" s="37"/>
      <c r="B170" s="38"/>
      <c r="C170" s="39"/>
      <c r="D170" s="230" t="s">
        <v>132</v>
      </c>
      <c r="E170" s="39"/>
      <c r="F170" s="231" t="s">
        <v>239</v>
      </c>
      <c r="G170" s="39"/>
      <c r="H170" s="39"/>
      <c r="I170" s="232"/>
      <c r="J170" s="39"/>
      <c r="K170" s="39"/>
      <c r="L170" s="43"/>
      <c r="M170" s="233"/>
      <c r="N170" s="234"/>
      <c r="O170" s="90"/>
      <c r="P170" s="90"/>
      <c r="Q170" s="90"/>
      <c r="R170" s="90"/>
      <c r="S170" s="90"/>
      <c r="T170" s="91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T170" s="16" t="s">
        <v>132</v>
      </c>
      <c r="AU170" s="16" t="s">
        <v>89</v>
      </c>
    </row>
    <row r="171" s="2" customFormat="1" ht="44.25" customHeight="1">
      <c r="A171" s="37"/>
      <c r="B171" s="38"/>
      <c r="C171" s="217" t="s">
        <v>240</v>
      </c>
      <c r="D171" s="217" t="s">
        <v>125</v>
      </c>
      <c r="E171" s="218" t="s">
        <v>241</v>
      </c>
      <c r="F171" s="219" t="s">
        <v>242</v>
      </c>
      <c r="G171" s="220" t="s">
        <v>176</v>
      </c>
      <c r="H171" s="221">
        <v>158.69999999999999</v>
      </c>
      <c r="I171" s="222"/>
      <c r="J171" s="223">
        <f>ROUND(I171*H171,2)</f>
        <v>0</v>
      </c>
      <c r="K171" s="219" t="s">
        <v>129</v>
      </c>
      <c r="L171" s="43"/>
      <c r="M171" s="224" t="s">
        <v>1</v>
      </c>
      <c r="N171" s="225" t="s">
        <v>45</v>
      </c>
      <c r="O171" s="90"/>
      <c r="P171" s="226">
        <f>O171*H171</f>
        <v>0</v>
      </c>
      <c r="Q171" s="226">
        <v>0</v>
      </c>
      <c r="R171" s="226">
        <f>Q171*H171</f>
        <v>0</v>
      </c>
      <c r="S171" s="226">
        <v>0</v>
      </c>
      <c r="T171" s="227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28" t="s">
        <v>130</v>
      </c>
      <c r="AT171" s="228" t="s">
        <v>125</v>
      </c>
      <c r="AU171" s="228" t="s">
        <v>89</v>
      </c>
      <c r="AY171" s="16" t="s">
        <v>123</v>
      </c>
      <c r="BE171" s="229">
        <f>IF(N171="základní",J171,0)</f>
        <v>0</v>
      </c>
      <c r="BF171" s="229">
        <f>IF(N171="snížená",J171,0)</f>
        <v>0</v>
      </c>
      <c r="BG171" s="229">
        <f>IF(N171="zákl. přenesená",J171,0)</f>
        <v>0</v>
      </c>
      <c r="BH171" s="229">
        <f>IF(N171="sníž. přenesená",J171,0)</f>
        <v>0</v>
      </c>
      <c r="BI171" s="229">
        <f>IF(N171="nulová",J171,0)</f>
        <v>0</v>
      </c>
      <c r="BJ171" s="16" t="s">
        <v>14</v>
      </c>
      <c r="BK171" s="229">
        <f>ROUND(I171*H171,2)</f>
        <v>0</v>
      </c>
      <c r="BL171" s="16" t="s">
        <v>130</v>
      </c>
      <c r="BM171" s="228" t="s">
        <v>243</v>
      </c>
    </row>
    <row r="172" s="2" customFormat="1">
      <c r="A172" s="37"/>
      <c r="B172" s="38"/>
      <c r="C172" s="39"/>
      <c r="D172" s="230" t="s">
        <v>132</v>
      </c>
      <c r="E172" s="39"/>
      <c r="F172" s="231" t="s">
        <v>244</v>
      </c>
      <c r="G172" s="39"/>
      <c r="H172" s="39"/>
      <c r="I172" s="232"/>
      <c r="J172" s="39"/>
      <c r="K172" s="39"/>
      <c r="L172" s="43"/>
      <c r="M172" s="233"/>
      <c r="N172" s="234"/>
      <c r="O172" s="90"/>
      <c r="P172" s="90"/>
      <c r="Q172" s="90"/>
      <c r="R172" s="90"/>
      <c r="S172" s="90"/>
      <c r="T172" s="91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T172" s="16" t="s">
        <v>132</v>
      </c>
      <c r="AU172" s="16" t="s">
        <v>89</v>
      </c>
    </row>
    <row r="173" s="12" customFormat="1" ht="22.8" customHeight="1">
      <c r="A173" s="12"/>
      <c r="B173" s="201"/>
      <c r="C173" s="202"/>
      <c r="D173" s="203" t="s">
        <v>79</v>
      </c>
      <c r="E173" s="215" t="s">
        <v>172</v>
      </c>
      <c r="F173" s="215" t="s">
        <v>173</v>
      </c>
      <c r="G173" s="202"/>
      <c r="H173" s="202"/>
      <c r="I173" s="205"/>
      <c r="J173" s="216">
        <f>BK173</f>
        <v>0</v>
      </c>
      <c r="K173" s="202"/>
      <c r="L173" s="207"/>
      <c r="M173" s="208"/>
      <c r="N173" s="209"/>
      <c r="O173" s="209"/>
      <c r="P173" s="210">
        <f>SUM(P174:P175)</f>
        <v>0</v>
      </c>
      <c r="Q173" s="209"/>
      <c r="R173" s="210">
        <f>SUM(R174:R175)</f>
        <v>0</v>
      </c>
      <c r="S173" s="209"/>
      <c r="T173" s="211">
        <f>SUM(T174:T175)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12" t="s">
        <v>14</v>
      </c>
      <c r="AT173" s="213" t="s">
        <v>79</v>
      </c>
      <c r="AU173" s="213" t="s">
        <v>14</v>
      </c>
      <c r="AY173" s="212" t="s">
        <v>123</v>
      </c>
      <c r="BK173" s="214">
        <f>SUM(BK174:BK175)</f>
        <v>0</v>
      </c>
    </row>
    <row r="174" s="2" customFormat="1" ht="24.15" customHeight="1">
      <c r="A174" s="37"/>
      <c r="B174" s="38"/>
      <c r="C174" s="217" t="s">
        <v>245</v>
      </c>
      <c r="D174" s="217" t="s">
        <v>125</v>
      </c>
      <c r="E174" s="218" t="s">
        <v>174</v>
      </c>
      <c r="F174" s="219" t="s">
        <v>175</v>
      </c>
      <c r="G174" s="220" t="s">
        <v>176</v>
      </c>
      <c r="H174" s="221">
        <v>64.480999999999995</v>
      </c>
      <c r="I174" s="222"/>
      <c r="J174" s="223">
        <f>ROUND(I174*H174,2)</f>
        <v>0</v>
      </c>
      <c r="K174" s="219" t="s">
        <v>129</v>
      </c>
      <c r="L174" s="43"/>
      <c r="M174" s="224" t="s">
        <v>1</v>
      </c>
      <c r="N174" s="225" t="s">
        <v>45</v>
      </c>
      <c r="O174" s="90"/>
      <c r="P174" s="226">
        <f>O174*H174</f>
        <v>0</v>
      </c>
      <c r="Q174" s="226">
        <v>0</v>
      </c>
      <c r="R174" s="226">
        <f>Q174*H174</f>
        <v>0</v>
      </c>
      <c r="S174" s="226">
        <v>0</v>
      </c>
      <c r="T174" s="227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28" t="s">
        <v>130</v>
      </c>
      <c r="AT174" s="228" t="s">
        <v>125</v>
      </c>
      <c r="AU174" s="228" t="s">
        <v>89</v>
      </c>
      <c r="AY174" s="16" t="s">
        <v>123</v>
      </c>
      <c r="BE174" s="229">
        <f>IF(N174="základní",J174,0)</f>
        <v>0</v>
      </c>
      <c r="BF174" s="229">
        <f>IF(N174="snížená",J174,0)</f>
        <v>0</v>
      </c>
      <c r="BG174" s="229">
        <f>IF(N174="zákl. přenesená",J174,0)</f>
        <v>0</v>
      </c>
      <c r="BH174" s="229">
        <f>IF(N174="sníž. přenesená",J174,0)</f>
        <v>0</v>
      </c>
      <c r="BI174" s="229">
        <f>IF(N174="nulová",J174,0)</f>
        <v>0</v>
      </c>
      <c r="BJ174" s="16" t="s">
        <v>14</v>
      </c>
      <c r="BK174" s="229">
        <f>ROUND(I174*H174,2)</f>
        <v>0</v>
      </c>
      <c r="BL174" s="16" t="s">
        <v>130</v>
      </c>
      <c r="BM174" s="228" t="s">
        <v>246</v>
      </c>
    </row>
    <row r="175" s="2" customFormat="1">
      <c r="A175" s="37"/>
      <c r="B175" s="38"/>
      <c r="C175" s="39"/>
      <c r="D175" s="230" t="s">
        <v>132</v>
      </c>
      <c r="E175" s="39"/>
      <c r="F175" s="231" t="s">
        <v>178</v>
      </c>
      <c r="G175" s="39"/>
      <c r="H175" s="39"/>
      <c r="I175" s="232"/>
      <c r="J175" s="39"/>
      <c r="K175" s="39"/>
      <c r="L175" s="43"/>
      <c r="M175" s="233"/>
      <c r="N175" s="234"/>
      <c r="O175" s="90"/>
      <c r="P175" s="90"/>
      <c r="Q175" s="90"/>
      <c r="R175" s="90"/>
      <c r="S175" s="90"/>
      <c r="T175" s="91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T175" s="16" t="s">
        <v>132</v>
      </c>
      <c r="AU175" s="16" t="s">
        <v>89</v>
      </c>
    </row>
    <row r="176" s="12" customFormat="1" ht="25.92" customHeight="1">
      <c r="A176" s="12"/>
      <c r="B176" s="201"/>
      <c r="C176" s="202"/>
      <c r="D176" s="203" t="s">
        <v>79</v>
      </c>
      <c r="E176" s="204" t="s">
        <v>247</v>
      </c>
      <c r="F176" s="204" t="s">
        <v>248</v>
      </c>
      <c r="G176" s="202"/>
      <c r="H176" s="202"/>
      <c r="I176" s="205"/>
      <c r="J176" s="206">
        <f>BK176</f>
        <v>0</v>
      </c>
      <c r="K176" s="202"/>
      <c r="L176" s="207"/>
      <c r="M176" s="208"/>
      <c r="N176" s="209"/>
      <c r="O176" s="209"/>
      <c r="P176" s="210">
        <f>P177</f>
        <v>0</v>
      </c>
      <c r="Q176" s="209"/>
      <c r="R176" s="210">
        <f>R177</f>
        <v>0.02103</v>
      </c>
      <c r="S176" s="209"/>
      <c r="T176" s="211">
        <f>T177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212" t="s">
        <v>89</v>
      </c>
      <c r="AT176" s="213" t="s">
        <v>79</v>
      </c>
      <c r="AU176" s="213" t="s">
        <v>80</v>
      </c>
      <c r="AY176" s="212" t="s">
        <v>123</v>
      </c>
      <c r="BK176" s="214">
        <f>BK177</f>
        <v>0</v>
      </c>
    </row>
    <row r="177" s="12" customFormat="1" ht="22.8" customHeight="1">
      <c r="A177" s="12"/>
      <c r="B177" s="201"/>
      <c r="C177" s="202"/>
      <c r="D177" s="203" t="s">
        <v>79</v>
      </c>
      <c r="E177" s="215" t="s">
        <v>249</v>
      </c>
      <c r="F177" s="215" t="s">
        <v>250</v>
      </c>
      <c r="G177" s="202"/>
      <c r="H177" s="202"/>
      <c r="I177" s="205"/>
      <c r="J177" s="216">
        <f>BK177</f>
        <v>0</v>
      </c>
      <c r="K177" s="202"/>
      <c r="L177" s="207"/>
      <c r="M177" s="208"/>
      <c r="N177" s="209"/>
      <c r="O177" s="209"/>
      <c r="P177" s="210">
        <f>SUM(P178:P187)</f>
        <v>0</v>
      </c>
      <c r="Q177" s="209"/>
      <c r="R177" s="210">
        <f>SUM(R178:R187)</f>
        <v>0.02103</v>
      </c>
      <c r="S177" s="209"/>
      <c r="T177" s="211">
        <f>SUM(T178:T187)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12" t="s">
        <v>89</v>
      </c>
      <c r="AT177" s="213" t="s">
        <v>79</v>
      </c>
      <c r="AU177" s="213" t="s">
        <v>14</v>
      </c>
      <c r="AY177" s="212" t="s">
        <v>123</v>
      </c>
      <c r="BK177" s="214">
        <f>SUM(BK178:BK187)</f>
        <v>0</v>
      </c>
    </row>
    <row r="178" s="2" customFormat="1" ht="24.15" customHeight="1">
      <c r="A178" s="37"/>
      <c r="B178" s="38"/>
      <c r="C178" s="217" t="s">
        <v>8</v>
      </c>
      <c r="D178" s="217" t="s">
        <v>125</v>
      </c>
      <c r="E178" s="218" t="s">
        <v>251</v>
      </c>
      <c r="F178" s="219" t="s">
        <v>252</v>
      </c>
      <c r="G178" s="220" t="s">
        <v>214</v>
      </c>
      <c r="H178" s="221">
        <v>3</v>
      </c>
      <c r="I178" s="222"/>
      <c r="J178" s="223">
        <f>ROUND(I178*H178,2)</f>
        <v>0</v>
      </c>
      <c r="K178" s="219" t="s">
        <v>129</v>
      </c>
      <c r="L178" s="43"/>
      <c r="M178" s="224" t="s">
        <v>1</v>
      </c>
      <c r="N178" s="225" t="s">
        <v>45</v>
      </c>
      <c r="O178" s="90"/>
      <c r="P178" s="226">
        <f>O178*H178</f>
        <v>0</v>
      </c>
      <c r="Q178" s="226">
        <v>6.0000000000000002E-05</v>
      </c>
      <c r="R178" s="226">
        <f>Q178*H178</f>
        <v>0.00018000000000000001</v>
      </c>
      <c r="S178" s="226">
        <v>0</v>
      </c>
      <c r="T178" s="227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28" t="s">
        <v>253</v>
      </c>
      <c r="AT178" s="228" t="s">
        <v>125</v>
      </c>
      <c r="AU178" s="228" t="s">
        <v>89</v>
      </c>
      <c r="AY178" s="16" t="s">
        <v>123</v>
      </c>
      <c r="BE178" s="229">
        <f>IF(N178="základní",J178,0)</f>
        <v>0</v>
      </c>
      <c r="BF178" s="229">
        <f>IF(N178="snížená",J178,0)</f>
        <v>0</v>
      </c>
      <c r="BG178" s="229">
        <f>IF(N178="zákl. přenesená",J178,0)</f>
        <v>0</v>
      </c>
      <c r="BH178" s="229">
        <f>IF(N178="sníž. přenesená",J178,0)</f>
        <v>0</v>
      </c>
      <c r="BI178" s="229">
        <f>IF(N178="nulová",J178,0)</f>
        <v>0</v>
      </c>
      <c r="BJ178" s="16" t="s">
        <v>14</v>
      </c>
      <c r="BK178" s="229">
        <f>ROUND(I178*H178,2)</f>
        <v>0</v>
      </c>
      <c r="BL178" s="16" t="s">
        <v>253</v>
      </c>
      <c r="BM178" s="228" t="s">
        <v>254</v>
      </c>
    </row>
    <row r="179" s="2" customFormat="1">
      <c r="A179" s="37"/>
      <c r="B179" s="38"/>
      <c r="C179" s="39"/>
      <c r="D179" s="230" t="s">
        <v>132</v>
      </c>
      <c r="E179" s="39"/>
      <c r="F179" s="231" t="s">
        <v>255</v>
      </c>
      <c r="G179" s="39"/>
      <c r="H179" s="39"/>
      <c r="I179" s="232"/>
      <c r="J179" s="39"/>
      <c r="K179" s="39"/>
      <c r="L179" s="43"/>
      <c r="M179" s="233"/>
      <c r="N179" s="234"/>
      <c r="O179" s="90"/>
      <c r="P179" s="90"/>
      <c r="Q179" s="90"/>
      <c r="R179" s="90"/>
      <c r="S179" s="90"/>
      <c r="T179" s="91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T179" s="16" t="s">
        <v>132</v>
      </c>
      <c r="AU179" s="16" t="s">
        <v>89</v>
      </c>
    </row>
    <row r="180" s="2" customFormat="1">
      <c r="A180" s="37"/>
      <c r="B180" s="38"/>
      <c r="C180" s="39"/>
      <c r="D180" s="237" t="s">
        <v>256</v>
      </c>
      <c r="E180" s="39"/>
      <c r="F180" s="272" t="s">
        <v>257</v>
      </c>
      <c r="G180" s="39"/>
      <c r="H180" s="39"/>
      <c r="I180" s="232"/>
      <c r="J180" s="39"/>
      <c r="K180" s="39"/>
      <c r="L180" s="43"/>
      <c r="M180" s="233"/>
      <c r="N180" s="234"/>
      <c r="O180" s="90"/>
      <c r="P180" s="90"/>
      <c r="Q180" s="90"/>
      <c r="R180" s="90"/>
      <c r="S180" s="90"/>
      <c r="T180" s="91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T180" s="16" t="s">
        <v>256</v>
      </c>
      <c r="AU180" s="16" t="s">
        <v>89</v>
      </c>
    </row>
    <row r="181" s="13" customFormat="1">
      <c r="A181" s="13"/>
      <c r="B181" s="235"/>
      <c r="C181" s="236"/>
      <c r="D181" s="237" t="s">
        <v>134</v>
      </c>
      <c r="E181" s="238" t="s">
        <v>1</v>
      </c>
      <c r="F181" s="239" t="s">
        <v>258</v>
      </c>
      <c r="G181" s="236"/>
      <c r="H181" s="240">
        <v>3</v>
      </c>
      <c r="I181" s="241"/>
      <c r="J181" s="236"/>
      <c r="K181" s="236"/>
      <c r="L181" s="242"/>
      <c r="M181" s="243"/>
      <c r="N181" s="244"/>
      <c r="O181" s="244"/>
      <c r="P181" s="244"/>
      <c r="Q181" s="244"/>
      <c r="R181" s="244"/>
      <c r="S181" s="244"/>
      <c r="T181" s="245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6" t="s">
        <v>134</v>
      </c>
      <c r="AU181" s="246" t="s">
        <v>89</v>
      </c>
      <c r="AV181" s="13" t="s">
        <v>89</v>
      </c>
      <c r="AW181" s="13" t="s">
        <v>34</v>
      </c>
      <c r="AX181" s="13" t="s">
        <v>80</v>
      </c>
      <c r="AY181" s="246" t="s">
        <v>123</v>
      </c>
    </row>
    <row r="182" s="14" customFormat="1">
      <c r="A182" s="14"/>
      <c r="B182" s="247"/>
      <c r="C182" s="248"/>
      <c r="D182" s="237" t="s">
        <v>134</v>
      </c>
      <c r="E182" s="249" t="s">
        <v>1</v>
      </c>
      <c r="F182" s="250" t="s">
        <v>136</v>
      </c>
      <c r="G182" s="248"/>
      <c r="H182" s="251">
        <v>3</v>
      </c>
      <c r="I182" s="252"/>
      <c r="J182" s="248"/>
      <c r="K182" s="248"/>
      <c r="L182" s="253"/>
      <c r="M182" s="254"/>
      <c r="N182" s="255"/>
      <c r="O182" s="255"/>
      <c r="P182" s="255"/>
      <c r="Q182" s="255"/>
      <c r="R182" s="255"/>
      <c r="S182" s="255"/>
      <c r="T182" s="256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57" t="s">
        <v>134</v>
      </c>
      <c r="AU182" s="257" t="s">
        <v>89</v>
      </c>
      <c r="AV182" s="14" t="s">
        <v>130</v>
      </c>
      <c r="AW182" s="14" t="s">
        <v>34</v>
      </c>
      <c r="AX182" s="14" t="s">
        <v>14</v>
      </c>
      <c r="AY182" s="257" t="s">
        <v>123</v>
      </c>
    </row>
    <row r="183" s="2" customFormat="1" ht="24.15" customHeight="1">
      <c r="A183" s="37"/>
      <c r="B183" s="38"/>
      <c r="C183" s="258" t="s">
        <v>253</v>
      </c>
      <c r="D183" s="258" t="s">
        <v>150</v>
      </c>
      <c r="E183" s="259" t="s">
        <v>259</v>
      </c>
      <c r="F183" s="260" t="s">
        <v>260</v>
      </c>
      <c r="G183" s="261" t="s">
        <v>214</v>
      </c>
      <c r="H183" s="262">
        <v>3</v>
      </c>
      <c r="I183" s="263"/>
      <c r="J183" s="264">
        <f>ROUND(I183*H183,2)</f>
        <v>0</v>
      </c>
      <c r="K183" s="260" t="s">
        <v>129</v>
      </c>
      <c r="L183" s="265"/>
      <c r="M183" s="266" t="s">
        <v>1</v>
      </c>
      <c r="N183" s="267" t="s">
        <v>45</v>
      </c>
      <c r="O183" s="90"/>
      <c r="P183" s="226">
        <f>O183*H183</f>
        <v>0</v>
      </c>
      <c r="Q183" s="226">
        <v>0.0069499999999999996</v>
      </c>
      <c r="R183" s="226">
        <f>Q183*H183</f>
        <v>0.02085</v>
      </c>
      <c r="S183" s="226">
        <v>0</v>
      </c>
      <c r="T183" s="227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28" t="s">
        <v>261</v>
      </c>
      <c r="AT183" s="228" t="s">
        <v>150</v>
      </c>
      <c r="AU183" s="228" t="s">
        <v>89</v>
      </c>
      <c r="AY183" s="16" t="s">
        <v>123</v>
      </c>
      <c r="BE183" s="229">
        <f>IF(N183="základní",J183,0)</f>
        <v>0</v>
      </c>
      <c r="BF183" s="229">
        <f>IF(N183="snížená",J183,0)</f>
        <v>0</v>
      </c>
      <c r="BG183" s="229">
        <f>IF(N183="zákl. přenesená",J183,0)</f>
        <v>0</v>
      </c>
      <c r="BH183" s="229">
        <f>IF(N183="sníž. přenesená",J183,0)</f>
        <v>0</v>
      </c>
      <c r="BI183" s="229">
        <f>IF(N183="nulová",J183,0)</f>
        <v>0</v>
      </c>
      <c r="BJ183" s="16" t="s">
        <v>14</v>
      </c>
      <c r="BK183" s="229">
        <f>ROUND(I183*H183,2)</f>
        <v>0</v>
      </c>
      <c r="BL183" s="16" t="s">
        <v>253</v>
      </c>
      <c r="BM183" s="228" t="s">
        <v>262</v>
      </c>
    </row>
    <row r="184" s="2" customFormat="1">
      <c r="A184" s="37"/>
      <c r="B184" s="38"/>
      <c r="C184" s="39"/>
      <c r="D184" s="237" t="s">
        <v>256</v>
      </c>
      <c r="E184" s="39"/>
      <c r="F184" s="272" t="s">
        <v>257</v>
      </c>
      <c r="G184" s="39"/>
      <c r="H184" s="39"/>
      <c r="I184" s="232"/>
      <c r="J184" s="39"/>
      <c r="K184" s="39"/>
      <c r="L184" s="43"/>
      <c r="M184" s="233"/>
      <c r="N184" s="234"/>
      <c r="O184" s="90"/>
      <c r="P184" s="90"/>
      <c r="Q184" s="90"/>
      <c r="R184" s="90"/>
      <c r="S184" s="90"/>
      <c r="T184" s="91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T184" s="16" t="s">
        <v>256</v>
      </c>
      <c r="AU184" s="16" t="s">
        <v>89</v>
      </c>
    </row>
    <row r="185" s="2" customFormat="1" ht="24.15" customHeight="1">
      <c r="A185" s="37"/>
      <c r="B185" s="38"/>
      <c r="C185" s="217" t="s">
        <v>263</v>
      </c>
      <c r="D185" s="217" t="s">
        <v>125</v>
      </c>
      <c r="E185" s="218" t="s">
        <v>264</v>
      </c>
      <c r="F185" s="219" t="s">
        <v>265</v>
      </c>
      <c r="G185" s="220" t="s">
        <v>176</v>
      </c>
      <c r="H185" s="221">
        <v>0.021000000000000001</v>
      </c>
      <c r="I185" s="222"/>
      <c r="J185" s="223">
        <f>ROUND(I185*H185,2)</f>
        <v>0</v>
      </c>
      <c r="K185" s="219" t="s">
        <v>129</v>
      </c>
      <c r="L185" s="43"/>
      <c r="M185" s="224" t="s">
        <v>1</v>
      </c>
      <c r="N185" s="225" t="s">
        <v>45</v>
      </c>
      <c r="O185" s="90"/>
      <c r="P185" s="226">
        <f>O185*H185</f>
        <v>0</v>
      </c>
      <c r="Q185" s="226">
        <v>0</v>
      </c>
      <c r="R185" s="226">
        <f>Q185*H185</f>
        <v>0</v>
      </c>
      <c r="S185" s="226">
        <v>0</v>
      </c>
      <c r="T185" s="227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28" t="s">
        <v>253</v>
      </c>
      <c r="AT185" s="228" t="s">
        <v>125</v>
      </c>
      <c r="AU185" s="228" t="s">
        <v>89</v>
      </c>
      <c r="AY185" s="16" t="s">
        <v>123</v>
      </c>
      <c r="BE185" s="229">
        <f>IF(N185="základní",J185,0)</f>
        <v>0</v>
      </c>
      <c r="BF185" s="229">
        <f>IF(N185="snížená",J185,0)</f>
        <v>0</v>
      </c>
      <c r="BG185" s="229">
        <f>IF(N185="zákl. přenesená",J185,0)</f>
        <v>0</v>
      </c>
      <c r="BH185" s="229">
        <f>IF(N185="sníž. přenesená",J185,0)</f>
        <v>0</v>
      </c>
      <c r="BI185" s="229">
        <f>IF(N185="nulová",J185,0)</f>
        <v>0</v>
      </c>
      <c r="BJ185" s="16" t="s">
        <v>14</v>
      </c>
      <c r="BK185" s="229">
        <f>ROUND(I185*H185,2)</f>
        <v>0</v>
      </c>
      <c r="BL185" s="16" t="s">
        <v>253</v>
      </c>
      <c r="BM185" s="228" t="s">
        <v>266</v>
      </c>
    </row>
    <row r="186" s="2" customFormat="1">
      <c r="A186" s="37"/>
      <c r="B186" s="38"/>
      <c r="C186" s="39"/>
      <c r="D186" s="230" t="s">
        <v>132</v>
      </c>
      <c r="E186" s="39"/>
      <c r="F186" s="231" t="s">
        <v>267</v>
      </c>
      <c r="G186" s="39"/>
      <c r="H186" s="39"/>
      <c r="I186" s="232"/>
      <c r="J186" s="39"/>
      <c r="K186" s="39"/>
      <c r="L186" s="43"/>
      <c r="M186" s="233"/>
      <c r="N186" s="234"/>
      <c r="O186" s="90"/>
      <c r="P186" s="90"/>
      <c r="Q186" s="90"/>
      <c r="R186" s="90"/>
      <c r="S186" s="90"/>
      <c r="T186" s="91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T186" s="16" t="s">
        <v>132</v>
      </c>
      <c r="AU186" s="16" t="s">
        <v>89</v>
      </c>
    </row>
    <row r="187" s="2" customFormat="1">
      <c r="A187" s="37"/>
      <c r="B187" s="38"/>
      <c r="C187" s="39"/>
      <c r="D187" s="237" t="s">
        <v>256</v>
      </c>
      <c r="E187" s="39"/>
      <c r="F187" s="272" t="s">
        <v>257</v>
      </c>
      <c r="G187" s="39"/>
      <c r="H187" s="39"/>
      <c r="I187" s="232"/>
      <c r="J187" s="39"/>
      <c r="K187" s="39"/>
      <c r="L187" s="43"/>
      <c r="M187" s="268"/>
      <c r="N187" s="269"/>
      <c r="O187" s="270"/>
      <c r="P187" s="270"/>
      <c r="Q187" s="270"/>
      <c r="R187" s="270"/>
      <c r="S187" s="270"/>
      <c r="T187" s="271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T187" s="16" t="s">
        <v>256</v>
      </c>
      <c r="AU187" s="16" t="s">
        <v>89</v>
      </c>
    </row>
    <row r="188" s="2" customFormat="1" ht="6.96" customHeight="1">
      <c r="A188" s="37"/>
      <c r="B188" s="65"/>
      <c r="C188" s="66"/>
      <c r="D188" s="66"/>
      <c r="E188" s="66"/>
      <c r="F188" s="66"/>
      <c r="G188" s="66"/>
      <c r="H188" s="66"/>
      <c r="I188" s="66"/>
      <c r="J188" s="66"/>
      <c r="K188" s="66"/>
      <c r="L188" s="43"/>
      <c r="M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</row>
  </sheetData>
  <sheetProtection sheet="1" autoFilter="0" formatColumns="0" formatRows="0" objects="1" scenarios="1" spinCount="100000" saltValue="1PDblMgUycKh6/bHSG6eExI8W+IbwF1/xpnm4iZZ4qlpqpfEcI3Ot9CR05aEqMfwVlG3itvdsavrbIPu755TzQ==" hashValue="jHghQxLk61J2O5oqDL+yw7887OYpIOkPOn/1oRLjDRvCYH8zHcRaXOeMGRlE7C8JCz9cLsY3UURGkDXspV+EAg==" algorithmName="SHA-512" password="CC35"/>
  <autoFilter ref="C123:K187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hyperlinks>
    <hyperlink ref="F128" r:id="rId1" display="https://podminky.urs.cz/item/CS_URS_2022_01/113106121"/>
    <hyperlink ref="F132" r:id="rId2" display="https://podminky.urs.cz/item/CS_URS_2022_01/113107122"/>
    <hyperlink ref="F136" r:id="rId3" display="https://podminky.urs.cz/item/CS_URS_2022_01/181913112"/>
    <hyperlink ref="F141" r:id="rId4" display="https://podminky.urs.cz/item/CS_URS_2022_01/564851111"/>
    <hyperlink ref="F145" r:id="rId5" display="https://podminky.urs.cz/item/CS_URS_2022_01/596211112"/>
    <hyperlink ref="F155" r:id="rId6" display="https://podminky.urs.cz/item/CS_URS_2022_01/966005111"/>
    <hyperlink ref="F159" r:id="rId7" display="https://podminky.urs.cz/item/CS_URS_2022_01/979054441"/>
    <hyperlink ref="F164" r:id="rId8" display="https://podminky.urs.cz/item/CS_URS_2022_01/997002511"/>
    <hyperlink ref="F166" r:id="rId9" display="https://podminky.urs.cz/item/CS_URS_2022_01/997002519"/>
    <hyperlink ref="F170" r:id="rId10" display="https://podminky.urs.cz/item/CS_URS_2022_01/997002611"/>
    <hyperlink ref="F172" r:id="rId11" display="https://podminky.urs.cz/item/CS_URS_2022_01/997013873"/>
    <hyperlink ref="F175" r:id="rId12" display="https://podminky.urs.cz/item/CS_URS_2022_01/998223011"/>
    <hyperlink ref="F179" r:id="rId13" display="https://podminky.urs.cz/item/CS_URS_2022_01/767161232"/>
    <hyperlink ref="F186" r:id="rId14" display="https://podminky.urs.cz/item/CS_URS_2022_01/99876710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5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95</v>
      </c>
    </row>
    <row r="3" s="1" customFormat="1" ht="6.96" customHeight="1">
      <c r="B3" s="135"/>
      <c r="C3" s="136"/>
      <c r="D3" s="136"/>
      <c r="E3" s="136"/>
      <c r="F3" s="136"/>
      <c r="G3" s="136"/>
      <c r="H3" s="136"/>
      <c r="I3" s="136"/>
      <c r="J3" s="136"/>
      <c r="K3" s="136"/>
      <c r="L3" s="19"/>
      <c r="AT3" s="16" t="s">
        <v>89</v>
      </c>
    </row>
    <row r="4" s="1" customFormat="1" ht="24.96" customHeight="1">
      <c r="B4" s="19"/>
      <c r="D4" s="137" t="s">
        <v>96</v>
      </c>
      <c r="L4" s="19"/>
      <c r="M4" s="138" t="s">
        <v>10</v>
      </c>
      <c r="AT4" s="16" t="s">
        <v>4</v>
      </c>
    </row>
    <row r="5" s="1" customFormat="1" ht="6.96" customHeight="1">
      <c r="B5" s="19"/>
      <c r="L5" s="19"/>
    </row>
    <row r="6" s="1" customFormat="1" ht="12" customHeight="1">
      <c r="B6" s="19"/>
      <c r="D6" s="139" t="s">
        <v>16</v>
      </c>
      <c r="L6" s="19"/>
    </row>
    <row r="7" s="1" customFormat="1" ht="16.5" customHeight="1">
      <c r="B7" s="19"/>
      <c r="E7" s="140" t="str">
        <f>'Rekapitulace stavby'!K6</f>
        <v>Dláždění chodníků podél ul. Třída Masarykova</v>
      </c>
      <c r="F7" s="139"/>
      <c r="G7" s="139"/>
      <c r="H7" s="139"/>
      <c r="L7" s="19"/>
    </row>
    <row r="8" s="2" customFormat="1" ht="12" customHeight="1">
      <c r="A8" s="37"/>
      <c r="B8" s="43"/>
      <c r="C8" s="37"/>
      <c r="D8" s="139" t="s">
        <v>97</v>
      </c>
      <c r="E8" s="37"/>
      <c r="F8" s="37"/>
      <c r="G8" s="37"/>
      <c r="H8" s="37"/>
      <c r="I8" s="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1" t="s">
        <v>268</v>
      </c>
      <c r="F9" s="37"/>
      <c r="G9" s="37"/>
      <c r="H9" s="37"/>
      <c r="I9" s="37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37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39" t="s">
        <v>18</v>
      </c>
      <c r="E11" s="37"/>
      <c r="F11" s="142" t="s">
        <v>1</v>
      </c>
      <c r="G11" s="37"/>
      <c r="H11" s="37"/>
      <c r="I11" s="139" t="s">
        <v>19</v>
      </c>
      <c r="J11" s="142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9" t="s">
        <v>20</v>
      </c>
      <c r="E12" s="37"/>
      <c r="F12" s="142" t="s">
        <v>21</v>
      </c>
      <c r="G12" s="37"/>
      <c r="H12" s="37"/>
      <c r="I12" s="139" t="s">
        <v>22</v>
      </c>
      <c r="J12" s="143" t="str">
        <f>'Rekapitulace stavby'!AN8</f>
        <v>20. 6. 2022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37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39" t="s">
        <v>24</v>
      </c>
      <c r="E14" s="37"/>
      <c r="F14" s="37"/>
      <c r="G14" s="37"/>
      <c r="H14" s="37"/>
      <c r="I14" s="139" t="s">
        <v>25</v>
      </c>
      <c r="J14" s="142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2" t="s">
        <v>26</v>
      </c>
      <c r="F15" s="37"/>
      <c r="G15" s="37"/>
      <c r="H15" s="37"/>
      <c r="I15" s="139" t="s">
        <v>27</v>
      </c>
      <c r="J15" s="142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37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39" t="s">
        <v>28</v>
      </c>
      <c r="E17" s="37"/>
      <c r="F17" s="37"/>
      <c r="G17" s="37"/>
      <c r="H17" s="37"/>
      <c r="I17" s="139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2"/>
      <c r="G18" s="142"/>
      <c r="H18" s="142"/>
      <c r="I18" s="139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37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39" t="s">
        <v>30</v>
      </c>
      <c r="E20" s="37"/>
      <c r="F20" s="37"/>
      <c r="G20" s="37"/>
      <c r="H20" s="37"/>
      <c r="I20" s="139" t="s">
        <v>25</v>
      </c>
      <c r="J20" s="142" t="s">
        <v>31</v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2" t="s">
        <v>32</v>
      </c>
      <c r="F21" s="37"/>
      <c r="G21" s="37"/>
      <c r="H21" s="37"/>
      <c r="I21" s="139" t="s">
        <v>27</v>
      </c>
      <c r="J21" s="142" t="s">
        <v>33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37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39" t="s">
        <v>35</v>
      </c>
      <c r="E23" s="37"/>
      <c r="F23" s="37"/>
      <c r="G23" s="37"/>
      <c r="H23" s="37"/>
      <c r="I23" s="139" t="s">
        <v>25</v>
      </c>
      <c r="J23" s="142" t="s">
        <v>36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2" t="s">
        <v>37</v>
      </c>
      <c r="F24" s="37"/>
      <c r="G24" s="37"/>
      <c r="H24" s="37"/>
      <c r="I24" s="139" t="s">
        <v>27</v>
      </c>
      <c r="J24" s="142" t="s">
        <v>38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37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39" t="s">
        <v>39</v>
      </c>
      <c r="E26" s="37"/>
      <c r="F26" s="37"/>
      <c r="G26" s="37"/>
      <c r="H26" s="37"/>
      <c r="I26" s="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4"/>
      <c r="B27" s="145"/>
      <c r="C27" s="144"/>
      <c r="D27" s="144"/>
      <c r="E27" s="146" t="s">
        <v>1</v>
      </c>
      <c r="F27" s="146"/>
      <c r="G27" s="146"/>
      <c r="H27" s="146"/>
      <c r="I27" s="144"/>
      <c r="J27" s="144"/>
      <c r="K27" s="144"/>
      <c r="L27" s="147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37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49" t="s">
        <v>40</v>
      </c>
      <c r="E30" s="37"/>
      <c r="F30" s="37"/>
      <c r="G30" s="37"/>
      <c r="H30" s="37"/>
      <c r="I30" s="37"/>
      <c r="J30" s="150">
        <f>ROUND(J122,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48"/>
      <c r="E31" s="148"/>
      <c r="F31" s="148"/>
      <c r="G31" s="148"/>
      <c r="H31" s="148"/>
      <c r="I31" s="148"/>
      <c r="J31" s="148"/>
      <c r="K31" s="148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1" t="s">
        <v>42</v>
      </c>
      <c r="G32" s="37"/>
      <c r="H32" s="37"/>
      <c r="I32" s="151" t="s">
        <v>41</v>
      </c>
      <c r="J32" s="151" t="s">
        <v>43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2" t="s">
        <v>44</v>
      </c>
      <c r="E33" s="139" t="s">
        <v>45</v>
      </c>
      <c r="F33" s="153">
        <f>ROUND((SUM(BE122:BE140)),  2)</f>
        <v>0</v>
      </c>
      <c r="G33" s="37"/>
      <c r="H33" s="37"/>
      <c r="I33" s="154">
        <v>0.20999999999999999</v>
      </c>
      <c r="J33" s="153">
        <f>ROUND(((SUM(BE122:BE140))*I33),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39" t="s">
        <v>46</v>
      </c>
      <c r="F34" s="153">
        <f>ROUND((SUM(BF122:BF140)),  2)</f>
        <v>0</v>
      </c>
      <c r="G34" s="37"/>
      <c r="H34" s="37"/>
      <c r="I34" s="154">
        <v>0.14999999999999999</v>
      </c>
      <c r="J34" s="153">
        <f>ROUND(((SUM(BF122:BF140))*I34),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9" t="s">
        <v>47</v>
      </c>
      <c r="F35" s="153">
        <f>ROUND((SUM(BG122:BG140)),  2)</f>
        <v>0</v>
      </c>
      <c r="G35" s="37"/>
      <c r="H35" s="37"/>
      <c r="I35" s="154">
        <v>0.20999999999999999</v>
      </c>
      <c r="J35" s="153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39" t="s">
        <v>48</v>
      </c>
      <c r="F36" s="153">
        <f>ROUND((SUM(BH122:BH140)),  2)</f>
        <v>0</v>
      </c>
      <c r="G36" s="37"/>
      <c r="H36" s="37"/>
      <c r="I36" s="154">
        <v>0.14999999999999999</v>
      </c>
      <c r="J36" s="153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39" t="s">
        <v>49</v>
      </c>
      <c r="F37" s="153">
        <f>ROUND((SUM(BI122:BI140)),  2)</f>
        <v>0</v>
      </c>
      <c r="G37" s="37"/>
      <c r="H37" s="37"/>
      <c r="I37" s="154">
        <v>0</v>
      </c>
      <c r="J37" s="153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55"/>
      <c r="D39" s="156" t="s">
        <v>50</v>
      </c>
      <c r="E39" s="157"/>
      <c r="F39" s="157"/>
      <c r="G39" s="158" t="s">
        <v>51</v>
      </c>
      <c r="H39" s="159" t="s">
        <v>52</v>
      </c>
      <c r="I39" s="157"/>
      <c r="J39" s="160">
        <f>SUM(J30:J37)</f>
        <v>0</v>
      </c>
      <c r="K39" s="161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2"/>
      <c r="D50" s="162" t="s">
        <v>53</v>
      </c>
      <c r="E50" s="163"/>
      <c r="F50" s="163"/>
      <c r="G50" s="162" t="s">
        <v>54</v>
      </c>
      <c r="H50" s="163"/>
      <c r="I50" s="163"/>
      <c r="J50" s="163"/>
      <c r="K50" s="163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4" t="s">
        <v>55</v>
      </c>
      <c r="E61" s="165"/>
      <c r="F61" s="166" t="s">
        <v>56</v>
      </c>
      <c r="G61" s="164" t="s">
        <v>55</v>
      </c>
      <c r="H61" s="165"/>
      <c r="I61" s="165"/>
      <c r="J61" s="167" t="s">
        <v>56</v>
      </c>
      <c r="K61" s="165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2" t="s">
        <v>57</v>
      </c>
      <c r="E65" s="168"/>
      <c r="F65" s="168"/>
      <c r="G65" s="162" t="s">
        <v>58</v>
      </c>
      <c r="H65" s="168"/>
      <c r="I65" s="168"/>
      <c r="J65" s="168"/>
      <c r="K65" s="16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4" t="s">
        <v>55</v>
      </c>
      <c r="E76" s="165"/>
      <c r="F76" s="166" t="s">
        <v>56</v>
      </c>
      <c r="G76" s="164" t="s">
        <v>55</v>
      </c>
      <c r="H76" s="165"/>
      <c r="I76" s="165"/>
      <c r="J76" s="167" t="s">
        <v>56</v>
      </c>
      <c r="K76" s="165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69"/>
      <c r="C77" s="170"/>
      <c r="D77" s="170"/>
      <c r="E77" s="170"/>
      <c r="F77" s="170"/>
      <c r="G77" s="170"/>
      <c r="H77" s="170"/>
      <c r="I77" s="170"/>
      <c r="J77" s="170"/>
      <c r="K77" s="170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1"/>
      <c r="C81" s="172"/>
      <c r="D81" s="172"/>
      <c r="E81" s="172"/>
      <c r="F81" s="172"/>
      <c r="G81" s="172"/>
      <c r="H81" s="172"/>
      <c r="I81" s="172"/>
      <c r="J81" s="172"/>
      <c r="K81" s="172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99</v>
      </c>
      <c r="D82" s="39"/>
      <c r="E82" s="39"/>
      <c r="F82" s="39"/>
      <c r="G82" s="39"/>
      <c r="H82" s="39"/>
      <c r="I82" s="39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39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73" t="str">
        <f>E7</f>
        <v>Dláždění chodníků podél ul. Třída Masarykova</v>
      </c>
      <c r="F85" s="31"/>
      <c r="G85" s="31"/>
      <c r="H85" s="31"/>
      <c r="I85" s="39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97</v>
      </c>
      <c r="D86" s="39"/>
      <c r="E86" s="39"/>
      <c r="F86" s="39"/>
      <c r="G86" s="39"/>
      <c r="H86" s="39"/>
      <c r="I86" s="39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VRN - Vedlejší rozpočtové náklady</v>
      </c>
      <c r="F87" s="39"/>
      <c r="G87" s="39"/>
      <c r="H87" s="39"/>
      <c r="I87" s="39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ulice Třída Masarykova</v>
      </c>
      <c r="G89" s="39"/>
      <c r="H89" s="39"/>
      <c r="I89" s="31" t="s">
        <v>22</v>
      </c>
      <c r="J89" s="78" t="str">
        <f>IF(J12="","",J12)</f>
        <v>20. 6. 2022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39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Město Broumov, Třída Masarykova 239,550 01 Broumov</v>
      </c>
      <c r="G91" s="39"/>
      <c r="H91" s="39"/>
      <c r="I91" s="31" t="s">
        <v>30</v>
      </c>
      <c r="J91" s="35" t="str">
        <f>E21</f>
        <v>Ing. Adam Beneš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31" t="s">
        <v>35</v>
      </c>
      <c r="J92" s="35" t="str">
        <f>E24</f>
        <v>TMI Building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74" t="s">
        <v>100</v>
      </c>
      <c r="D94" s="175"/>
      <c r="E94" s="175"/>
      <c r="F94" s="175"/>
      <c r="G94" s="175"/>
      <c r="H94" s="175"/>
      <c r="I94" s="175"/>
      <c r="J94" s="176" t="s">
        <v>101</v>
      </c>
      <c r="K94" s="175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39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77" t="s">
        <v>102</v>
      </c>
      <c r="D96" s="39"/>
      <c r="E96" s="39"/>
      <c r="F96" s="39"/>
      <c r="G96" s="39"/>
      <c r="H96" s="39"/>
      <c r="I96" s="39"/>
      <c r="J96" s="109">
        <f>J122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103</v>
      </c>
    </row>
    <row r="97" s="9" customFormat="1" ht="24.96" customHeight="1">
      <c r="A97" s="9"/>
      <c r="B97" s="178"/>
      <c r="C97" s="179"/>
      <c r="D97" s="180" t="s">
        <v>268</v>
      </c>
      <c r="E97" s="181"/>
      <c r="F97" s="181"/>
      <c r="G97" s="181"/>
      <c r="H97" s="181"/>
      <c r="I97" s="181"/>
      <c r="J97" s="182">
        <f>J123</f>
        <v>0</v>
      </c>
      <c r="K97" s="179"/>
      <c r="L97" s="183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4"/>
      <c r="C98" s="185"/>
      <c r="D98" s="186" t="s">
        <v>269</v>
      </c>
      <c r="E98" s="187"/>
      <c r="F98" s="187"/>
      <c r="G98" s="187"/>
      <c r="H98" s="187"/>
      <c r="I98" s="187"/>
      <c r="J98" s="188">
        <f>J124</f>
        <v>0</v>
      </c>
      <c r="K98" s="185"/>
      <c r="L98" s="18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4"/>
      <c r="C99" s="185"/>
      <c r="D99" s="186" t="s">
        <v>270</v>
      </c>
      <c r="E99" s="187"/>
      <c r="F99" s="187"/>
      <c r="G99" s="187"/>
      <c r="H99" s="187"/>
      <c r="I99" s="187"/>
      <c r="J99" s="188">
        <f>J129</f>
        <v>0</v>
      </c>
      <c r="K99" s="185"/>
      <c r="L99" s="18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4"/>
      <c r="C100" s="185"/>
      <c r="D100" s="186" t="s">
        <v>271</v>
      </c>
      <c r="E100" s="187"/>
      <c r="F100" s="187"/>
      <c r="G100" s="187"/>
      <c r="H100" s="187"/>
      <c r="I100" s="187"/>
      <c r="J100" s="188">
        <f>J132</f>
        <v>0</v>
      </c>
      <c r="K100" s="185"/>
      <c r="L100" s="189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4"/>
      <c r="C101" s="185"/>
      <c r="D101" s="186" t="s">
        <v>272</v>
      </c>
      <c r="E101" s="187"/>
      <c r="F101" s="187"/>
      <c r="G101" s="187"/>
      <c r="H101" s="187"/>
      <c r="I101" s="187"/>
      <c r="J101" s="188">
        <f>J135</f>
        <v>0</v>
      </c>
      <c r="K101" s="185"/>
      <c r="L101" s="189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4"/>
      <c r="C102" s="185"/>
      <c r="D102" s="186" t="s">
        <v>273</v>
      </c>
      <c r="E102" s="187"/>
      <c r="F102" s="187"/>
      <c r="G102" s="187"/>
      <c r="H102" s="187"/>
      <c r="I102" s="187"/>
      <c r="J102" s="188">
        <f>J138</f>
        <v>0</v>
      </c>
      <c r="K102" s="185"/>
      <c r="L102" s="189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7"/>
      <c r="B103" s="38"/>
      <c r="C103" s="39"/>
      <c r="D103" s="39"/>
      <c r="E103" s="39"/>
      <c r="F103" s="39"/>
      <c r="G103" s="39"/>
      <c r="H103" s="39"/>
      <c r="I103" s="39"/>
      <c r="J103" s="39"/>
      <c r="K103" s="39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8" s="2" customFormat="1" ht="6.96" customHeight="1">
      <c r="A108" s="37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24.96" customHeight="1">
      <c r="A109" s="37"/>
      <c r="B109" s="38"/>
      <c r="C109" s="22" t="s">
        <v>108</v>
      </c>
      <c r="D109" s="39"/>
      <c r="E109" s="39"/>
      <c r="F109" s="39"/>
      <c r="G109" s="39"/>
      <c r="H109" s="39"/>
      <c r="I109" s="39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9"/>
      <c r="D110" s="39"/>
      <c r="E110" s="39"/>
      <c r="F110" s="39"/>
      <c r="G110" s="39"/>
      <c r="H110" s="39"/>
      <c r="I110" s="39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2" customHeight="1">
      <c r="A111" s="37"/>
      <c r="B111" s="38"/>
      <c r="C111" s="31" t="s">
        <v>16</v>
      </c>
      <c r="D111" s="39"/>
      <c r="E111" s="39"/>
      <c r="F111" s="39"/>
      <c r="G111" s="39"/>
      <c r="H111" s="39"/>
      <c r="I111" s="39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6.5" customHeight="1">
      <c r="A112" s="37"/>
      <c r="B112" s="38"/>
      <c r="C112" s="39"/>
      <c r="D112" s="39"/>
      <c r="E112" s="173" t="str">
        <f>E7</f>
        <v>Dláždění chodníků podél ul. Třída Masarykova</v>
      </c>
      <c r="F112" s="31"/>
      <c r="G112" s="31"/>
      <c r="H112" s="31"/>
      <c r="I112" s="39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2" customHeight="1">
      <c r="A113" s="37"/>
      <c r="B113" s="38"/>
      <c r="C113" s="31" t="s">
        <v>97</v>
      </c>
      <c r="D113" s="39"/>
      <c r="E113" s="39"/>
      <c r="F113" s="39"/>
      <c r="G113" s="39"/>
      <c r="H113" s="39"/>
      <c r="I113" s="39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6.5" customHeight="1">
      <c r="A114" s="37"/>
      <c r="B114" s="38"/>
      <c r="C114" s="39"/>
      <c r="D114" s="39"/>
      <c r="E114" s="75" t="str">
        <f>E9</f>
        <v>VRN - Vedlejší rozpočtové náklady</v>
      </c>
      <c r="F114" s="39"/>
      <c r="G114" s="39"/>
      <c r="H114" s="39"/>
      <c r="I114" s="39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38"/>
      <c r="C115" s="39"/>
      <c r="D115" s="39"/>
      <c r="E115" s="39"/>
      <c r="F115" s="39"/>
      <c r="G115" s="39"/>
      <c r="H115" s="39"/>
      <c r="I115" s="39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2" customHeight="1">
      <c r="A116" s="37"/>
      <c r="B116" s="38"/>
      <c r="C116" s="31" t="s">
        <v>20</v>
      </c>
      <c r="D116" s="39"/>
      <c r="E116" s="39"/>
      <c r="F116" s="26" t="str">
        <f>F12</f>
        <v>ulice Třída Masarykova</v>
      </c>
      <c r="G116" s="39"/>
      <c r="H116" s="39"/>
      <c r="I116" s="31" t="s">
        <v>22</v>
      </c>
      <c r="J116" s="78" t="str">
        <f>IF(J12="","",J12)</f>
        <v>20. 6. 2022</v>
      </c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24</v>
      </c>
      <c r="D118" s="39"/>
      <c r="E118" s="39"/>
      <c r="F118" s="26" t="str">
        <f>E15</f>
        <v>Město Broumov, Třída Masarykova 239,550 01 Broumov</v>
      </c>
      <c r="G118" s="39"/>
      <c r="H118" s="39"/>
      <c r="I118" s="31" t="s">
        <v>30</v>
      </c>
      <c r="J118" s="35" t="str">
        <f>E21</f>
        <v>Ing. Adam Beneš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28</v>
      </c>
      <c r="D119" s="39"/>
      <c r="E119" s="39"/>
      <c r="F119" s="26" t="str">
        <f>IF(E18="","",E18)</f>
        <v>Vyplň údaj</v>
      </c>
      <c r="G119" s="39"/>
      <c r="H119" s="39"/>
      <c r="I119" s="31" t="s">
        <v>35</v>
      </c>
      <c r="J119" s="35" t="str">
        <f>E24</f>
        <v>TMI Building s.r.o.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0.32" customHeight="1">
      <c r="A120" s="37"/>
      <c r="B120" s="38"/>
      <c r="C120" s="39"/>
      <c r="D120" s="39"/>
      <c r="E120" s="39"/>
      <c r="F120" s="39"/>
      <c r="G120" s="39"/>
      <c r="H120" s="39"/>
      <c r="I120" s="39"/>
      <c r="J120" s="39"/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1" customFormat="1" ht="29.28" customHeight="1">
      <c r="A121" s="190"/>
      <c r="B121" s="191"/>
      <c r="C121" s="192" t="s">
        <v>109</v>
      </c>
      <c r="D121" s="193" t="s">
        <v>65</v>
      </c>
      <c r="E121" s="193" t="s">
        <v>61</v>
      </c>
      <c r="F121" s="193" t="s">
        <v>62</v>
      </c>
      <c r="G121" s="193" t="s">
        <v>110</v>
      </c>
      <c r="H121" s="193" t="s">
        <v>111</v>
      </c>
      <c r="I121" s="193" t="s">
        <v>112</v>
      </c>
      <c r="J121" s="193" t="s">
        <v>101</v>
      </c>
      <c r="K121" s="194" t="s">
        <v>113</v>
      </c>
      <c r="L121" s="195"/>
      <c r="M121" s="99" t="s">
        <v>1</v>
      </c>
      <c r="N121" s="100" t="s">
        <v>44</v>
      </c>
      <c r="O121" s="100" t="s">
        <v>114</v>
      </c>
      <c r="P121" s="100" t="s">
        <v>115</v>
      </c>
      <c r="Q121" s="100" t="s">
        <v>116</v>
      </c>
      <c r="R121" s="100" t="s">
        <v>117</v>
      </c>
      <c r="S121" s="100" t="s">
        <v>118</v>
      </c>
      <c r="T121" s="101" t="s">
        <v>119</v>
      </c>
      <c r="U121" s="190"/>
      <c r="V121" s="190"/>
      <c r="W121" s="190"/>
      <c r="X121" s="190"/>
      <c r="Y121" s="190"/>
      <c r="Z121" s="190"/>
      <c r="AA121" s="190"/>
      <c r="AB121" s="190"/>
      <c r="AC121" s="190"/>
      <c r="AD121" s="190"/>
      <c r="AE121" s="190"/>
    </row>
    <row r="122" s="2" customFormat="1" ht="22.8" customHeight="1">
      <c r="A122" s="37"/>
      <c r="B122" s="38"/>
      <c r="C122" s="106" t="s">
        <v>120</v>
      </c>
      <c r="D122" s="39"/>
      <c r="E122" s="39"/>
      <c r="F122" s="39"/>
      <c r="G122" s="39"/>
      <c r="H122" s="39"/>
      <c r="I122" s="39"/>
      <c r="J122" s="196">
        <f>BK122</f>
        <v>0</v>
      </c>
      <c r="K122" s="39"/>
      <c r="L122" s="43"/>
      <c r="M122" s="102"/>
      <c r="N122" s="197"/>
      <c r="O122" s="103"/>
      <c r="P122" s="198">
        <f>P123</f>
        <v>0</v>
      </c>
      <c r="Q122" s="103"/>
      <c r="R122" s="198">
        <f>R123</f>
        <v>0</v>
      </c>
      <c r="S122" s="103"/>
      <c r="T122" s="199">
        <f>T123</f>
        <v>0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T122" s="16" t="s">
        <v>79</v>
      </c>
      <c r="AU122" s="16" t="s">
        <v>103</v>
      </c>
      <c r="BK122" s="200">
        <f>BK123</f>
        <v>0</v>
      </c>
    </row>
    <row r="123" s="12" customFormat="1" ht="25.92" customHeight="1">
      <c r="A123" s="12"/>
      <c r="B123" s="201"/>
      <c r="C123" s="202"/>
      <c r="D123" s="203" t="s">
        <v>79</v>
      </c>
      <c r="E123" s="204" t="s">
        <v>93</v>
      </c>
      <c r="F123" s="204" t="s">
        <v>94</v>
      </c>
      <c r="G123" s="202"/>
      <c r="H123" s="202"/>
      <c r="I123" s="205"/>
      <c r="J123" s="206">
        <f>BK123</f>
        <v>0</v>
      </c>
      <c r="K123" s="202"/>
      <c r="L123" s="207"/>
      <c r="M123" s="208"/>
      <c r="N123" s="209"/>
      <c r="O123" s="209"/>
      <c r="P123" s="210">
        <f>P124+P129+P132+P135+P138</f>
        <v>0</v>
      </c>
      <c r="Q123" s="209"/>
      <c r="R123" s="210">
        <f>R124+R129+R132+R135+R138</f>
        <v>0</v>
      </c>
      <c r="S123" s="209"/>
      <c r="T123" s="211">
        <f>T124+T129+T132+T135+T138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2" t="s">
        <v>137</v>
      </c>
      <c r="AT123" s="213" t="s">
        <v>79</v>
      </c>
      <c r="AU123" s="213" t="s">
        <v>80</v>
      </c>
      <c r="AY123" s="212" t="s">
        <v>123</v>
      </c>
      <c r="BK123" s="214">
        <f>BK124+BK129+BK132+BK135+BK138</f>
        <v>0</v>
      </c>
    </row>
    <row r="124" s="12" customFormat="1" ht="22.8" customHeight="1">
      <c r="A124" s="12"/>
      <c r="B124" s="201"/>
      <c r="C124" s="202"/>
      <c r="D124" s="203" t="s">
        <v>79</v>
      </c>
      <c r="E124" s="215" t="s">
        <v>274</v>
      </c>
      <c r="F124" s="215" t="s">
        <v>275</v>
      </c>
      <c r="G124" s="202"/>
      <c r="H124" s="202"/>
      <c r="I124" s="205"/>
      <c r="J124" s="216">
        <f>BK124</f>
        <v>0</v>
      </c>
      <c r="K124" s="202"/>
      <c r="L124" s="207"/>
      <c r="M124" s="208"/>
      <c r="N124" s="209"/>
      <c r="O124" s="209"/>
      <c r="P124" s="210">
        <f>SUM(P125:P128)</f>
        <v>0</v>
      </c>
      <c r="Q124" s="209"/>
      <c r="R124" s="210">
        <f>SUM(R125:R128)</f>
        <v>0</v>
      </c>
      <c r="S124" s="209"/>
      <c r="T124" s="211">
        <f>SUM(T125:T128)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2" t="s">
        <v>137</v>
      </c>
      <c r="AT124" s="213" t="s">
        <v>79</v>
      </c>
      <c r="AU124" s="213" t="s">
        <v>14</v>
      </c>
      <c r="AY124" s="212" t="s">
        <v>123</v>
      </c>
      <c r="BK124" s="214">
        <f>SUM(BK125:BK128)</f>
        <v>0</v>
      </c>
    </row>
    <row r="125" s="2" customFormat="1" ht="16.5" customHeight="1">
      <c r="A125" s="37"/>
      <c r="B125" s="38"/>
      <c r="C125" s="217" t="s">
        <v>14</v>
      </c>
      <c r="D125" s="217" t="s">
        <v>125</v>
      </c>
      <c r="E125" s="218" t="s">
        <v>276</v>
      </c>
      <c r="F125" s="219" t="s">
        <v>277</v>
      </c>
      <c r="G125" s="220" t="s">
        <v>278</v>
      </c>
      <c r="H125" s="221">
        <v>1</v>
      </c>
      <c r="I125" s="222"/>
      <c r="J125" s="223">
        <f>ROUND(I125*H125,2)</f>
        <v>0</v>
      </c>
      <c r="K125" s="219" t="s">
        <v>129</v>
      </c>
      <c r="L125" s="43"/>
      <c r="M125" s="224" t="s">
        <v>1</v>
      </c>
      <c r="N125" s="225" t="s">
        <v>45</v>
      </c>
      <c r="O125" s="90"/>
      <c r="P125" s="226">
        <f>O125*H125</f>
        <v>0</v>
      </c>
      <c r="Q125" s="226">
        <v>0</v>
      </c>
      <c r="R125" s="226">
        <f>Q125*H125</f>
        <v>0</v>
      </c>
      <c r="S125" s="226">
        <v>0</v>
      </c>
      <c r="T125" s="227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28" t="s">
        <v>279</v>
      </c>
      <c r="AT125" s="228" t="s">
        <v>125</v>
      </c>
      <c r="AU125" s="228" t="s">
        <v>89</v>
      </c>
      <c r="AY125" s="16" t="s">
        <v>123</v>
      </c>
      <c r="BE125" s="229">
        <f>IF(N125="základní",J125,0)</f>
        <v>0</v>
      </c>
      <c r="BF125" s="229">
        <f>IF(N125="snížená",J125,0)</f>
        <v>0</v>
      </c>
      <c r="BG125" s="229">
        <f>IF(N125="zákl. přenesená",J125,0)</f>
        <v>0</v>
      </c>
      <c r="BH125" s="229">
        <f>IF(N125="sníž. přenesená",J125,0)</f>
        <v>0</v>
      </c>
      <c r="BI125" s="229">
        <f>IF(N125="nulová",J125,0)</f>
        <v>0</v>
      </c>
      <c r="BJ125" s="16" t="s">
        <v>14</v>
      </c>
      <c r="BK125" s="229">
        <f>ROUND(I125*H125,2)</f>
        <v>0</v>
      </c>
      <c r="BL125" s="16" t="s">
        <v>279</v>
      </c>
      <c r="BM125" s="228" t="s">
        <v>280</v>
      </c>
    </row>
    <row r="126" s="2" customFormat="1">
      <c r="A126" s="37"/>
      <c r="B126" s="38"/>
      <c r="C126" s="39"/>
      <c r="D126" s="230" t="s">
        <v>132</v>
      </c>
      <c r="E126" s="39"/>
      <c r="F126" s="231" t="s">
        <v>281</v>
      </c>
      <c r="G126" s="39"/>
      <c r="H126" s="39"/>
      <c r="I126" s="232"/>
      <c r="J126" s="39"/>
      <c r="K126" s="39"/>
      <c r="L126" s="43"/>
      <c r="M126" s="233"/>
      <c r="N126" s="234"/>
      <c r="O126" s="90"/>
      <c r="P126" s="90"/>
      <c r="Q126" s="90"/>
      <c r="R126" s="90"/>
      <c r="S126" s="90"/>
      <c r="T126" s="91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T126" s="16" t="s">
        <v>132</v>
      </c>
      <c r="AU126" s="16" t="s">
        <v>89</v>
      </c>
    </row>
    <row r="127" s="2" customFormat="1" ht="16.5" customHeight="1">
      <c r="A127" s="37"/>
      <c r="B127" s="38"/>
      <c r="C127" s="217" t="s">
        <v>89</v>
      </c>
      <c r="D127" s="217" t="s">
        <v>125</v>
      </c>
      <c r="E127" s="218" t="s">
        <v>282</v>
      </c>
      <c r="F127" s="219" t="s">
        <v>283</v>
      </c>
      <c r="G127" s="220" t="s">
        <v>278</v>
      </c>
      <c r="H127" s="221">
        <v>1</v>
      </c>
      <c r="I127" s="222"/>
      <c r="J127" s="223">
        <f>ROUND(I127*H127,2)</f>
        <v>0</v>
      </c>
      <c r="K127" s="219" t="s">
        <v>129</v>
      </c>
      <c r="L127" s="43"/>
      <c r="M127" s="224" t="s">
        <v>1</v>
      </c>
      <c r="N127" s="225" t="s">
        <v>45</v>
      </c>
      <c r="O127" s="90"/>
      <c r="P127" s="226">
        <f>O127*H127</f>
        <v>0</v>
      </c>
      <c r="Q127" s="226">
        <v>0</v>
      </c>
      <c r="R127" s="226">
        <f>Q127*H127</f>
        <v>0</v>
      </c>
      <c r="S127" s="226">
        <v>0</v>
      </c>
      <c r="T127" s="22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28" t="s">
        <v>279</v>
      </c>
      <c r="AT127" s="228" t="s">
        <v>125</v>
      </c>
      <c r="AU127" s="228" t="s">
        <v>89</v>
      </c>
      <c r="AY127" s="16" t="s">
        <v>123</v>
      </c>
      <c r="BE127" s="229">
        <f>IF(N127="základní",J127,0)</f>
        <v>0</v>
      </c>
      <c r="BF127" s="229">
        <f>IF(N127="snížená",J127,0)</f>
        <v>0</v>
      </c>
      <c r="BG127" s="229">
        <f>IF(N127="zákl. přenesená",J127,0)</f>
        <v>0</v>
      </c>
      <c r="BH127" s="229">
        <f>IF(N127="sníž. přenesená",J127,0)</f>
        <v>0</v>
      </c>
      <c r="BI127" s="229">
        <f>IF(N127="nulová",J127,0)</f>
        <v>0</v>
      </c>
      <c r="BJ127" s="16" t="s">
        <v>14</v>
      </c>
      <c r="BK127" s="229">
        <f>ROUND(I127*H127,2)</f>
        <v>0</v>
      </c>
      <c r="BL127" s="16" t="s">
        <v>279</v>
      </c>
      <c r="BM127" s="228" t="s">
        <v>284</v>
      </c>
    </row>
    <row r="128" s="2" customFormat="1">
      <c r="A128" s="37"/>
      <c r="B128" s="38"/>
      <c r="C128" s="39"/>
      <c r="D128" s="230" t="s">
        <v>132</v>
      </c>
      <c r="E128" s="39"/>
      <c r="F128" s="231" t="s">
        <v>285</v>
      </c>
      <c r="G128" s="39"/>
      <c r="H128" s="39"/>
      <c r="I128" s="232"/>
      <c r="J128" s="39"/>
      <c r="K128" s="39"/>
      <c r="L128" s="43"/>
      <c r="M128" s="233"/>
      <c r="N128" s="234"/>
      <c r="O128" s="90"/>
      <c r="P128" s="90"/>
      <c r="Q128" s="90"/>
      <c r="R128" s="90"/>
      <c r="S128" s="90"/>
      <c r="T128" s="91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T128" s="16" t="s">
        <v>132</v>
      </c>
      <c r="AU128" s="16" t="s">
        <v>89</v>
      </c>
    </row>
    <row r="129" s="12" customFormat="1" ht="22.8" customHeight="1">
      <c r="A129" s="12"/>
      <c r="B129" s="201"/>
      <c r="C129" s="202"/>
      <c r="D129" s="203" t="s">
        <v>79</v>
      </c>
      <c r="E129" s="215" t="s">
        <v>286</v>
      </c>
      <c r="F129" s="215" t="s">
        <v>287</v>
      </c>
      <c r="G129" s="202"/>
      <c r="H129" s="202"/>
      <c r="I129" s="205"/>
      <c r="J129" s="216">
        <f>BK129</f>
        <v>0</v>
      </c>
      <c r="K129" s="202"/>
      <c r="L129" s="207"/>
      <c r="M129" s="208"/>
      <c r="N129" s="209"/>
      <c r="O129" s="209"/>
      <c r="P129" s="210">
        <f>SUM(P130:P131)</f>
        <v>0</v>
      </c>
      <c r="Q129" s="209"/>
      <c r="R129" s="210">
        <f>SUM(R130:R131)</f>
        <v>0</v>
      </c>
      <c r="S129" s="209"/>
      <c r="T129" s="211">
        <f>SUM(T130:T131)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2" t="s">
        <v>137</v>
      </c>
      <c r="AT129" s="213" t="s">
        <v>79</v>
      </c>
      <c r="AU129" s="213" t="s">
        <v>14</v>
      </c>
      <c r="AY129" s="212" t="s">
        <v>123</v>
      </c>
      <c r="BK129" s="214">
        <f>SUM(BK130:BK131)</f>
        <v>0</v>
      </c>
    </row>
    <row r="130" s="2" customFormat="1" ht="16.5" customHeight="1">
      <c r="A130" s="37"/>
      <c r="B130" s="38"/>
      <c r="C130" s="217" t="s">
        <v>144</v>
      </c>
      <c r="D130" s="217" t="s">
        <v>125</v>
      </c>
      <c r="E130" s="218" t="s">
        <v>288</v>
      </c>
      <c r="F130" s="219" t="s">
        <v>287</v>
      </c>
      <c r="G130" s="220" t="s">
        <v>278</v>
      </c>
      <c r="H130" s="221">
        <v>1</v>
      </c>
      <c r="I130" s="222"/>
      <c r="J130" s="223">
        <f>ROUND(I130*H130,2)</f>
        <v>0</v>
      </c>
      <c r="K130" s="219" t="s">
        <v>129</v>
      </c>
      <c r="L130" s="43"/>
      <c r="M130" s="224" t="s">
        <v>1</v>
      </c>
      <c r="N130" s="225" t="s">
        <v>45</v>
      </c>
      <c r="O130" s="90"/>
      <c r="P130" s="226">
        <f>O130*H130</f>
        <v>0</v>
      </c>
      <c r="Q130" s="226">
        <v>0</v>
      </c>
      <c r="R130" s="226">
        <f>Q130*H130</f>
        <v>0</v>
      </c>
      <c r="S130" s="226">
        <v>0</v>
      </c>
      <c r="T130" s="227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28" t="s">
        <v>279</v>
      </c>
      <c r="AT130" s="228" t="s">
        <v>125</v>
      </c>
      <c r="AU130" s="228" t="s">
        <v>89</v>
      </c>
      <c r="AY130" s="16" t="s">
        <v>123</v>
      </c>
      <c r="BE130" s="229">
        <f>IF(N130="základní",J130,0)</f>
        <v>0</v>
      </c>
      <c r="BF130" s="229">
        <f>IF(N130="snížená",J130,0)</f>
        <v>0</v>
      </c>
      <c r="BG130" s="229">
        <f>IF(N130="zákl. přenesená",J130,0)</f>
        <v>0</v>
      </c>
      <c r="BH130" s="229">
        <f>IF(N130="sníž. přenesená",J130,0)</f>
        <v>0</v>
      </c>
      <c r="BI130" s="229">
        <f>IF(N130="nulová",J130,0)</f>
        <v>0</v>
      </c>
      <c r="BJ130" s="16" t="s">
        <v>14</v>
      </c>
      <c r="BK130" s="229">
        <f>ROUND(I130*H130,2)</f>
        <v>0</v>
      </c>
      <c r="BL130" s="16" t="s">
        <v>279</v>
      </c>
      <c r="BM130" s="228" t="s">
        <v>289</v>
      </c>
    </row>
    <row r="131" s="2" customFormat="1">
      <c r="A131" s="37"/>
      <c r="B131" s="38"/>
      <c r="C131" s="39"/>
      <c r="D131" s="230" t="s">
        <v>132</v>
      </c>
      <c r="E131" s="39"/>
      <c r="F131" s="231" t="s">
        <v>290</v>
      </c>
      <c r="G131" s="39"/>
      <c r="H131" s="39"/>
      <c r="I131" s="232"/>
      <c r="J131" s="39"/>
      <c r="K131" s="39"/>
      <c r="L131" s="43"/>
      <c r="M131" s="233"/>
      <c r="N131" s="234"/>
      <c r="O131" s="90"/>
      <c r="P131" s="90"/>
      <c r="Q131" s="90"/>
      <c r="R131" s="90"/>
      <c r="S131" s="90"/>
      <c r="T131" s="91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16" t="s">
        <v>132</v>
      </c>
      <c r="AU131" s="16" t="s">
        <v>89</v>
      </c>
    </row>
    <row r="132" s="12" customFormat="1" ht="22.8" customHeight="1">
      <c r="A132" s="12"/>
      <c r="B132" s="201"/>
      <c r="C132" s="202"/>
      <c r="D132" s="203" t="s">
        <v>79</v>
      </c>
      <c r="E132" s="215" t="s">
        <v>291</v>
      </c>
      <c r="F132" s="215" t="s">
        <v>292</v>
      </c>
      <c r="G132" s="202"/>
      <c r="H132" s="202"/>
      <c r="I132" s="205"/>
      <c r="J132" s="216">
        <f>BK132</f>
        <v>0</v>
      </c>
      <c r="K132" s="202"/>
      <c r="L132" s="207"/>
      <c r="M132" s="208"/>
      <c r="N132" s="209"/>
      <c r="O132" s="209"/>
      <c r="P132" s="210">
        <f>SUM(P133:P134)</f>
        <v>0</v>
      </c>
      <c r="Q132" s="209"/>
      <c r="R132" s="210">
        <f>SUM(R133:R134)</f>
        <v>0</v>
      </c>
      <c r="S132" s="209"/>
      <c r="T132" s="211">
        <f>SUM(T133:T134)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12" t="s">
        <v>137</v>
      </c>
      <c r="AT132" s="213" t="s">
        <v>79</v>
      </c>
      <c r="AU132" s="213" t="s">
        <v>14</v>
      </c>
      <c r="AY132" s="212" t="s">
        <v>123</v>
      </c>
      <c r="BK132" s="214">
        <f>SUM(BK133:BK134)</f>
        <v>0</v>
      </c>
    </row>
    <row r="133" s="2" customFormat="1" ht="16.5" customHeight="1">
      <c r="A133" s="37"/>
      <c r="B133" s="38"/>
      <c r="C133" s="217" t="s">
        <v>130</v>
      </c>
      <c r="D133" s="217" t="s">
        <v>125</v>
      </c>
      <c r="E133" s="218" t="s">
        <v>293</v>
      </c>
      <c r="F133" s="219" t="s">
        <v>294</v>
      </c>
      <c r="G133" s="220" t="s">
        <v>278</v>
      </c>
      <c r="H133" s="221">
        <v>1</v>
      </c>
      <c r="I133" s="222"/>
      <c r="J133" s="223">
        <f>ROUND(I133*H133,2)</f>
        <v>0</v>
      </c>
      <c r="K133" s="219" t="s">
        <v>129</v>
      </c>
      <c r="L133" s="43"/>
      <c r="M133" s="224" t="s">
        <v>1</v>
      </c>
      <c r="N133" s="225" t="s">
        <v>45</v>
      </c>
      <c r="O133" s="90"/>
      <c r="P133" s="226">
        <f>O133*H133</f>
        <v>0</v>
      </c>
      <c r="Q133" s="226">
        <v>0</v>
      </c>
      <c r="R133" s="226">
        <f>Q133*H133</f>
        <v>0</v>
      </c>
      <c r="S133" s="226">
        <v>0</v>
      </c>
      <c r="T133" s="227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28" t="s">
        <v>279</v>
      </c>
      <c r="AT133" s="228" t="s">
        <v>125</v>
      </c>
      <c r="AU133" s="228" t="s">
        <v>89</v>
      </c>
      <c r="AY133" s="16" t="s">
        <v>123</v>
      </c>
      <c r="BE133" s="229">
        <f>IF(N133="základní",J133,0)</f>
        <v>0</v>
      </c>
      <c r="BF133" s="229">
        <f>IF(N133="snížená",J133,0)</f>
        <v>0</v>
      </c>
      <c r="BG133" s="229">
        <f>IF(N133="zákl. přenesená",J133,0)</f>
        <v>0</v>
      </c>
      <c r="BH133" s="229">
        <f>IF(N133="sníž. přenesená",J133,0)</f>
        <v>0</v>
      </c>
      <c r="BI133" s="229">
        <f>IF(N133="nulová",J133,0)</f>
        <v>0</v>
      </c>
      <c r="BJ133" s="16" t="s">
        <v>14</v>
      </c>
      <c r="BK133" s="229">
        <f>ROUND(I133*H133,2)</f>
        <v>0</v>
      </c>
      <c r="BL133" s="16" t="s">
        <v>279</v>
      </c>
      <c r="BM133" s="228" t="s">
        <v>295</v>
      </c>
    </row>
    <row r="134" s="2" customFormat="1">
      <c r="A134" s="37"/>
      <c r="B134" s="38"/>
      <c r="C134" s="39"/>
      <c r="D134" s="230" t="s">
        <v>132</v>
      </c>
      <c r="E134" s="39"/>
      <c r="F134" s="231" t="s">
        <v>296</v>
      </c>
      <c r="G134" s="39"/>
      <c r="H134" s="39"/>
      <c r="I134" s="232"/>
      <c r="J134" s="39"/>
      <c r="K134" s="39"/>
      <c r="L134" s="43"/>
      <c r="M134" s="233"/>
      <c r="N134" s="234"/>
      <c r="O134" s="90"/>
      <c r="P134" s="90"/>
      <c r="Q134" s="90"/>
      <c r="R134" s="90"/>
      <c r="S134" s="90"/>
      <c r="T134" s="91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6" t="s">
        <v>132</v>
      </c>
      <c r="AU134" s="16" t="s">
        <v>89</v>
      </c>
    </row>
    <row r="135" s="12" customFormat="1" ht="22.8" customHeight="1">
      <c r="A135" s="12"/>
      <c r="B135" s="201"/>
      <c r="C135" s="202"/>
      <c r="D135" s="203" t="s">
        <v>79</v>
      </c>
      <c r="E135" s="215" t="s">
        <v>297</v>
      </c>
      <c r="F135" s="215" t="s">
        <v>298</v>
      </c>
      <c r="G135" s="202"/>
      <c r="H135" s="202"/>
      <c r="I135" s="205"/>
      <c r="J135" s="216">
        <f>BK135</f>
        <v>0</v>
      </c>
      <c r="K135" s="202"/>
      <c r="L135" s="207"/>
      <c r="M135" s="208"/>
      <c r="N135" s="209"/>
      <c r="O135" s="209"/>
      <c r="P135" s="210">
        <f>SUM(P136:P137)</f>
        <v>0</v>
      </c>
      <c r="Q135" s="209"/>
      <c r="R135" s="210">
        <f>SUM(R136:R137)</f>
        <v>0</v>
      </c>
      <c r="S135" s="209"/>
      <c r="T135" s="211">
        <f>SUM(T136:T137)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2" t="s">
        <v>137</v>
      </c>
      <c r="AT135" s="213" t="s">
        <v>79</v>
      </c>
      <c r="AU135" s="213" t="s">
        <v>14</v>
      </c>
      <c r="AY135" s="212" t="s">
        <v>123</v>
      </c>
      <c r="BK135" s="214">
        <f>SUM(BK136:BK137)</f>
        <v>0</v>
      </c>
    </row>
    <row r="136" s="2" customFormat="1" ht="16.5" customHeight="1">
      <c r="A136" s="37"/>
      <c r="B136" s="38"/>
      <c r="C136" s="217" t="s">
        <v>137</v>
      </c>
      <c r="D136" s="217" t="s">
        <v>125</v>
      </c>
      <c r="E136" s="218" t="s">
        <v>299</v>
      </c>
      <c r="F136" s="219" t="s">
        <v>298</v>
      </c>
      <c r="G136" s="220" t="s">
        <v>278</v>
      </c>
      <c r="H136" s="221">
        <v>1</v>
      </c>
      <c r="I136" s="222"/>
      <c r="J136" s="223">
        <f>ROUND(I136*H136,2)</f>
        <v>0</v>
      </c>
      <c r="K136" s="219" t="s">
        <v>129</v>
      </c>
      <c r="L136" s="43"/>
      <c r="M136" s="224" t="s">
        <v>1</v>
      </c>
      <c r="N136" s="225" t="s">
        <v>45</v>
      </c>
      <c r="O136" s="90"/>
      <c r="P136" s="226">
        <f>O136*H136</f>
        <v>0</v>
      </c>
      <c r="Q136" s="226">
        <v>0</v>
      </c>
      <c r="R136" s="226">
        <f>Q136*H136</f>
        <v>0</v>
      </c>
      <c r="S136" s="226">
        <v>0</v>
      </c>
      <c r="T136" s="227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28" t="s">
        <v>279</v>
      </c>
      <c r="AT136" s="228" t="s">
        <v>125</v>
      </c>
      <c r="AU136" s="228" t="s">
        <v>89</v>
      </c>
      <c r="AY136" s="16" t="s">
        <v>123</v>
      </c>
      <c r="BE136" s="229">
        <f>IF(N136="základní",J136,0)</f>
        <v>0</v>
      </c>
      <c r="BF136" s="229">
        <f>IF(N136="snížená",J136,0)</f>
        <v>0</v>
      </c>
      <c r="BG136" s="229">
        <f>IF(N136="zákl. přenesená",J136,0)</f>
        <v>0</v>
      </c>
      <c r="BH136" s="229">
        <f>IF(N136="sníž. přenesená",J136,0)</f>
        <v>0</v>
      </c>
      <c r="BI136" s="229">
        <f>IF(N136="nulová",J136,0)</f>
        <v>0</v>
      </c>
      <c r="BJ136" s="16" t="s">
        <v>14</v>
      </c>
      <c r="BK136" s="229">
        <f>ROUND(I136*H136,2)</f>
        <v>0</v>
      </c>
      <c r="BL136" s="16" t="s">
        <v>279</v>
      </c>
      <c r="BM136" s="228" t="s">
        <v>300</v>
      </c>
    </row>
    <row r="137" s="2" customFormat="1">
      <c r="A137" s="37"/>
      <c r="B137" s="38"/>
      <c r="C137" s="39"/>
      <c r="D137" s="230" t="s">
        <v>132</v>
      </c>
      <c r="E137" s="39"/>
      <c r="F137" s="231" t="s">
        <v>301</v>
      </c>
      <c r="G137" s="39"/>
      <c r="H137" s="39"/>
      <c r="I137" s="232"/>
      <c r="J137" s="39"/>
      <c r="K137" s="39"/>
      <c r="L137" s="43"/>
      <c r="M137" s="233"/>
      <c r="N137" s="234"/>
      <c r="O137" s="90"/>
      <c r="P137" s="90"/>
      <c r="Q137" s="90"/>
      <c r="R137" s="90"/>
      <c r="S137" s="90"/>
      <c r="T137" s="91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6" t="s">
        <v>132</v>
      </c>
      <c r="AU137" s="16" t="s">
        <v>89</v>
      </c>
    </row>
    <row r="138" s="12" customFormat="1" ht="22.8" customHeight="1">
      <c r="A138" s="12"/>
      <c r="B138" s="201"/>
      <c r="C138" s="202"/>
      <c r="D138" s="203" t="s">
        <v>79</v>
      </c>
      <c r="E138" s="215" t="s">
        <v>302</v>
      </c>
      <c r="F138" s="215" t="s">
        <v>303</v>
      </c>
      <c r="G138" s="202"/>
      <c r="H138" s="202"/>
      <c r="I138" s="205"/>
      <c r="J138" s="216">
        <f>BK138</f>
        <v>0</v>
      </c>
      <c r="K138" s="202"/>
      <c r="L138" s="207"/>
      <c r="M138" s="208"/>
      <c r="N138" s="209"/>
      <c r="O138" s="209"/>
      <c r="P138" s="210">
        <f>SUM(P139:P140)</f>
        <v>0</v>
      </c>
      <c r="Q138" s="209"/>
      <c r="R138" s="210">
        <f>SUM(R139:R140)</f>
        <v>0</v>
      </c>
      <c r="S138" s="209"/>
      <c r="T138" s="211">
        <f>SUM(T139:T140)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12" t="s">
        <v>137</v>
      </c>
      <c r="AT138" s="213" t="s">
        <v>79</v>
      </c>
      <c r="AU138" s="213" t="s">
        <v>14</v>
      </c>
      <c r="AY138" s="212" t="s">
        <v>123</v>
      </c>
      <c r="BK138" s="214">
        <f>SUM(BK139:BK140)</f>
        <v>0</v>
      </c>
    </row>
    <row r="139" s="2" customFormat="1" ht="16.5" customHeight="1">
      <c r="A139" s="37"/>
      <c r="B139" s="38"/>
      <c r="C139" s="217" t="s">
        <v>162</v>
      </c>
      <c r="D139" s="217" t="s">
        <v>125</v>
      </c>
      <c r="E139" s="218" t="s">
        <v>304</v>
      </c>
      <c r="F139" s="219" t="s">
        <v>303</v>
      </c>
      <c r="G139" s="220" t="s">
        <v>278</v>
      </c>
      <c r="H139" s="221">
        <v>1</v>
      </c>
      <c r="I139" s="222"/>
      <c r="J139" s="223">
        <f>ROUND(I139*H139,2)</f>
        <v>0</v>
      </c>
      <c r="K139" s="219" t="s">
        <v>129</v>
      </c>
      <c r="L139" s="43"/>
      <c r="M139" s="224" t="s">
        <v>1</v>
      </c>
      <c r="N139" s="225" t="s">
        <v>45</v>
      </c>
      <c r="O139" s="90"/>
      <c r="P139" s="226">
        <f>O139*H139</f>
        <v>0</v>
      </c>
      <c r="Q139" s="226">
        <v>0</v>
      </c>
      <c r="R139" s="226">
        <f>Q139*H139</f>
        <v>0</v>
      </c>
      <c r="S139" s="226">
        <v>0</v>
      </c>
      <c r="T139" s="227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28" t="s">
        <v>279</v>
      </c>
      <c r="AT139" s="228" t="s">
        <v>125</v>
      </c>
      <c r="AU139" s="228" t="s">
        <v>89</v>
      </c>
      <c r="AY139" s="16" t="s">
        <v>123</v>
      </c>
      <c r="BE139" s="229">
        <f>IF(N139="základní",J139,0)</f>
        <v>0</v>
      </c>
      <c r="BF139" s="229">
        <f>IF(N139="snížená",J139,0)</f>
        <v>0</v>
      </c>
      <c r="BG139" s="229">
        <f>IF(N139="zákl. přenesená",J139,0)</f>
        <v>0</v>
      </c>
      <c r="BH139" s="229">
        <f>IF(N139="sníž. přenesená",J139,0)</f>
        <v>0</v>
      </c>
      <c r="BI139" s="229">
        <f>IF(N139="nulová",J139,0)</f>
        <v>0</v>
      </c>
      <c r="BJ139" s="16" t="s">
        <v>14</v>
      </c>
      <c r="BK139" s="229">
        <f>ROUND(I139*H139,2)</f>
        <v>0</v>
      </c>
      <c r="BL139" s="16" t="s">
        <v>279</v>
      </c>
      <c r="BM139" s="228" t="s">
        <v>305</v>
      </c>
    </row>
    <row r="140" s="2" customFormat="1">
      <c r="A140" s="37"/>
      <c r="B140" s="38"/>
      <c r="C140" s="39"/>
      <c r="D140" s="230" t="s">
        <v>132</v>
      </c>
      <c r="E140" s="39"/>
      <c r="F140" s="231" t="s">
        <v>306</v>
      </c>
      <c r="G140" s="39"/>
      <c r="H140" s="39"/>
      <c r="I140" s="232"/>
      <c r="J140" s="39"/>
      <c r="K140" s="39"/>
      <c r="L140" s="43"/>
      <c r="M140" s="268"/>
      <c r="N140" s="269"/>
      <c r="O140" s="270"/>
      <c r="P140" s="270"/>
      <c r="Q140" s="270"/>
      <c r="R140" s="270"/>
      <c r="S140" s="270"/>
      <c r="T140" s="271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T140" s="16" t="s">
        <v>132</v>
      </c>
      <c r="AU140" s="16" t="s">
        <v>89</v>
      </c>
    </row>
    <row r="141" s="2" customFormat="1" ht="6.96" customHeight="1">
      <c r="A141" s="37"/>
      <c r="B141" s="65"/>
      <c r="C141" s="66"/>
      <c r="D141" s="66"/>
      <c r="E141" s="66"/>
      <c r="F141" s="66"/>
      <c r="G141" s="66"/>
      <c r="H141" s="66"/>
      <c r="I141" s="66"/>
      <c r="J141" s="66"/>
      <c r="K141" s="66"/>
      <c r="L141" s="43"/>
      <c r="M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</sheetData>
  <sheetProtection sheet="1" autoFilter="0" formatColumns="0" formatRows="0" objects="1" scenarios="1" spinCount="100000" saltValue="c0F407Pm+TpE7+k69Sg26DZhYir0CyqkNvZF2w9VbgnwyQXiswQ4MEQ0UTCpygYeS7/PhH+ITMArGcroODuV5w==" hashValue="RkxK1GxMHwigXXcEAHgzDRGWS9opT0hKj4CMHtz07amGgoVUU5TRe516iBBFoBPQwO3bxCce5eGZckpmZA6ZVA==" algorithmName="SHA-512" password="CC35"/>
  <autoFilter ref="C121:K140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hyperlinks>
    <hyperlink ref="F126" r:id="rId1" display="https://podminky.urs.cz/item/CS_URS_2022_01/012203000"/>
    <hyperlink ref="F128" r:id="rId2" display="https://podminky.urs.cz/item/CS_URS_2022_01/013254000"/>
    <hyperlink ref="F131" r:id="rId3" display="https://podminky.urs.cz/item/CS_URS_2022_01/030001000"/>
    <hyperlink ref="F134" r:id="rId4" display="https://podminky.urs.cz/item/CS_URS_2022_01/043002000"/>
    <hyperlink ref="F137" r:id="rId5" display="https://podminky.urs.cz/item/CS_URS_2022_01/060001000"/>
    <hyperlink ref="F140" r:id="rId6" display="https://podminky.urs.cz/item/CS_URS_2022_01/070001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DESKTOP-5UCNF4N\TMI</dc:creator>
  <cp:lastModifiedBy>DESKTOP-5UCNF4N\TMI</cp:lastModifiedBy>
  <dcterms:created xsi:type="dcterms:W3CDTF">2022-06-22T18:30:59Z</dcterms:created>
  <dcterms:modified xsi:type="dcterms:W3CDTF">2022-06-22T18:31:10Z</dcterms:modified>
</cp:coreProperties>
</file>