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01 - Prodloužení stoky KD..." sheetId="2" r:id="rId2"/>
    <sheet name="02 - Rekonstrukce přípoje..." sheetId="3" r:id="rId3"/>
    <sheet name="Pokyny pro vyplnění" sheetId="4" r:id="rId4"/>
  </sheets>
  <definedNames>
    <definedName name="_xlnm.Print_Area" localSheetId="0">'Rekapitulace stavby'!$D$4:$AO$36,'Rekapitulace stavby'!$C$42:$AQ$57</definedName>
    <definedName name="_xlnm.Print_Titles" localSheetId="0">'Rekapitulace stavby'!$52:$52</definedName>
    <definedName name="_xlnm._FilterDatabase" localSheetId="1" hidden="1">'01 - Prodloužení stoky KD...'!$C$91:$K$989</definedName>
    <definedName name="_xlnm.Print_Area" localSheetId="1">'01 - Prodloužení stoky KD...'!$C$4:$J$39,'01 - Prodloužení stoky KD...'!$C$45:$J$73,'01 - Prodloužení stoky KD...'!$C$79:$J$989</definedName>
    <definedName name="_xlnm.Print_Titles" localSheetId="1">'01 - Prodloužení stoky KD...'!$91:$91</definedName>
    <definedName name="_xlnm._FilterDatabase" localSheetId="2" hidden="1">'02 - Rekonstrukce přípoje...'!$C$91:$K$516</definedName>
    <definedName name="_xlnm.Print_Area" localSheetId="2">'02 - Rekonstrukce přípoje...'!$C$4:$J$39,'02 - Rekonstrukce přípoje...'!$C$45:$J$73,'02 - Rekonstrukce přípoje...'!$C$79:$J$516</definedName>
    <definedName name="_xlnm.Print_Titles" localSheetId="2">'02 - Rekonstrukce přípoje...'!$91:$91</definedName>
    <definedName name="_xlnm.Print_Area" localSheetId="3">'Pokyny pro vyplnění'!$B$2:$K$71,'Pokyny pro vyplnění'!$B$74:$K$118,'Pokyny pro vyplnění'!$B$121:$K$161,'Pokyny pro vyplnění'!$B$164:$K$218</definedName>
  </definedNames>
  <calcPr/>
</workbook>
</file>

<file path=xl/calcChain.xml><?xml version="1.0" encoding="utf-8"?>
<calcChain xmlns="http://schemas.openxmlformats.org/spreadsheetml/2006/main">
  <c i="3" l="1" r="J37"/>
  <c r="J36"/>
  <c i="1" r="AY56"/>
  <c i="3" r="J35"/>
  <c i="1" r="AX56"/>
  <c i="3" r="BI515"/>
  <c r="BH515"/>
  <c r="BG515"/>
  <c r="BF515"/>
  <c r="T515"/>
  <c r="R515"/>
  <c r="P515"/>
  <c r="BI513"/>
  <c r="BH513"/>
  <c r="BG513"/>
  <c r="BF513"/>
  <c r="T513"/>
  <c r="R513"/>
  <c r="P513"/>
  <c r="BI510"/>
  <c r="BH510"/>
  <c r="BG510"/>
  <c r="BF510"/>
  <c r="T510"/>
  <c r="T509"/>
  <c r="R510"/>
  <c r="R509"/>
  <c r="P510"/>
  <c r="P509"/>
  <c r="BI507"/>
  <c r="BH507"/>
  <c r="BG507"/>
  <c r="BF507"/>
  <c r="T507"/>
  <c r="R507"/>
  <c r="P507"/>
  <c r="BI505"/>
  <c r="BH505"/>
  <c r="BG505"/>
  <c r="BF505"/>
  <c r="T505"/>
  <c r="R505"/>
  <c r="P505"/>
  <c r="BI501"/>
  <c r="BH501"/>
  <c r="BG501"/>
  <c r="BF501"/>
  <c r="T501"/>
  <c r="T500"/>
  <c r="R501"/>
  <c r="R500"/>
  <c r="P501"/>
  <c r="P500"/>
  <c r="BI495"/>
  <c r="BH495"/>
  <c r="BG495"/>
  <c r="BF495"/>
  <c r="T495"/>
  <c r="T494"/>
  <c r="R495"/>
  <c r="R494"/>
  <c r="P495"/>
  <c r="P494"/>
  <c r="BI483"/>
  <c r="BH483"/>
  <c r="BG483"/>
  <c r="BF483"/>
  <c r="T483"/>
  <c r="T482"/>
  <c r="R483"/>
  <c r="R482"/>
  <c r="P483"/>
  <c r="P482"/>
  <c r="BI468"/>
  <c r="BH468"/>
  <c r="BG468"/>
  <c r="BF468"/>
  <c r="T468"/>
  <c r="R468"/>
  <c r="P468"/>
  <c r="BI454"/>
  <c r="BH454"/>
  <c r="BG454"/>
  <c r="BF454"/>
  <c r="T454"/>
  <c r="R454"/>
  <c r="P454"/>
  <c r="BI453"/>
  <c r="BH453"/>
  <c r="BG453"/>
  <c r="BF453"/>
  <c r="T453"/>
  <c r="R453"/>
  <c r="P453"/>
  <c r="BI451"/>
  <c r="BH451"/>
  <c r="BG451"/>
  <c r="BF451"/>
  <c r="T451"/>
  <c r="R451"/>
  <c r="P451"/>
  <c r="BI450"/>
  <c r="BH450"/>
  <c r="BG450"/>
  <c r="BF450"/>
  <c r="T450"/>
  <c r="R450"/>
  <c r="P450"/>
  <c r="BI448"/>
  <c r="BH448"/>
  <c r="BG448"/>
  <c r="BF448"/>
  <c r="T448"/>
  <c r="R448"/>
  <c r="P448"/>
  <c r="BI447"/>
  <c r="BH447"/>
  <c r="BG447"/>
  <c r="BF447"/>
  <c r="T447"/>
  <c r="R447"/>
  <c r="P447"/>
  <c r="BI445"/>
  <c r="BH445"/>
  <c r="BG445"/>
  <c r="BF445"/>
  <c r="T445"/>
  <c r="R445"/>
  <c r="P445"/>
  <c r="BI443"/>
  <c r="BH443"/>
  <c r="BG443"/>
  <c r="BF443"/>
  <c r="T443"/>
  <c r="R443"/>
  <c r="P443"/>
  <c r="BI441"/>
  <c r="BH441"/>
  <c r="BG441"/>
  <c r="BF441"/>
  <c r="T441"/>
  <c r="R441"/>
  <c r="P441"/>
  <c r="BI440"/>
  <c r="BH440"/>
  <c r="BG440"/>
  <c r="BF440"/>
  <c r="T440"/>
  <c r="R440"/>
  <c r="P440"/>
  <c r="BI438"/>
  <c r="BH438"/>
  <c r="BG438"/>
  <c r="BF438"/>
  <c r="T438"/>
  <c r="R438"/>
  <c r="P438"/>
  <c r="BI437"/>
  <c r="BH437"/>
  <c r="BG437"/>
  <c r="BF437"/>
  <c r="T437"/>
  <c r="R437"/>
  <c r="P437"/>
  <c r="BI432"/>
  <c r="BH432"/>
  <c r="BG432"/>
  <c r="BF432"/>
  <c r="T432"/>
  <c r="R432"/>
  <c r="P432"/>
  <c r="BI431"/>
  <c r="BH431"/>
  <c r="BG431"/>
  <c r="BF431"/>
  <c r="T431"/>
  <c r="R431"/>
  <c r="P431"/>
  <c r="BI426"/>
  <c r="BH426"/>
  <c r="BG426"/>
  <c r="BF426"/>
  <c r="T426"/>
  <c r="R426"/>
  <c r="P426"/>
  <c r="BI425"/>
  <c r="BH425"/>
  <c r="BG425"/>
  <c r="BF425"/>
  <c r="T425"/>
  <c r="R425"/>
  <c r="P425"/>
  <c r="BI424"/>
  <c r="BH424"/>
  <c r="BG424"/>
  <c r="BF424"/>
  <c r="T424"/>
  <c r="R424"/>
  <c r="P424"/>
  <c r="BI417"/>
  <c r="BH417"/>
  <c r="BG417"/>
  <c r="BF417"/>
  <c r="T417"/>
  <c r="R417"/>
  <c r="P417"/>
  <c r="BI415"/>
  <c r="BH415"/>
  <c r="BG415"/>
  <c r="BF415"/>
  <c r="T415"/>
  <c r="R415"/>
  <c r="P415"/>
  <c r="BI413"/>
  <c r="BH413"/>
  <c r="BG413"/>
  <c r="BF413"/>
  <c r="T413"/>
  <c r="R413"/>
  <c r="P413"/>
  <c r="BI411"/>
  <c r="BH411"/>
  <c r="BG411"/>
  <c r="BF411"/>
  <c r="T411"/>
  <c r="R411"/>
  <c r="P411"/>
  <c r="BI398"/>
  <c r="BH398"/>
  <c r="BG398"/>
  <c r="BF398"/>
  <c r="T398"/>
  <c r="R398"/>
  <c r="P398"/>
  <c r="BI386"/>
  <c r="BH386"/>
  <c r="BG386"/>
  <c r="BF386"/>
  <c r="T386"/>
  <c r="R386"/>
  <c r="P386"/>
  <c r="BI375"/>
  <c r="BH375"/>
  <c r="BG375"/>
  <c r="BF375"/>
  <c r="T375"/>
  <c r="R375"/>
  <c r="P375"/>
  <c r="BI364"/>
  <c r="BH364"/>
  <c r="BG364"/>
  <c r="BF364"/>
  <c r="T364"/>
  <c r="R364"/>
  <c r="P364"/>
  <c r="BI350"/>
  <c r="BH350"/>
  <c r="BG350"/>
  <c r="BF350"/>
  <c r="T350"/>
  <c r="T349"/>
  <c r="R350"/>
  <c r="R349"/>
  <c r="P350"/>
  <c r="P349"/>
  <c r="BI344"/>
  <c r="BH344"/>
  <c r="BG344"/>
  <c r="BF344"/>
  <c r="T344"/>
  <c r="T343"/>
  <c r="R344"/>
  <c r="R343"/>
  <c r="P344"/>
  <c r="P343"/>
  <c r="BI341"/>
  <c r="BH341"/>
  <c r="BG341"/>
  <c r="BF341"/>
  <c r="T341"/>
  <c r="R341"/>
  <c r="P341"/>
  <c r="BI328"/>
  <c r="BH328"/>
  <c r="BG328"/>
  <c r="BF328"/>
  <c r="T328"/>
  <c r="R328"/>
  <c r="P328"/>
  <c r="BI314"/>
  <c r="BH314"/>
  <c r="BG314"/>
  <c r="BF314"/>
  <c r="T314"/>
  <c r="R314"/>
  <c r="P314"/>
  <c r="BI309"/>
  <c r="BH309"/>
  <c r="BG309"/>
  <c r="BF309"/>
  <c r="T309"/>
  <c r="R309"/>
  <c r="P309"/>
  <c r="BI304"/>
  <c r="BH304"/>
  <c r="BG304"/>
  <c r="BF304"/>
  <c r="T304"/>
  <c r="R304"/>
  <c r="P304"/>
  <c r="BI299"/>
  <c r="BH299"/>
  <c r="BG299"/>
  <c r="BF299"/>
  <c r="T299"/>
  <c r="R299"/>
  <c r="P299"/>
  <c r="BI283"/>
  <c r="BH283"/>
  <c r="BG283"/>
  <c r="BF283"/>
  <c r="T283"/>
  <c r="R283"/>
  <c r="P283"/>
  <c r="BI280"/>
  <c r="BH280"/>
  <c r="BG280"/>
  <c r="BF280"/>
  <c r="T280"/>
  <c r="R280"/>
  <c r="P280"/>
  <c r="BI267"/>
  <c r="BH267"/>
  <c r="BG267"/>
  <c r="BF267"/>
  <c r="T267"/>
  <c r="R267"/>
  <c r="P267"/>
  <c r="BI264"/>
  <c r="BH264"/>
  <c r="BG264"/>
  <c r="BF264"/>
  <c r="T264"/>
  <c r="R264"/>
  <c r="P264"/>
  <c r="BI250"/>
  <c r="BH250"/>
  <c r="BG250"/>
  <c r="BF250"/>
  <c r="T250"/>
  <c r="R250"/>
  <c r="P250"/>
  <c r="BI247"/>
  <c r="BH247"/>
  <c r="BG247"/>
  <c r="BF247"/>
  <c r="T247"/>
  <c r="R247"/>
  <c r="P247"/>
  <c r="BI233"/>
  <c r="BH233"/>
  <c r="BG233"/>
  <c r="BF233"/>
  <c r="T233"/>
  <c r="R233"/>
  <c r="P233"/>
  <c r="BI218"/>
  <c r="BH218"/>
  <c r="BG218"/>
  <c r="BF218"/>
  <c r="T218"/>
  <c r="R218"/>
  <c r="P218"/>
  <c r="BI202"/>
  <c r="BH202"/>
  <c r="BG202"/>
  <c r="BF202"/>
  <c r="T202"/>
  <c r="R202"/>
  <c r="P202"/>
  <c r="BI186"/>
  <c r="BH186"/>
  <c r="BG186"/>
  <c r="BF186"/>
  <c r="T186"/>
  <c r="R186"/>
  <c r="P186"/>
  <c r="BI181"/>
  <c r="BH181"/>
  <c r="BG181"/>
  <c r="BF181"/>
  <c r="T181"/>
  <c r="R181"/>
  <c r="P181"/>
  <c r="BI156"/>
  <c r="BH156"/>
  <c r="BG156"/>
  <c r="BF156"/>
  <c r="T156"/>
  <c r="R156"/>
  <c r="P156"/>
  <c r="BI131"/>
  <c r="BH131"/>
  <c r="BG131"/>
  <c r="BF131"/>
  <c r="T131"/>
  <c r="R131"/>
  <c r="P131"/>
  <c r="BI106"/>
  <c r="BH106"/>
  <c r="BG106"/>
  <c r="BF106"/>
  <c r="T106"/>
  <c r="R106"/>
  <c r="P106"/>
  <c r="BI95"/>
  <c r="BH95"/>
  <c r="BG95"/>
  <c r="BF95"/>
  <c r="T95"/>
  <c r="R95"/>
  <c r="P95"/>
  <c r="J89"/>
  <c r="J88"/>
  <c r="F88"/>
  <c r="F86"/>
  <c r="E84"/>
  <c r="J55"/>
  <c r="J54"/>
  <c r="F54"/>
  <c r="F52"/>
  <c r="E50"/>
  <c r="J18"/>
  <c r="E18"/>
  <c r="F89"/>
  <c r="J17"/>
  <c r="J12"/>
  <c r="J86"/>
  <c r="E7"/>
  <c r="E48"/>
  <c i="2" r="J37"/>
  <c r="J36"/>
  <c i="1" r="AY55"/>
  <c i="2" r="J35"/>
  <c i="1" r="AX55"/>
  <c i="2" r="BI988"/>
  <c r="BH988"/>
  <c r="BG988"/>
  <c r="BF988"/>
  <c r="T988"/>
  <c r="R988"/>
  <c r="P988"/>
  <c r="BI986"/>
  <c r="BH986"/>
  <c r="BG986"/>
  <c r="BF986"/>
  <c r="T986"/>
  <c r="R986"/>
  <c r="P986"/>
  <c r="BI983"/>
  <c r="BH983"/>
  <c r="BG983"/>
  <c r="BF983"/>
  <c r="T983"/>
  <c r="T982"/>
  <c r="R983"/>
  <c r="R982"/>
  <c r="P983"/>
  <c r="P982"/>
  <c r="BI980"/>
  <c r="BH980"/>
  <c r="BG980"/>
  <c r="BF980"/>
  <c r="T980"/>
  <c r="R980"/>
  <c r="P980"/>
  <c r="BI978"/>
  <c r="BH978"/>
  <c r="BG978"/>
  <c r="BF978"/>
  <c r="T978"/>
  <c r="R978"/>
  <c r="P978"/>
  <c r="BI974"/>
  <c r="BH974"/>
  <c r="BG974"/>
  <c r="BF974"/>
  <c r="T974"/>
  <c r="T973"/>
  <c r="R974"/>
  <c r="R973"/>
  <c r="P974"/>
  <c r="P973"/>
  <c r="BI971"/>
  <c r="BH971"/>
  <c r="BG971"/>
  <c r="BF971"/>
  <c r="T971"/>
  <c r="R971"/>
  <c r="P971"/>
  <c r="BI968"/>
  <c r="BH968"/>
  <c r="BG968"/>
  <c r="BF968"/>
  <c r="T968"/>
  <c r="R968"/>
  <c r="P968"/>
  <c r="BI963"/>
  <c r="BH963"/>
  <c r="BG963"/>
  <c r="BF963"/>
  <c r="T963"/>
  <c r="R963"/>
  <c r="P963"/>
  <c r="BI958"/>
  <c r="BH958"/>
  <c r="BG958"/>
  <c r="BF958"/>
  <c r="T958"/>
  <c r="R958"/>
  <c r="P958"/>
  <c r="BI933"/>
  <c r="BH933"/>
  <c r="BG933"/>
  <c r="BF933"/>
  <c r="T933"/>
  <c r="T922"/>
  <c r="R933"/>
  <c r="R922"/>
  <c r="P933"/>
  <c r="P922"/>
  <c r="BI923"/>
  <c r="BH923"/>
  <c r="BG923"/>
  <c r="BF923"/>
  <c r="T923"/>
  <c r="R923"/>
  <c r="P923"/>
  <c r="BI913"/>
  <c r="BH913"/>
  <c r="BG913"/>
  <c r="BF913"/>
  <c r="T913"/>
  <c r="R913"/>
  <c r="P913"/>
  <c r="BI904"/>
  <c r="BH904"/>
  <c r="BG904"/>
  <c r="BF904"/>
  <c r="T904"/>
  <c r="R904"/>
  <c r="P904"/>
  <c r="BI903"/>
  <c r="BH903"/>
  <c r="BG903"/>
  <c r="BF903"/>
  <c r="T903"/>
  <c r="R903"/>
  <c r="P903"/>
  <c r="BI902"/>
  <c r="BH902"/>
  <c r="BG902"/>
  <c r="BF902"/>
  <c r="T902"/>
  <c r="R902"/>
  <c r="P902"/>
  <c r="BI900"/>
  <c r="BH900"/>
  <c r="BG900"/>
  <c r="BF900"/>
  <c r="T900"/>
  <c r="R900"/>
  <c r="P900"/>
  <c r="BI899"/>
  <c r="BH899"/>
  <c r="BG899"/>
  <c r="BF899"/>
  <c r="T899"/>
  <c r="R899"/>
  <c r="P899"/>
  <c r="BI886"/>
  <c r="BH886"/>
  <c r="BG886"/>
  <c r="BF886"/>
  <c r="T886"/>
  <c r="R886"/>
  <c r="P886"/>
  <c r="BI885"/>
  <c r="BH885"/>
  <c r="BG885"/>
  <c r="BF885"/>
  <c r="T885"/>
  <c r="R885"/>
  <c r="P885"/>
  <c r="BI883"/>
  <c r="BH883"/>
  <c r="BG883"/>
  <c r="BF883"/>
  <c r="T883"/>
  <c r="R883"/>
  <c r="P883"/>
  <c r="BI882"/>
  <c r="BH882"/>
  <c r="BG882"/>
  <c r="BF882"/>
  <c r="T882"/>
  <c r="R882"/>
  <c r="P882"/>
  <c r="BI880"/>
  <c r="BH880"/>
  <c r="BG880"/>
  <c r="BF880"/>
  <c r="T880"/>
  <c r="R880"/>
  <c r="P880"/>
  <c r="BI879"/>
  <c r="BH879"/>
  <c r="BG879"/>
  <c r="BF879"/>
  <c r="T879"/>
  <c r="R879"/>
  <c r="P879"/>
  <c r="BI877"/>
  <c r="BH877"/>
  <c r="BG877"/>
  <c r="BF877"/>
  <c r="T877"/>
  <c r="R877"/>
  <c r="P877"/>
  <c r="BI876"/>
  <c r="BH876"/>
  <c r="BG876"/>
  <c r="BF876"/>
  <c r="T876"/>
  <c r="R876"/>
  <c r="P876"/>
  <c r="BI874"/>
  <c r="BH874"/>
  <c r="BG874"/>
  <c r="BF874"/>
  <c r="T874"/>
  <c r="R874"/>
  <c r="P874"/>
  <c r="BI873"/>
  <c r="BH873"/>
  <c r="BG873"/>
  <c r="BF873"/>
  <c r="T873"/>
  <c r="R873"/>
  <c r="P873"/>
  <c r="BI872"/>
  <c r="BH872"/>
  <c r="BG872"/>
  <c r="BF872"/>
  <c r="T872"/>
  <c r="R872"/>
  <c r="P872"/>
  <c r="BI870"/>
  <c r="BH870"/>
  <c r="BG870"/>
  <c r="BF870"/>
  <c r="T870"/>
  <c r="R870"/>
  <c r="P870"/>
  <c r="BI869"/>
  <c r="BH869"/>
  <c r="BG869"/>
  <c r="BF869"/>
  <c r="T869"/>
  <c r="R869"/>
  <c r="P869"/>
  <c r="BI856"/>
  <c r="BH856"/>
  <c r="BG856"/>
  <c r="BF856"/>
  <c r="T856"/>
  <c r="R856"/>
  <c r="P856"/>
  <c r="BI850"/>
  <c r="BH850"/>
  <c r="BG850"/>
  <c r="BF850"/>
  <c r="T850"/>
  <c r="R850"/>
  <c r="P850"/>
  <c r="BI842"/>
  <c r="BH842"/>
  <c r="BG842"/>
  <c r="BF842"/>
  <c r="T842"/>
  <c r="R842"/>
  <c r="P842"/>
  <c r="BI841"/>
  <c r="BH841"/>
  <c r="BG841"/>
  <c r="BF841"/>
  <c r="T841"/>
  <c r="R841"/>
  <c r="P841"/>
  <c r="BI823"/>
  <c r="BH823"/>
  <c r="BG823"/>
  <c r="BF823"/>
  <c r="T823"/>
  <c r="R823"/>
  <c r="P823"/>
  <c r="BI821"/>
  <c r="BH821"/>
  <c r="BG821"/>
  <c r="BF821"/>
  <c r="T821"/>
  <c r="R821"/>
  <c r="P821"/>
  <c r="BI819"/>
  <c r="BH819"/>
  <c r="BG819"/>
  <c r="BF819"/>
  <c r="T819"/>
  <c r="R819"/>
  <c r="P819"/>
  <c r="BI817"/>
  <c r="BH817"/>
  <c r="BG817"/>
  <c r="BF817"/>
  <c r="T817"/>
  <c r="R817"/>
  <c r="P817"/>
  <c r="BI816"/>
  <c r="BH816"/>
  <c r="BG816"/>
  <c r="BF816"/>
  <c r="T816"/>
  <c r="R816"/>
  <c r="P816"/>
  <c r="BI811"/>
  <c r="BH811"/>
  <c r="BG811"/>
  <c r="BF811"/>
  <c r="T811"/>
  <c r="R811"/>
  <c r="P811"/>
  <c r="BI810"/>
  <c r="BH810"/>
  <c r="BG810"/>
  <c r="BF810"/>
  <c r="T810"/>
  <c r="R810"/>
  <c r="P810"/>
  <c r="BI809"/>
  <c r="BH809"/>
  <c r="BG809"/>
  <c r="BF809"/>
  <c r="T809"/>
  <c r="R809"/>
  <c r="P809"/>
  <c r="BI807"/>
  <c r="BH807"/>
  <c r="BG807"/>
  <c r="BF807"/>
  <c r="T807"/>
  <c r="R807"/>
  <c r="P807"/>
  <c r="BI806"/>
  <c r="BH806"/>
  <c r="BG806"/>
  <c r="BF806"/>
  <c r="T806"/>
  <c r="R806"/>
  <c r="P806"/>
  <c r="BI801"/>
  <c r="BH801"/>
  <c r="BG801"/>
  <c r="BF801"/>
  <c r="T801"/>
  <c r="R801"/>
  <c r="P801"/>
  <c r="BI800"/>
  <c r="BH800"/>
  <c r="BG800"/>
  <c r="BF800"/>
  <c r="T800"/>
  <c r="R800"/>
  <c r="P800"/>
  <c r="BI795"/>
  <c r="BH795"/>
  <c r="BG795"/>
  <c r="BF795"/>
  <c r="T795"/>
  <c r="R795"/>
  <c r="P795"/>
  <c r="BI794"/>
  <c r="BH794"/>
  <c r="BG794"/>
  <c r="BF794"/>
  <c r="T794"/>
  <c r="R794"/>
  <c r="P794"/>
  <c r="BI792"/>
  <c r="BH792"/>
  <c r="BG792"/>
  <c r="BF792"/>
  <c r="T792"/>
  <c r="R792"/>
  <c r="P792"/>
  <c r="BI791"/>
  <c r="BH791"/>
  <c r="BG791"/>
  <c r="BF791"/>
  <c r="T791"/>
  <c r="R791"/>
  <c r="P791"/>
  <c r="BI790"/>
  <c r="BH790"/>
  <c r="BG790"/>
  <c r="BF790"/>
  <c r="T790"/>
  <c r="R790"/>
  <c r="P790"/>
  <c r="BI783"/>
  <c r="BH783"/>
  <c r="BG783"/>
  <c r="BF783"/>
  <c r="T783"/>
  <c r="R783"/>
  <c r="P783"/>
  <c r="BI782"/>
  <c r="BH782"/>
  <c r="BG782"/>
  <c r="BF782"/>
  <c r="T782"/>
  <c r="R782"/>
  <c r="P782"/>
  <c r="BI780"/>
  <c r="BH780"/>
  <c r="BG780"/>
  <c r="BF780"/>
  <c r="T780"/>
  <c r="R780"/>
  <c r="P780"/>
  <c r="BI778"/>
  <c r="BH778"/>
  <c r="BG778"/>
  <c r="BF778"/>
  <c r="T778"/>
  <c r="R778"/>
  <c r="P778"/>
  <c r="BI776"/>
  <c r="BH776"/>
  <c r="BG776"/>
  <c r="BF776"/>
  <c r="T776"/>
  <c r="R776"/>
  <c r="P776"/>
  <c r="BI774"/>
  <c r="BH774"/>
  <c r="BG774"/>
  <c r="BF774"/>
  <c r="T774"/>
  <c r="R774"/>
  <c r="P774"/>
  <c r="BI772"/>
  <c r="BH772"/>
  <c r="BG772"/>
  <c r="BF772"/>
  <c r="T772"/>
  <c r="R772"/>
  <c r="P772"/>
  <c r="BI770"/>
  <c r="BH770"/>
  <c r="BG770"/>
  <c r="BF770"/>
  <c r="T770"/>
  <c r="R770"/>
  <c r="P770"/>
  <c r="BI761"/>
  <c r="BH761"/>
  <c r="BG761"/>
  <c r="BF761"/>
  <c r="T761"/>
  <c r="R761"/>
  <c r="P761"/>
  <c r="BI759"/>
  <c r="BH759"/>
  <c r="BG759"/>
  <c r="BF759"/>
  <c r="T759"/>
  <c r="R759"/>
  <c r="P759"/>
  <c r="BI742"/>
  <c r="BH742"/>
  <c r="BG742"/>
  <c r="BF742"/>
  <c r="T742"/>
  <c r="R742"/>
  <c r="P742"/>
  <c r="BI717"/>
  <c r="BH717"/>
  <c r="BG717"/>
  <c r="BF717"/>
  <c r="T717"/>
  <c r="R717"/>
  <c r="P717"/>
  <c r="BI693"/>
  <c r="BH693"/>
  <c r="BG693"/>
  <c r="BF693"/>
  <c r="T693"/>
  <c r="R693"/>
  <c r="P693"/>
  <c r="BI691"/>
  <c r="BH691"/>
  <c r="BG691"/>
  <c r="BF691"/>
  <c r="T691"/>
  <c r="R691"/>
  <c r="P691"/>
  <c r="BI682"/>
  <c r="BH682"/>
  <c r="BG682"/>
  <c r="BF682"/>
  <c r="T682"/>
  <c r="R682"/>
  <c r="P682"/>
  <c r="BI652"/>
  <c r="BH652"/>
  <c r="BG652"/>
  <c r="BF652"/>
  <c r="T652"/>
  <c r="R652"/>
  <c r="P652"/>
  <c r="BI643"/>
  <c r="BH643"/>
  <c r="BG643"/>
  <c r="BF643"/>
  <c r="T643"/>
  <c r="R643"/>
  <c r="P643"/>
  <c r="BI608"/>
  <c r="BH608"/>
  <c r="BG608"/>
  <c r="BF608"/>
  <c r="T608"/>
  <c r="T607"/>
  <c r="R608"/>
  <c r="R607"/>
  <c r="P608"/>
  <c r="P607"/>
  <c r="BI600"/>
  <c r="BH600"/>
  <c r="BG600"/>
  <c r="BF600"/>
  <c r="T600"/>
  <c r="T599"/>
  <c r="R600"/>
  <c r="R599"/>
  <c r="P600"/>
  <c r="P599"/>
  <c r="BI597"/>
  <c r="BH597"/>
  <c r="BG597"/>
  <c r="BF597"/>
  <c r="T597"/>
  <c r="R597"/>
  <c r="P597"/>
  <c r="BI563"/>
  <c r="BH563"/>
  <c r="BG563"/>
  <c r="BF563"/>
  <c r="T563"/>
  <c r="R563"/>
  <c r="P563"/>
  <c r="BI541"/>
  <c r="BH541"/>
  <c r="BG541"/>
  <c r="BF541"/>
  <c r="T541"/>
  <c r="R541"/>
  <c r="P541"/>
  <c r="BI518"/>
  <c r="BH518"/>
  <c r="BG518"/>
  <c r="BF518"/>
  <c r="T518"/>
  <c r="R518"/>
  <c r="P518"/>
  <c r="BI495"/>
  <c r="BH495"/>
  <c r="BG495"/>
  <c r="BF495"/>
  <c r="T495"/>
  <c r="R495"/>
  <c r="P495"/>
  <c r="BI491"/>
  <c r="BH491"/>
  <c r="BG491"/>
  <c r="BF491"/>
  <c r="T491"/>
  <c r="R491"/>
  <c r="P491"/>
  <c r="BI487"/>
  <c r="BH487"/>
  <c r="BG487"/>
  <c r="BF487"/>
  <c r="T487"/>
  <c r="R487"/>
  <c r="P487"/>
  <c r="BI484"/>
  <c r="BH484"/>
  <c r="BG484"/>
  <c r="BF484"/>
  <c r="T484"/>
  <c r="R484"/>
  <c r="P484"/>
  <c r="BI464"/>
  <c r="BH464"/>
  <c r="BG464"/>
  <c r="BF464"/>
  <c r="T464"/>
  <c r="R464"/>
  <c r="P464"/>
  <c r="BI461"/>
  <c r="BH461"/>
  <c r="BG461"/>
  <c r="BF461"/>
  <c r="T461"/>
  <c r="R461"/>
  <c r="P461"/>
  <c r="BI440"/>
  <c r="BH440"/>
  <c r="BG440"/>
  <c r="BF440"/>
  <c r="T440"/>
  <c r="R440"/>
  <c r="P440"/>
  <c r="BI437"/>
  <c r="BH437"/>
  <c r="BG437"/>
  <c r="BF437"/>
  <c r="T437"/>
  <c r="R437"/>
  <c r="P437"/>
  <c r="BI416"/>
  <c r="BH416"/>
  <c r="BG416"/>
  <c r="BF416"/>
  <c r="T416"/>
  <c r="R416"/>
  <c r="P416"/>
  <c r="BI394"/>
  <c r="BH394"/>
  <c r="BG394"/>
  <c r="BF394"/>
  <c r="T394"/>
  <c r="R394"/>
  <c r="P394"/>
  <c r="BI371"/>
  <c r="BH371"/>
  <c r="BG371"/>
  <c r="BF371"/>
  <c r="T371"/>
  <c r="R371"/>
  <c r="P371"/>
  <c r="BI348"/>
  <c r="BH348"/>
  <c r="BG348"/>
  <c r="BF348"/>
  <c r="T348"/>
  <c r="R348"/>
  <c r="P348"/>
  <c r="BI345"/>
  <c r="BH345"/>
  <c r="BG345"/>
  <c r="BF345"/>
  <c r="T345"/>
  <c r="R345"/>
  <c r="P345"/>
  <c r="BI276"/>
  <c r="BH276"/>
  <c r="BG276"/>
  <c r="BF276"/>
  <c r="T276"/>
  <c r="R276"/>
  <c r="P276"/>
  <c r="BI266"/>
  <c r="BH266"/>
  <c r="BG266"/>
  <c r="BF266"/>
  <c r="T266"/>
  <c r="R266"/>
  <c r="P266"/>
  <c r="BI220"/>
  <c r="BH220"/>
  <c r="BG220"/>
  <c r="BF220"/>
  <c r="T220"/>
  <c r="R220"/>
  <c r="P220"/>
  <c r="BI174"/>
  <c r="BH174"/>
  <c r="BG174"/>
  <c r="BF174"/>
  <c r="T174"/>
  <c r="R174"/>
  <c r="P174"/>
  <c r="BI128"/>
  <c r="BH128"/>
  <c r="BG128"/>
  <c r="BF128"/>
  <c r="T128"/>
  <c r="R128"/>
  <c r="P128"/>
  <c r="BI119"/>
  <c r="BH119"/>
  <c r="BG119"/>
  <c r="BF119"/>
  <c r="T119"/>
  <c r="R119"/>
  <c r="P119"/>
  <c r="BI95"/>
  <c r="BH95"/>
  <c r="BG95"/>
  <c r="BF95"/>
  <c r="T95"/>
  <c r="R95"/>
  <c r="P95"/>
  <c r="J89"/>
  <c r="J88"/>
  <c r="F88"/>
  <c r="F86"/>
  <c r="E84"/>
  <c r="J55"/>
  <c r="J54"/>
  <c r="F54"/>
  <c r="F52"/>
  <c r="E50"/>
  <c r="J18"/>
  <c r="E18"/>
  <c r="F89"/>
  <c r="J17"/>
  <c r="J12"/>
  <c r="J52"/>
  <c r="E7"/>
  <c r="E82"/>
  <c i="1" r="L50"/>
  <c r="AM50"/>
  <c r="AM49"/>
  <c r="L49"/>
  <c r="AM47"/>
  <c r="L47"/>
  <c r="L45"/>
  <c r="L44"/>
  <c i="2" r="BK811"/>
  <c i="3" r="BK247"/>
  <c r="J425"/>
  <c i="2" r="J717"/>
  <c r="BK821"/>
  <c i="3" r="BK398"/>
  <c r="BK437"/>
  <c i="2" r="BK971"/>
  <c r="J119"/>
  <c i="3" r="BK441"/>
  <c i="2" r="BK783"/>
  <c i="3" r="BK233"/>
  <c r="BK299"/>
  <c i="2" r="J800"/>
  <c r="BK495"/>
  <c r="BK933"/>
  <c r="BK899"/>
  <c i="3" r="J304"/>
  <c i="2" r="BK879"/>
  <c i="3" r="J131"/>
  <c i="2" r="J600"/>
  <c r="J801"/>
  <c i="3" r="BK415"/>
  <c i="2" r="J518"/>
  <c r="J682"/>
  <c r="BK983"/>
  <c i="3" r="BK417"/>
  <c i="2" r="J810"/>
  <c r="J794"/>
  <c r="BK877"/>
  <c i="3" r="J513"/>
  <c r="BK341"/>
  <c i="2" r="BK128"/>
  <c r="J816"/>
  <c i="3" r="BK505"/>
  <c i="2" r="BK95"/>
  <c r="J791"/>
  <c i="3" r="J233"/>
  <c i="2" r="J437"/>
  <c r="BK856"/>
  <c r="BK869"/>
  <c r="BK717"/>
  <c r="BK801"/>
  <c i="3" r="J445"/>
  <c i="2" r="J806"/>
  <c r="J900"/>
  <c i="3" r="BK424"/>
  <c i="2" r="BK266"/>
  <c r="J879"/>
  <c r="J128"/>
  <c r="J974"/>
  <c i="3" r="BK440"/>
  <c i="2" r="J394"/>
  <c r="BK800"/>
  <c i="3" r="J309"/>
  <c i="2" r="BK491"/>
  <c r="J885"/>
  <c r="J809"/>
  <c i="3" r="BK95"/>
  <c i="2" r="J759"/>
  <c i="3" r="J398"/>
  <c i="2" r="BK778"/>
  <c r="BK597"/>
  <c i="3" r="BK280"/>
  <c i="2" r="BK795"/>
  <c r="J876"/>
  <c i="3" r="J417"/>
  <c r="BK186"/>
  <c i="2" r="J220"/>
  <c i="3" r="BK309"/>
  <c i="2" r="J174"/>
  <c r="BK437"/>
  <c i="3" r="J202"/>
  <c i="2" r="J608"/>
  <c r="J968"/>
  <c i="3" r="BK450"/>
  <c i="2" r="BK774"/>
  <c r="BK780"/>
  <c i="3" r="J283"/>
  <c r="J451"/>
  <c r="BK156"/>
  <c r="BK515"/>
  <c i="2" r="J597"/>
  <c r="BK440"/>
  <c i="3" r="BK431"/>
  <c i="2" r="J770"/>
  <c r="BK790"/>
  <c r="BK487"/>
  <c i="3" r="J415"/>
  <c i="2" r="J782"/>
  <c r="BK885"/>
  <c i="3" r="BK386"/>
  <c r="J505"/>
  <c r="BK283"/>
  <c i="2" r="BK792"/>
  <c r="J541"/>
  <c i="3" r="J432"/>
  <c i="2" r="BK371"/>
  <c r="J643"/>
  <c i="3" r="BK267"/>
  <c i="2" r="J440"/>
  <c r="J877"/>
  <c i="3" r="BK411"/>
  <c i="2" r="BK841"/>
  <c r="BK850"/>
  <c r="J817"/>
  <c i="3" r="J411"/>
  <c i="2" r="J348"/>
  <c i="3" r="J267"/>
  <c r="BK454"/>
  <c r="BK510"/>
  <c i="2" r="J790"/>
  <c r="J980"/>
  <c r="BK816"/>
  <c i="3" r="J186"/>
  <c i="2" r="BK643"/>
  <c r="J776"/>
  <c r="BK810"/>
  <c r="BK873"/>
  <c i="3" r="J483"/>
  <c i="2" r="J923"/>
  <c r="J856"/>
  <c i="3" r="BK513"/>
  <c i="2" r="J821"/>
  <c r="J933"/>
  <c i="3" r="J250"/>
  <c i="2" r="J484"/>
  <c r="J266"/>
  <c i="3" r="J106"/>
  <c i="2" r="BK782"/>
  <c i="3" r="J264"/>
  <c i="2" r="BK886"/>
  <c i="3" r="BK453"/>
  <c i="2" r="BK980"/>
  <c r="J904"/>
  <c i="3" r="BK314"/>
  <c i="2" r="BK693"/>
  <c r="BK904"/>
  <c i="3" r="J437"/>
  <c i="2" r="BK464"/>
  <c r="J819"/>
  <c r="J464"/>
  <c i="3" r="J364"/>
  <c i="2" r="J903"/>
  <c i="3" r="BK131"/>
  <c i="2" r="BK872"/>
  <c r="BK923"/>
  <c i="3" r="BK483"/>
  <c i="2" r="BK882"/>
  <c r="BK817"/>
  <c i="3" r="BK501"/>
  <c i="2" r="BK761"/>
  <c r="J869"/>
  <c r="J807"/>
  <c i="3" r="BK413"/>
  <c r="J341"/>
  <c i="2" r="J276"/>
  <c r="BK968"/>
  <c i="3" r="BK106"/>
  <c i="2" r="BK348"/>
  <c r="J874"/>
  <c r="J971"/>
  <c i="3" r="J438"/>
  <c r="J299"/>
  <c i="2" r="J772"/>
  <c r="BK807"/>
  <c r="J963"/>
  <c i="3" r="BK264"/>
  <c r="J443"/>
  <c i="2" r="J823"/>
  <c r="BK484"/>
  <c r="BK903"/>
  <c i="3" r="J280"/>
  <c i="2" r="J811"/>
  <c i="3" r="BK445"/>
  <c i="2" r="BK682"/>
  <c r="J783"/>
  <c r="BK880"/>
  <c i="3" r="J181"/>
  <c r="J507"/>
  <c i="2" r="BK963"/>
  <c i="3" r="J218"/>
  <c i="2" r="BK806"/>
  <c i="3" r="BK443"/>
  <c i="2" r="BK220"/>
  <c r="J883"/>
  <c r="BK913"/>
  <c i="3" r="J350"/>
  <c i="2" r="J487"/>
  <c r="J899"/>
  <c i="3" r="J510"/>
  <c i="2" r="J873"/>
  <c i="3" r="J440"/>
  <c i="2" r="J652"/>
  <c r="BK900"/>
  <c i="3" r="J314"/>
  <c i="2" r="BK600"/>
  <c r="BK974"/>
  <c r="BK809"/>
  <c i="3" r="J413"/>
  <c i="2" r="BK986"/>
  <c i="3" r="J328"/>
  <c i="2" r="J416"/>
  <c r="BK876"/>
  <c i="3" r="J247"/>
  <c i="2" r="J978"/>
  <c r="J774"/>
  <c r="J563"/>
  <c r="J495"/>
  <c r="J850"/>
  <c i="3" r="BK364"/>
  <c i="2" r="BK874"/>
  <c r="J886"/>
  <c i="3" r="BK495"/>
  <c i="2" r="BK119"/>
  <c r="J880"/>
  <c i="3" r="BK181"/>
  <c i="2" r="BK518"/>
  <c r="BK394"/>
  <c i="3" r="J375"/>
  <c r="J426"/>
  <c i="2" r="BK276"/>
  <c r="BK174"/>
  <c i="3" r="BK202"/>
  <c i="2" r="J691"/>
  <c r="BK842"/>
  <c r="J371"/>
  <c i="3" r="BK328"/>
  <c i="2" r="J693"/>
  <c i="3" r="BK375"/>
  <c r="BK448"/>
  <c i="2" r="BK563"/>
  <c i="3" r="BK218"/>
  <c i="2" r="BK823"/>
  <c i="3" r="BK426"/>
  <c r="BK438"/>
  <c i="2" r="BK461"/>
  <c r="BK759"/>
  <c i="3" r="BK451"/>
  <c i="2" r="BK345"/>
  <c i="3" r="BK350"/>
  <c r="J454"/>
  <c i="2" r="BK776"/>
  <c r="BK988"/>
  <c i="3" r="BK250"/>
  <c i="2" r="J780"/>
  <c r="J491"/>
  <c i="3" r="BK344"/>
  <c i="2" r="J882"/>
  <c r="J95"/>
  <c i="1" r="AS54"/>
  <c i="2" r="J742"/>
  <c r="J988"/>
  <c r="BK958"/>
  <c i="3" r="J441"/>
  <c r="J501"/>
  <c i="2" r="J958"/>
  <c r="BK902"/>
  <c i="3" r="J431"/>
  <c i="2" r="J913"/>
  <c r="BK883"/>
  <c i="3" r="BK432"/>
  <c i="2" r="J778"/>
  <c r="J761"/>
  <c i="3" r="J386"/>
  <c r="J447"/>
  <c i="2" r="J345"/>
  <c r="J872"/>
  <c i="3" r="J453"/>
  <c i="2" r="J870"/>
  <c r="BK794"/>
  <c i="3" r="J344"/>
  <c i="2" r="BK691"/>
  <c r="BK772"/>
  <c i="3" r="J515"/>
  <c i="2" r="BK770"/>
  <c r="J983"/>
  <c r="BK742"/>
  <c i="3" r="BK468"/>
  <c r="BK304"/>
  <c i="2" r="J792"/>
  <c r="BK608"/>
  <c i="3" r="J95"/>
  <c r="BK447"/>
  <c i="2" r="BK541"/>
  <c r="J902"/>
  <c i="3" r="J424"/>
  <c i="2" r="BK652"/>
  <c r="J461"/>
  <c i="3" r="J495"/>
  <c i="2" r="BK978"/>
  <c i="3" r="BK425"/>
  <c r="J450"/>
  <c i="2" r="BK819"/>
  <c r="J841"/>
  <c i="3" r="J448"/>
  <c i="2" r="J842"/>
  <c r="J986"/>
  <c i="3" r="BK507"/>
  <c i="2" r="BK791"/>
  <c r="BK416"/>
  <c i="3" r="J156"/>
  <c i="2" r="J795"/>
  <c r="BK870"/>
  <c i="3" r="J468"/>
  <c l="1" r="P397"/>
  <c i="2" r="T94"/>
  <c r="BK977"/>
  <c r="J977"/>
  <c r="J70"/>
  <c r="R985"/>
  <c r="R94"/>
  <c r="P642"/>
  <c r="P977"/>
  <c r="BK94"/>
  <c r="J94"/>
  <c r="J61"/>
  <c r="P957"/>
  <c r="P741"/>
  <c r="P985"/>
  <c i="3" r="T94"/>
  <c i="2" r="R741"/>
  <c r="T985"/>
  <c i="3" r="T397"/>
  <c i="2" r="BK642"/>
  <c r="J642"/>
  <c r="J64"/>
  <c r="T977"/>
  <c r="T976"/>
  <c i="3" r="BK397"/>
  <c r="J397"/>
  <c r="J65"/>
  <c r="T504"/>
  <c i="2" r="BK741"/>
  <c r="J741"/>
  <c r="J65"/>
  <c r="R957"/>
  <c r="R977"/>
  <c r="R976"/>
  <c i="3" r="BK94"/>
  <c r="J94"/>
  <c r="J61"/>
  <c r="P363"/>
  <c r="BK504"/>
  <c r="J504"/>
  <c r="J70"/>
  <c r="BK512"/>
  <c r="J512"/>
  <c r="J72"/>
  <c i="2" r="T741"/>
  <c i="3" r="P94"/>
  <c r="P93"/>
  <c r="P92"/>
  <c i="1" r="AU56"/>
  <c i="3" r="BK363"/>
  <c r="J363"/>
  <c r="J64"/>
  <c i="2" r="P94"/>
  <c r="P93"/>
  <c r="T642"/>
  <c r="T957"/>
  <c r="BK985"/>
  <c r="J985"/>
  <c r="J72"/>
  <c i="3" r="T363"/>
  <c r="R504"/>
  <c r="P512"/>
  <c r="R94"/>
  <c r="R93"/>
  <c r="R363"/>
  <c r="P504"/>
  <c r="P503"/>
  <c r="R512"/>
  <c i="2" r="R642"/>
  <c r="BK957"/>
  <c r="J957"/>
  <c r="J67"/>
  <c i="3" r="R397"/>
  <c r="T512"/>
  <c i="2" r="BK922"/>
  <c r="J922"/>
  <c r="J66"/>
  <c i="3" r="BK343"/>
  <c r="J343"/>
  <c r="J62"/>
  <c i="2" r="BK607"/>
  <c r="J607"/>
  <c r="J63"/>
  <c i="3" r="BK509"/>
  <c r="J509"/>
  <c r="J71"/>
  <c i="2" r="BK599"/>
  <c r="J599"/>
  <c r="J62"/>
  <c i="3" r="BK500"/>
  <c r="J500"/>
  <c r="J68"/>
  <c i="2" r="BK973"/>
  <c r="J973"/>
  <c r="J68"/>
  <c i="3" r="BK482"/>
  <c r="J482"/>
  <c r="J66"/>
  <c r="BK349"/>
  <c r="J349"/>
  <c r="J63"/>
  <c r="BK494"/>
  <c r="J494"/>
  <c r="J67"/>
  <c i="2" r="BK982"/>
  <c r="J982"/>
  <c r="J71"/>
  <c r="BK93"/>
  <c r="J93"/>
  <c r="J60"/>
  <c i="3" r="J52"/>
  <c r="BE233"/>
  <c r="BE415"/>
  <c r="BE437"/>
  <c r="BE440"/>
  <c i="2" r="BK976"/>
  <c r="J976"/>
  <c r="J69"/>
  <c i="3" r="BE106"/>
  <c r="BE218"/>
  <c r="BE445"/>
  <c r="BE453"/>
  <c r="BE468"/>
  <c r="BE95"/>
  <c r="BE411"/>
  <c r="BE448"/>
  <c r="BE451"/>
  <c r="BE505"/>
  <c r="BE267"/>
  <c r="BE447"/>
  <c r="BE450"/>
  <c r="BE495"/>
  <c r="BE507"/>
  <c r="BE510"/>
  <c r="BE515"/>
  <c r="BE186"/>
  <c r="BE283"/>
  <c r="BE309"/>
  <c r="BE375"/>
  <c r="BE431"/>
  <c r="BE441"/>
  <c r="BE454"/>
  <c r="BE483"/>
  <c r="BE501"/>
  <c r="BE513"/>
  <c r="BE131"/>
  <c r="BE280"/>
  <c r="BE299"/>
  <c r="BE398"/>
  <c r="BE425"/>
  <c r="BE432"/>
  <c r="E82"/>
  <c r="BE344"/>
  <c r="BE424"/>
  <c r="F55"/>
  <c r="BE181"/>
  <c r="BE247"/>
  <c r="BE328"/>
  <c r="BE386"/>
  <c r="BE417"/>
  <c r="BE202"/>
  <c r="BE250"/>
  <c r="BE341"/>
  <c r="BE364"/>
  <c r="BE426"/>
  <c r="BE438"/>
  <c r="BE156"/>
  <c r="BE264"/>
  <c r="BE304"/>
  <c r="BE350"/>
  <c r="BE413"/>
  <c r="BE314"/>
  <c r="BE443"/>
  <c i="2" r="F55"/>
  <c r="BE348"/>
  <c r="BE495"/>
  <c r="BE541"/>
  <c r="BE597"/>
  <c r="BE608"/>
  <c r="BE691"/>
  <c r="BE870"/>
  <c r="BE876"/>
  <c r="BE877"/>
  <c r="BE904"/>
  <c r="BE958"/>
  <c r="BE963"/>
  <c r="E48"/>
  <c r="J86"/>
  <c r="BE276"/>
  <c r="BE563"/>
  <c r="BE795"/>
  <c r="BE869"/>
  <c r="BE873"/>
  <c r="BE874"/>
  <c r="BE880"/>
  <c r="BE882"/>
  <c r="BE913"/>
  <c r="BE968"/>
  <c r="BE978"/>
  <c r="BE986"/>
  <c r="BE774"/>
  <c r="BE780"/>
  <c r="BE790"/>
  <c r="BE806"/>
  <c r="BE879"/>
  <c r="BE883"/>
  <c r="BE885"/>
  <c r="BE923"/>
  <c r="BE971"/>
  <c r="BE801"/>
  <c r="BE810"/>
  <c r="BE811"/>
  <c r="BE817"/>
  <c r="BE841"/>
  <c r="BE856"/>
  <c r="BE872"/>
  <c r="BE886"/>
  <c r="BE899"/>
  <c r="BE900"/>
  <c r="BE902"/>
  <c r="BE903"/>
  <c r="BE933"/>
  <c r="BE974"/>
  <c r="BE980"/>
  <c r="BE983"/>
  <c r="BE988"/>
  <c r="BE394"/>
  <c r="BE693"/>
  <c r="BE809"/>
  <c r="BE816"/>
  <c r="BE345"/>
  <c r="BE437"/>
  <c r="BE484"/>
  <c r="BE759"/>
  <c r="BE800"/>
  <c r="BE461"/>
  <c r="BE487"/>
  <c r="BE518"/>
  <c r="BE600"/>
  <c r="BE643"/>
  <c r="BE761"/>
  <c r="BE770"/>
  <c r="BE783"/>
  <c r="BE128"/>
  <c r="BE220"/>
  <c r="BE491"/>
  <c r="BE782"/>
  <c r="BE791"/>
  <c r="BE819"/>
  <c r="BE823"/>
  <c r="BE850"/>
  <c r="BE174"/>
  <c r="BE464"/>
  <c r="BE742"/>
  <c r="BE772"/>
  <c r="BE776"/>
  <c r="BE821"/>
  <c r="BE842"/>
  <c r="BE95"/>
  <c r="BE266"/>
  <c r="BE371"/>
  <c r="BE416"/>
  <c r="BE440"/>
  <c r="BE682"/>
  <c r="BE717"/>
  <c r="BE794"/>
  <c r="BE119"/>
  <c r="BE652"/>
  <c r="BE778"/>
  <c r="BE792"/>
  <c r="BE807"/>
  <c r="F35"/>
  <c i="1" r="BB55"/>
  <c i="2" r="F37"/>
  <c i="1" r="BD55"/>
  <c i="2" r="J34"/>
  <c i="1" r="AW55"/>
  <c i="3" r="F36"/>
  <c i="1" r="BC56"/>
  <c i="2" r="F36"/>
  <c i="1" r="BC55"/>
  <c i="3" r="F37"/>
  <c i="1" r="BD56"/>
  <c i="3" r="F34"/>
  <c i="1" r="BA56"/>
  <c i="2" r="F34"/>
  <c i="1" r="BA55"/>
  <c i="3" r="J34"/>
  <c i="1" r="AW56"/>
  <c i="3" r="F35"/>
  <c i="1" r="BB56"/>
  <c i="3" l="1" r="T93"/>
  <c i="2" r="P976"/>
  <c r="P92"/>
  <c i="1" r="AU55"/>
  <c i="2" r="R93"/>
  <c r="R92"/>
  <c i="3" r="R503"/>
  <c r="R92"/>
  <c r="T503"/>
  <c i="2" r="T93"/>
  <c r="T92"/>
  <c i="3" r="BK93"/>
  <c r="J93"/>
  <c r="J60"/>
  <c r="BK503"/>
  <c r="J503"/>
  <c r="J69"/>
  <c i="2" r="BK92"/>
  <c r="J92"/>
  <c r="F33"/>
  <c i="1" r="AZ55"/>
  <c r="BA54"/>
  <c r="W30"/>
  <c i="2" r="J33"/>
  <c i="1" r="AV55"/>
  <c r="AT55"/>
  <c r="AU54"/>
  <c i="2" r="J30"/>
  <c i="1" r="AG55"/>
  <c r="BB54"/>
  <c r="W31"/>
  <c i="3" r="J33"/>
  <c i="1" r="AV56"/>
  <c r="AT56"/>
  <c r="BC54"/>
  <c r="W32"/>
  <c i="3" r="F33"/>
  <c i="1" r="AZ56"/>
  <c r="BD54"/>
  <c r="W33"/>
  <c i="3" l="1" r="T92"/>
  <c r="BK92"/>
  <c r="J92"/>
  <c i="1" r="AN55"/>
  <c i="2" r="J59"/>
  <c r="J39"/>
  <c i="1" r="AX54"/>
  <c r="AY54"/>
  <c r="AZ54"/>
  <c r="AV54"/>
  <c r="AK29"/>
  <c r="AW54"/>
  <c r="AK30"/>
  <c i="3" r="J30"/>
  <c i="1" r="AG56"/>
  <c i="3" l="1" r="J39"/>
  <c r="J59"/>
  <c i="1" r="AN56"/>
  <c r="W29"/>
  <c r="AG54"/>
  <c r="AK26"/>
  <c r="AK35"/>
  <c r="AT54"/>
  <c l="1" r="AN54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<sst xmlns="http://schemas.openxmlformats.org/spreadsheetml/2006/main">
  <si>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</si>
  <si>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</si>
  <si>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</si>
  <si>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</si>
  <si>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</si>
  <si>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{62623f90-defe-450c-b972-823b101b7577}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</si>
  <si>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</si>
  <si>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</si>
  <si>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</si>
  <si>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</si>
  <si>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</si>
  <si>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</si>
  <si>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</si>
  <si>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</si>
  <si>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0306-02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</si>
  <si>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</si>
  <si>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</si>
  <si>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Rekonstrukce přípojek splaškové kanalizace a odvodnění prostoru za budovami č. I a II MěÚ Broumov</t>
  </si>
  <si>
    <t>KSO:</t>
  </si>
  <si>
    <t/>
  </si>
  <si>
    <t>CC-CZ:</t>
  </si>
  <si>
    <t>Místo:</t>
  </si>
  <si>
    <t>Broumov</t>
  </si>
  <si>
    <t>Datum:</t>
  </si>
  <si>
    <t>5. 2. 2023</t>
  </si>
  <si>
    <t>Zadavatel:</t>
  </si>
  <si>
    <t>IČ:</t>
  </si>
  <si>
    <t>Město Broumov</t>
  </si>
  <si>
    <t>DIČ:</t>
  </si>
  <si>
    <t>Uchazeč:</t>
  </si>
  <si>
    <t>Vyplň údaj</t>
  </si>
  <si>
    <t>Projektant:</t>
  </si>
  <si>
    <t>Ing. Jaroslava Marková</t>
  </si>
  <si>
    <t>True</t>
  </si>
  <si>
    <t>Zpracovatel:</t>
  </si>
  <si>
    <t>764 89 337</t>
  </si>
  <si>
    <t>Tomáš Valenta</t>
  </si>
  <si>
    <t>CZ8002143259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</si>
  <si>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</si>
  <si>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</si>
  <si>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</si>
  <si>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</si>
  <si>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</si>
  <si>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</si>
  <si>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</si>
  <si>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</si>
  <si>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</si>
  <si>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</si>
  <si>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</si>
  <si>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</si>
  <si>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</si>
  <si>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</si>
  <si>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</si>
  <si>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</si>
  <si>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</si>
  <si>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</si>
  <si>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</si>
  <si>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</si>
  <si>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</si>
  <si>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</si>
  <si>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</si>
  <si>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</si>
  <si>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</si>
  <si>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</si>
  <si>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</si>
  <si>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</si>
  <si>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</si>
  <si>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</si>
  <si>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</si>
  <si>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</si>
  <si>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</si>
  <si>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</si>
  <si>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</si>
  <si>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</si>
  <si>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</si>
  <si>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</si>
  <si>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</si>
  <si>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</si>
  <si>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</si>
  <si>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01</t>
  </si>
  <si>
    <t>Prodloužení stoky KD1 vč. přípojek a opravy povrhu</t>
  </si>
  <si>
    <t>STA</t>
  </si>
  <si>
    <t>1</t>
  </si>
  <si>
    <t>{bff9611d-e45f-4e5e-9a10-9e054de205b0}</t>
  </si>
  <si>
    <t>2</t>
  </si>
  <si>
    <t>02</t>
  </si>
  <si>
    <t>Rekonstrukce přípojek splaškové kanalizace</t>
  </si>
  <si>
    <t>{f30a5d94-ba00-4dff-a15d-96c2cb839122}</t>
  </si>
  <si>
    <t>KRYCÍ LIST SOUPISU PRACÍ</t>
  </si>
  <si>
    <t>Objekt:</t>
  </si>
  <si>
    <t>01 - Prodloužení stoky KD1 vč. přípojek a opravy povrhu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</si>
  <si>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</si>
  <si>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</si>
  <si>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</si>
  <si>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</si>
  <si>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</si>
  <si>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Zemní práce</t>
  </si>
  <si>
    <t xml:space="preserve">    2 - Zakládání</t>
  </si>
  <si>
    <t xml:space="preserve">    4 - Vodorovné konstrukce</t>
  </si>
  <si>
    <t xml:space="preserve">    5 - Komunikace pozemní</t>
  </si>
  <si>
    <t xml:space="preserve">    8 - Trubní vedení</t>
  </si>
  <si>
    <t xml:space="preserve">    9 - Ostatní konstrukce a práce, bourání</t>
  </si>
  <si>
    <t xml:space="preserve">    997 - Přesun sutě</t>
  </si>
  <si>
    <t xml:space="preserve">    998 - Přesun hmot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</si>
  <si>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</si>
  <si>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</si>
  <si>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</si>
  <si>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</si>
  <si>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</si>
  <si>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</si>
  <si>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</si>
  <si>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</si>
  <si>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</si>
  <si>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</si>
  <si>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</si>
  <si>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</si>
  <si>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</si>
  <si>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</si>
  <si>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</si>
  <si>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</si>
  <si>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</si>
  <si>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</si>
  <si>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</si>
  <si>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</si>
  <si>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</si>
  <si>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</si>
  <si>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113106451</t>
  </si>
  <si>
    <t>Rozebrání dlažeb a dílců při překopech inženýrských sítí s přemístěním hmot na skládku na vzdálenost do 3 m nebo s naložením na dopravní prostředek strojně plochy jednotlivě přes 15 m2 vozovek a ploch, s jakoukoliv výplní spár z velkých kostek s ložem z kameniva těženého</t>
  </si>
  <si>
    <t>m2</t>
  </si>
  <si>
    <t>4</t>
  </si>
  <si>
    <t>-1386816560</t>
  </si>
  <si>
    <t>Online PSC</t>
  </si>
  <si>
    <t>https://podminky.urs.cz/item/CS_URS_2023_01/113106451</t>
  </si>
  <si>
    <t>VV</t>
  </si>
  <si>
    <t>2,00*58,50</t>
  </si>
  <si>
    <t xml:space="preserve">hlavní řad </t>
  </si>
  <si>
    <t>1,00*2,00*3</t>
  </si>
  <si>
    <t>0,50*1,50*3</t>
  </si>
  <si>
    <t>rozšíření šachty</t>
  </si>
  <si>
    <t>2,00*7,22</t>
  </si>
  <si>
    <t>přípojka 11</t>
  </si>
  <si>
    <t>2,00*6,90</t>
  </si>
  <si>
    <t>přípojka 12</t>
  </si>
  <si>
    <t>2,00*11,50</t>
  </si>
  <si>
    <t>přípojka 13</t>
  </si>
  <si>
    <t>2,00*8,66</t>
  </si>
  <si>
    <t>přípojka 14</t>
  </si>
  <si>
    <t>2,00*(7,50+16,36)</t>
  </si>
  <si>
    <t>přípojka 15</t>
  </si>
  <si>
    <t>2,00*4,55</t>
  </si>
  <si>
    <t>přípojka 16</t>
  </si>
  <si>
    <t>2,00*3,97</t>
  </si>
  <si>
    <t>přípojka 17</t>
  </si>
  <si>
    <t>2,00*(5,95+0,78)</t>
  </si>
  <si>
    <t>přípojka 18</t>
  </si>
  <si>
    <t>Součet</t>
  </si>
  <si>
    <t>113107542</t>
  </si>
  <si>
    <t>Odstranění podkladů nebo krytů při překopech inženýrských sítí s přemístěním hmot na skládku ve vzdálenosti do 3 m nebo s naložením na dopravní prostředek strojně plochy jednotlivě přes 15 m2 živičných, o tl. vrstvy přes 50 do 100 mm</t>
  </si>
  <si>
    <t>17323197</t>
  </si>
  <si>
    <t>https://podminky.urs.cz/item/CS_URS_2023_01/113107542</t>
  </si>
  <si>
    <t>(145,78-58,50)*1,50</t>
  </si>
  <si>
    <t>1,00*2,00*2</t>
  </si>
  <si>
    <t>0,80*1,50</t>
  </si>
  <si>
    <t>přípojka 19.1</t>
  </si>
  <si>
    <t>3</t>
  </si>
  <si>
    <t>132254204</t>
  </si>
  <si>
    <t>Hloubení zapažených rýh šířky přes 800 do 2 000 mm strojně s urovnáním dna do předepsaného profilu a spádu v hornině třídy těžitelnosti I skupiny 3 přes 100 do 500 m3</t>
  </si>
  <si>
    <t>m3</t>
  </si>
  <si>
    <t>-1406030575</t>
  </si>
  <si>
    <t>https://podminky.urs.cz/item/CS_URS_2023_01/132254204</t>
  </si>
  <si>
    <t>(2,15+2,36)/2*(38,88-0,00)*1,00</t>
  </si>
  <si>
    <t>(2,36+2,06)/2*(51,23-38,88)*1,00</t>
  </si>
  <si>
    <t>(2,06+1,93)/2*(56,55-51,23)*1,00</t>
  </si>
  <si>
    <t>(1,93+1,71)/2*(65,38-56,22)*1,00</t>
  </si>
  <si>
    <t>(1,71+1,70)/2*(78,88-65,38)*1,00</t>
  </si>
  <si>
    <t>(1,70+1,66)/2*(85,28-78,88)*1,00</t>
  </si>
  <si>
    <t>(1,66+1,65)/2*(88,17-85,28)*1,00</t>
  </si>
  <si>
    <t>(1,65+1,58)/2*(100,38-88,17)*1,00</t>
  </si>
  <si>
    <t>(1,58+2,07)/2*(139,38-100,38)*1,00</t>
  </si>
  <si>
    <t>hlavní řad</t>
  </si>
  <si>
    <t>(2,06+2,06-7,22*0,02)/2*7,22*1,00</t>
  </si>
  <si>
    <t>(1,93+1,93-6,90*0,02)/2*6,90*1,00</t>
  </si>
  <si>
    <t>(1,71+1,71-11,50*0,02)/2*11,50*1,00</t>
  </si>
  <si>
    <t>(1,71+1,71-8,66*0,02)/2*8,66*1,00</t>
  </si>
  <si>
    <t>(1,70+1,70-7,50*0,02-16,36*0,02)/2*(16,36+7,50)*1,00</t>
  </si>
  <si>
    <t>(1,66+1,66-4,55*0,02)/2*4,55*1,00</t>
  </si>
  <si>
    <t>(1,65+1,65-3,97*0,02)/2*3,97*1,00</t>
  </si>
  <si>
    <t>(1,58+1,58-5,95*0,02-0,78*0,02)/2*(5,95+0,78)*1,00</t>
  </si>
  <si>
    <t>(2,07+2,07)/2*(141,80-139,38)*1,00</t>
  </si>
  <si>
    <t>(2,07+2,06)/2*(145,78-141,80)*1,00</t>
  </si>
  <si>
    <t>(2,07+2,07-0,80*0,02)/2*0,80*1,00</t>
  </si>
  <si>
    <t>přípojka 19</t>
  </si>
  <si>
    <t>Mezisoučet výkop vč. přípojek</t>
  </si>
  <si>
    <t>2,36*2,00*1,00</t>
  </si>
  <si>
    <t>1,71*2,00*1,00</t>
  </si>
  <si>
    <t>1,70*2,00*1,00</t>
  </si>
  <si>
    <t>1,58*2,00*1,00</t>
  </si>
  <si>
    <t>2,07*2,00*1,00</t>
  </si>
  <si>
    <t>(0,12+1,475)*1,50*0,50*3</t>
  </si>
  <si>
    <t>Mezisoučet šachty rozšíření</t>
  </si>
  <si>
    <t>-269,78*0,15</t>
  </si>
  <si>
    <t>Mezisoučet kostky</t>
  </si>
  <si>
    <t>-136,12*0,10</t>
  </si>
  <si>
    <t>Mezisoučet asfalt</t>
  </si>
  <si>
    <t>Součet - 30% uvažováno v hornině 3, 30% v hornině 4 a 40% v hornině 5</t>
  </si>
  <si>
    <t>373,31*0,3 'Přepočtené koeficientem množství</t>
  </si>
  <si>
    <t>132354204</t>
  </si>
  <si>
    <t>Hloubení zapažených rýh šířky přes 800 do 2 000 mm strojně s urovnáním dna do předepsaného profilu a spádu v hornině třídy těžitelnosti II skupiny 4 přes 100 do 500 m3</t>
  </si>
  <si>
    <t>-2119534174</t>
  </si>
  <si>
    <t>https://podminky.urs.cz/item/CS_URS_2022_01/132354204</t>
  </si>
  <si>
    <t>5</t>
  </si>
  <si>
    <t>132454204</t>
  </si>
  <si>
    <t>Hloubení zapažených rýh šířky přes 800 do 2 000 mm strojně s urovnáním dna do předepsaného profilu a spádu v hornině třídy těžitelnosti II skupiny 5 přes 100 do 500 m3</t>
  </si>
  <si>
    <t>331235629</t>
  </si>
  <si>
    <t>https://podminky.urs.cz/item/CS_URS_2022_01/132454204</t>
  </si>
  <si>
    <t>373,31*0,4 'Přepočtené koeficientem množství</t>
  </si>
  <si>
    <t>6</t>
  </si>
  <si>
    <t>139001101</t>
  </si>
  <si>
    <t>Příplatek k cenám hloubených vykopávek za ztížení vykopávky v blízkosti podzemního vedení nebo výbušnin pro jakoukoliv třídu horniny</t>
  </si>
  <si>
    <t>-1665508928</t>
  </si>
  <si>
    <t>https://podminky.urs.cz/item/CS_URS_2022_01/139001101</t>
  </si>
  <si>
    <t>(1,00+1,00)*(2,36+2,06)/2*1,00</t>
  </si>
  <si>
    <t>plynovod</t>
  </si>
  <si>
    <t>(1,00+47,82-46,02+1,00)*(2,36+2,06)/2*1,00</t>
  </si>
  <si>
    <t>vodovodní přípojka a el. vedení</t>
  </si>
  <si>
    <t>(1,00+1,00)*(1,58+2,07)/2*1,00</t>
  </si>
  <si>
    <t>vodovodní přípojka</t>
  </si>
  <si>
    <t>7</t>
  </si>
  <si>
    <t>151101101</t>
  </si>
  <si>
    <t>Zřízení pažení a rozepření stěn rýh pro podzemní vedení příložné pro jakoukoliv mezerovitost, hloubky do 2 m</t>
  </si>
  <si>
    <t>-1863203678</t>
  </si>
  <si>
    <t>https://podminky.urs.cz/item/CS_URS_2023_01/151101101</t>
  </si>
  <si>
    <t>(2,15+2,36)/2*(38,88-0,00)</t>
  </si>
  <si>
    <t>(2,36+2,06)/2*(51,23-38,88)</t>
  </si>
  <si>
    <t>(2,06+1,93)/2*(56,55-51,23)</t>
  </si>
  <si>
    <t>(1,93+1,71)/2*(65,38-56,22)</t>
  </si>
  <si>
    <t>(1,71+1,70)/2*(78,88-65,38)</t>
  </si>
  <si>
    <t>(1,70+1,66)/2*(85,28-78,88)</t>
  </si>
  <si>
    <t>(1,66+1,65)/2*(88,17-85,28)</t>
  </si>
  <si>
    <t>(1,65+1,58)/2*(100,38-88,17)</t>
  </si>
  <si>
    <t>(1,58+2,07)/2*(139,38-100,38)</t>
  </si>
  <si>
    <t>(2,06+2,06-7,22*0,02)/2*7,22</t>
  </si>
  <si>
    <t>(1,93+1,93-6,90*0,02)/2*6,90</t>
  </si>
  <si>
    <t>(1,71+1,71-11,50*0,02)/2*11,50</t>
  </si>
  <si>
    <t>(1,71+1,71-8,66*0,02)/2*8,66</t>
  </si>
  <si>
    <t>(1,70+1,70-7,50*0,02-16,36*0,02)/2*(16,36+7,50)</t>
  </si>
  <si>
    <t>(1,66+1,66-4,55*0,02)/2*4,55</t>
  </si>
  <si>
    <t>(1,65+1,65-3,97*0,02)/2*3,97</t>
  </si>
  <si>
    <t>(1,58+1,58-5,95*0,02-0,78*0,02)/2*(5,95+0,78)</t>
  </si>
  <si>
    <t>(2,07+2,07)/2*(141,80-139,38)</t>
  </si>
  <si>
    <t>(2,07+2,06)/2*(145,78-141,80)</t>
  </si>
  <si>
    <t>(2,07+2,07-0,80*0,02)/2*0,80</t>
  </si>
  <si>
    <t>2,36*1,00</t>
  </si>
  <si>
    <t>1,71*1,00</t>
  </si>
  <si>
    <t>1,70*1,00</t>
  </si>
  <si>
    <t>1,58*1,00</t>
  </si>
  <si>
    <t>2,07*1,00</t>
  </si>
  <si>
    <t>(0,12+1,475)*0,50*3</t>
  </si>
  <si>
    <t>-0,15*58,50</t>
  </si>
  <si>
    <t>-0,15*1,00*3</t>
  </si>
  <si>
    <t>-0,15*0,50*3</t>
  </si>
  <si>
    <t>-0,15*7,22</t>
  </si>
  <si>
    <t>-0,15*6,90</t>
  </si>
  <si>
    <t>-0,15*11,50</t>
  </si>
  <si>
    <t>-0,15*8,66</t>
  </si>
  <si>
    <t>-0,15*(7,50+16,36)</t>
  </si>
  <si>
    <t>-0,15*4,55</t>
  </si>
  <si>
    <t>-0,15*3,97</t>
  </si>
  <si>
    <t>-0,15*(5,95+0,78)</t>
  </si>
  <si>
    <t>-0,10*1,00*2</t>
  </si>
  <si>
    <t>-0,10*0,80</t>
  </si>
  <si>
    <t>396,033*2 'Přepočtené koeficientem množství</t>
  </si>
  <si>
    <t>8</t>
  </si>
  <si>
    <t>151101111</t>
  </si>
  <si>
    <t>Odstranění pažení a rozepření stěn rýh pro podzemní vedení s uložením materiálu na vzdálenost do 3 m od kraje výkopu příložné, hloubky do 2 m</t>
  </si>
  <si>
    <t>963321575</t>
  </si>
  <si>
    <t>https://podminky.urs.cz/item/CS_URS_2023_01/151101111</t>
  </si>
  <si>
    <t>9</t>
  </si>
  <si>
    <t>162351103</t>
  </si>
  <si>
    <t>Vodorovné přemístění výkopku nebo sypaniny po suchu na obvyklém dopravním prostředku, bez naložení výkopku, avšak se složením bez rozhrnutí z horniny třídy těžitelnosti I skupiny 1 až 3 na vzdálenost přes 50 do 500 m</t>
  </si>
  <si>
    <t>1595373655</t>
  </si>
  <si>
    <t>https://podminky.urs.cz/item/CS_URS_2023_01/162351103</t>
  </si>
  <si>
    <t>373,31</t>
  </si>
  <si>
    <t>výkop</t>
  </si>
  <si>
    <t>-22,03</t>
  </si>
  <si>
    <t>podsyp potrubí</t>
  </si>
  <si>
    <t>-124,957</t>
  </si>
  <si>
    <t>obsyp potrubí</t>
  </si>
  <si>
    <t>-230,22*0,15</t>
  </si>
  <si>
    <t xml:space="preserve">podklad z betonu </t>
  </si>
  <si>
    <t>-92,08*0,15</t>
  </si>
  <si>
    <t>štěrkodrť</t>
  </si>
  <si>
    <t>-0,959</t>
  </si>
  <si>
    <t>podklad šachty</t>
  </si>
  <si>
    <t>-3,14*0,62*0,62*(0,20+2,35)</t>
  </si>
  <si>
    <t>-3,14*0,62*0,62*(0,20+1,70)</t>
  </si>
  <si>
    <t>-3,14*0,62*0,62*(0,20+1,561)</t>
  </si>
  <si>
    <t>-3,14*0,62*0,62*(0,20+2,10)</t>
  </si>
  <si>
    <t>-3,14*0,275*0,275*1,475*3</t>
  </si>
  <si>
    <t>šachty</t>
  </si>
  <si>
    <t>Součet - přesun na meziskládku</t>
  </si>
  <si>
    <t>163,402*0,3 'Přepočtené koeficientem množství</t>
  </si>
  <si>
    <t>10</t>
  </si>
  <si>
    <t>162351123</t>
  </si>
  <si>
    <t>Vodorovné přemístění výkopku nebo sypaniny po suchu na obvyklém dopravním prostředku, bez naložení výkopku, avšak se složením bez rozhrnutí z horniny třídy těžitelnosti II skupiny 4 a 5 na vzdálenost přes 50 do 500 m</t>
  </si>
  <si>
    <t>-1888264536</t>
  </si>
  <si>
    <t>https://podminky.urs.cz/item/CS_URS_2023_01/162351123</t>
  </si>
  <si>
    <t>163,402*0,7 'Přepočtené koeficientem množství</t>
  </si>
  <si>
    <t>11</t>
  </si>
  <si>
    <t>171251201</t>
  </si>
  <si>
    <t>Uložení sypaniny na skládky nebo meziskládky bez hutnění s upravením uložené sypaniny do předepsaného tvaru</t>
  </si>
  <si>
    <t>-461150452</t>
  </si>
  <si>
    <t>https://podminky.urs.cz/item/CS_URS_2023_01/171251201</t>
  </si>
  <si>
    <t>12</t>
  </si>
  <si>
    <t>162751117</t>
  </si>
  <si>
    <t>Vodorovné přemístění výkopku nebo sypaniny po suchu na obvyklém dopravním prostředku, bez naložení výkopku, avšak se složením bez rozhrnutí z horniny třídy těžitelnosti I skupiny 1 až 3 na vzdálenost přes 9 000 do 10 000 m</t>
  </si>
  <si>
    <t>-1151531174</t>
  </si>
  <si>
    <t>https://podminky.urs.cz/item/CS_URS_2023_01/162751117</t>
  </si>
  <si>
    <t>22,03</t>
  </si>
  <si>
    <t>124,957</t>
  </si>
  <si>
    <t>230,22*0,15</t>
  </si>
  <si>
    <t>92,08*0,15</t>
  </si>
  <si>
    <t>0,959</t>
  </si>
  <si>
    <t>3,14*0,62*0,62*(0,20+2,35)</t>
  </si>
  <si>
    <t>3,14*0,62*0,62*(0,20+1,70)</t>
  </si>
  <si>
    <t>3,14*0,62*0,62*(0,20+1,561)</t>
  </si>
  <si>
    <t>3,14*0,62*0,62*(0,20+2,10)</t>
  </si>
  <si>
    <t>3,14*0,275*0,275*1,475*3</t>
  </si>
  <si>
    <t>209,908*0,3 'Přepočtené koeficientem množství</t>
  </si>
  <si>
    <t>13</t>
  </si>
  <si>
    <t>162751119</t>
  </si>
  <si>
    <t>Vodorovné přemístění výkopku nebo sypaniny po suchu na obvyklém dopravním prostředku, bez naložení výkopku, avšak se složením bez rozhrnutí z horniny třídy těžitelnosti I skupiny 1 až 3 na vzdálenost Příplatek k ceně za každých dalších i započatých 1 000 m</t>
  </si>
  <si>
    <t>-1051532488</t>
  </si>
  <si>
    <t>https://podminky.urs.cz/item/CS_URS_2023_01/162751119</t>
  </si>
  <si>
    <t>62,972*15 'Přepočtené koeficientem množství</t>
  </si>
  <si>
    <t>14</t>
  </si>
  <si>
    <t>162751137</t>
  </si>
  <si>
    <t>Vodorovné přemístění výkopku nebo sypaniny po suchu na obvyklém dopravním prostředku, bez naložení výkopku, avšak se složením bez rozhrnutí z horniny třídy těžitelnosti II skupiny 4 a 5 na vzdálenost přes 9 000 do 10 000 m</t>
  </si>
  <si>
    <t>200078138</t>
  </si>
  <si>
    <t>https://podminky.urs.cz/item/CS_URS_2023_01/162751137</t>
  </si>
  <si>
    <t>209,908*0,7 'Přepočtené koeficientem množství</t>
  </si>
  <si>
    <t>162751139</t>
  </si>
  <si>
    <t>Vodorovné přemístění výkopku nebo sypaniny po suchu na obvyklém dopravním prostředku, bez naložení výkopku, avšak se složením bez rozhrnutí z horniny třídy těžitelnosti II skupiny 4 a 5 na vzdálenost Příplatek k ceně za každých dalších i započatých 1 000 m</t>
  </si>
  <si>
    <t>-1262647416</t>
  </si>
  <si>
    <t>https://podminky.urs.cz/item/CS_URS_2023_01/162751139</t>
  </si>
  <si>
    <t>146,936*15 'Přepočtené koeficientem množství</t>
  </si>
  <si>
    <t>16</t>
  </si>
  <si>
    <t>171251201.2</t>
  </si>
  <si>
    <t>-1270631536</t>
  </si>
  <si>
    <t>https://podminky.urs.cz/item/CS_URS_2023_01/171251201.2</t>
  </si>
  <si>
    <t>17</t>
  </si>
  <si>
    <t>171201231</t>
  </si>
  <si>
    <t>Poplatek za uložení stavebního odpadu na recyklační skládce (skládkovné) zeminy a kamení zatříděného do Katalogu odpadů pod kódem 17 05 04</t>
  </si>
  <si>
    <t>t</t>
  </si>
  <si>
    <t>1172472297</t>
  </si>
  <si>
    <t>https://podminky.urs.cz/item/CS_URS_2023_01/171201231</t>
  </si>
  <si>
    <t>209,908*1,8 'Přepočtené koeficientem množství</t>
  </si>
  <si>
    <t>18</t>
  </si>
  <si>
    <t>167151111</t>
  </si>
  <si>
    <t>Nakládání, skládání a překládání neulehlého výkopku nebo sypaniny strojně nakládání, množství přes 100 m3, z hornin třídy těžitelnosti I, skupiny 1 až 3</t>
  </si>
  <si>
    <t>-1664859002</t>
  </si>
  <si>
    <t>https://podminky.urs.cz/item/CS_URS_2023_01/167151111</t>
  </si>
  <si>
    <t>49,021</t>
  </si>
  <si>
    <t>19</t>
  </si>
  <si>
    <t>167151112</t>
  </si>
  <si>
    <t>Nakládání, skládání a překládání neulehlého výkopku nebo sypaniny strojně nakládání, množství přes 100 m3, z hornin třídy těžitelnosti II, skupiny 4 a 5</t>
  </si>
  <si>
    <t>971343282</t>
  </si>
  <si>
    <t>https://podminky.urs.cz/item/CS_URS_2023_01/167151112</t>
  </si>
  <si>
    <t>114,381</t>
  </si>
  <si>
    <t>20</t>
  </si>
  <si>
    <t>390942642</t>
  </si>
  <si>
    <t>-1468813770</t>
  </si>
  <si>
    <t>22</t>
  </si>
  <si>
    <t>174151101</t>
  </si>
  <si>
    <t>Zásyp sypaninou z jakékoliv horniny strojně s uložením výkopku ve vrstvách se zhutněním jam, šachet, rýh nebo kolem objektů v těchto vykopávkách</t>
  </si>
  <si>
    <t>292129444</t>
  </si>
  <si>
    <t>https://podminky.urs.cz/item/CS_URS_2023_01/174151101</t>
  </si>
  <si>
    <t>23</t>
  </si>
  <si>
    <t>175151101</t>
  </si>
  <si>
    <t>Obsypání potrubí strojně sypaninou z vhodných třídy těžitelnosti I a II, skupiny 1 až 4 nebo materiálem připraveným podél výkopu ve vzdálenosti do 3 m od jeho kraje, pro jakoukoliv hloubku výkopu a míru zhutnění bez prohození sypaniny</t>
  </si>
  <si>
    <t>-1869137104</t>
  </si>
  <si>
    <t>https://podminky.urs.cz/item/CS_URS_2023_01/175151101</t>
  </si>
  <si>
    <t>(0,40+0,30)*(38,88-0,00)*1,00</t>
  </si>
  <si>
    <t>(0,30+0,30)*(51,23-38,88)*1,00</t>
  </si>
  <si>
    <t>(0,30+0,30)*(56,55-51,23)*1,00</t>
  </si>
  <si>
    <t>(0,30+0,30)*(65,38-56,22)*1,00</t>
  </si>
  <si>
    <t>(0,30+0,30)*(78,88-65,38)*1,00</t>
  </si>
  <si>
    <t>(0,30+0,30)*(85,28-78,88)*1,00</t>
  </si>
  <si>
    <t>(0,30+0,30)*(88,17-85,28)*1,00</t>
  </si>
  <si>
    <t>(0,30+0,30)*(100,38-88,17)*1,00</t>
  </si>
  <si>
    <t>(0,30+0,30)*(139,38-100,38)*1,00</t>
  </si>
  <si>
    <t>(0,15+0,30)*7,22*1,00</t>
  </si>
  <si>
    <t>(0,20+0,30)*6,90*1,00</t>
  </si>
  <si>
    <t>(0,20+0,30)*8,66*1,00</t>
  </si>
  <si>
    <t>(0,15+0,30)*11,50*1,00</t>
  </si>
  <si>
    <t>(0,15+0,30)*(16,36+7,50)*1,00</t>
  </si>
  <si>
    <t>(0,15+0,30)*4,55*1,00</t>
  </si>
  <si>
    <t>(0,20+0,30)*3,97*1,00</t>
  </si>
  <si>
    <t>(0,15+0,30)*(5,95+0,78)*1,00</t>
  </si>
  <si>
    <t>(0,15+0,30)*(141,80-139,38)*1,00</t>
  </si>
  <si>
    <t>(0,15+0,30)*(145,78-141,80)*1,00</t>
  </si>
  <si>
    <t>(0,15+0,30)*0,80*1,00</t>
  </si>
  <si>
    <t>24</t>
  </si>
  <si>
    <t>M</t>
  </si>
  <si>
    <t>58337310</t>
  </si>
  <si>
    <t>štěrkopísek frakce 0/4</t>
  </si>
  <si>
    <t>-1852259859</t>
  </si>
  <si>
    <t>124,957*1,8 'Přepočtené koeficientem množství</t>
  </si>
  <si>
    <t>Zakládání</t>
  </si>
  <si>
    <t>25</t>
  </si>
  <si>
    <t>273313511</t>
  </si>
  <si>
    <t>Základy z betonu prostého desky z betonu kamenem neprokládaného tř. C 12/15</t>
  </si>
  <si>
    <t>624313772</t>
  </si>
  <si>
    <t>https://podminky.urs.cz/item/CS_URS_2023_01/273313511</t>
  </si>
  <si>
    <t>3,14*0,80*0,80*0,075*5</t>
  </si>
  <si>
    <t xml:space="preserve">podklad pro šachty </t>
  </si>
  <si>
    <t>0,755*0,755*0,12*3</t>
  </si>
  <si>
    <t>podklad pro uliční vpusť</t>
  </si>
  <si>
    <t>Vodorovné konstrukce</t>
  </si>
  <si>
    <t>26</t>
  </si>
  <si>
    <t>451572111</t>
  </si>
  <si>
    <t>Lože pod potrubí, stoky a drobné objekty v otevřeném výkopu z kameniva drobného těženého 0 až 4 mm</t>
  </si>
  <si>
    <t>-1107955007</t>
  </si>
  <si>
    <t>https://podminky.urs.cz/item/CS_URS_2023_01/451572111</t>
  </si>
  <si>
    <t>(0,10)*(38,88-0,00)*1,00</t>
  </si>
  <si>
    <t>(0,10)*(51,23-38,88)*1,00</t>
  </si>
  <si>
    <t>(0,10)*(56,55-51,23)*1,00</t>
  </si>
  <si>
    <t>(0,10)*(65,38-56,22)*1,00</t>
  </si>
  <si>
    <t>(0,10)*(78,88-65,38)*1,00</t>
  </si>
  <si>
    <t>(0,10)*(85,28-78,88)*1,00</t>
  </si>
  <si>
    <t>(0,10)*(88,17-85,28)*1,00</t>
  </si>
  <si>
    <t>(0,10)*(100,38-88,17)*1,00</t>
  </si>
  <si>
    <t>(0,10)*(139,38-100,38)*1,00</t>
  </si>
  <si>
    <t>(0,10)*7,22*1,00</t>
  </si>
  <si>
    <t>(0,10)*6,90*1,00</t>
  </si>
  <si>
    <t>(0,10)*8,66*1,00</t>
  </si>
  <si>
    <t>(0,10)*11,50*1,00</t>
  </si>
  <si>
    <t>(0,10)*(16,36+7,50)*1,00</t>
  </si>
  <si>
    <t>(0,10)*4,55*1,00</t>
  </si>
  <si>
    <t>(0,10)*3,97*1,00</t>
  </si>
  <si>
    <t>(0,10)*(5,95+0,78)*1,00</t>
  </si>
  <si>
    <t>(0,10)*(141,80-139,38)*1,00</t>
  </si>
  <si>
    <t>(0,10)*(145,78-141,80)*1,00</t>
  </si>
  <si>
    <t>(0,10)*0,80*1,00</t>
  </si>
  <si>
    <t>Komunikace pozemní</t>
  </si>
  <si>
    <t>27</t>
  </si>
  <si>
    <t>566901232</t>
  </si>
  <si>
    <t>Vyspravení podkladu po překopech inženýrských sítí plochy přes 15 m2 s rozprostřením a zhutněním štěrkodrtí tl. 150 mm</t>
  </si>
  <si>
    <t>64947389</t>
  </si>
  <si>
    <t>https://podminky.urs.cz/item/CS_URS_2023_01/566901232</t>
  </si>
  <si>
    <t>(145,78-58,50)*1,00</t>
  </si>
  <si>
    <t>0,80*1,00</t>
  </si>
  <si>
    <t>28</t>
  </si>
  <si>
    <t>566901272</t>
  </si>
  <si>
    <t>Vyspravení podkladu po překopech inženýrských sítí plochy přes 15 m2 s rozprostřením a zhutněním směsí zpevněnou cementem SC C 20/25 (PB I) tl. 150 mm</t>
  </si>
  <si>
    <t>1995790525</t>
  </si>
  <si>
    <t>https://podminky.urs.cz/item/CS_URS_2023_01/566901272</t>
  </si>
  <si>
    <t>1,00*58,50</t>
  </si>
  <si>
    <t>1,00*7,22</t>
  </si>
  <si>
    <t>1,00*6,90</t>
  </si>
  <si>
    <t>1,00*11,50</t>
  </si>
  <si>
    <t>1,00*8,66</t>
  </si>
  <si>
    <t>1,00*(7,50+16,36)</t>
  </si>
  <si>
    <t>1,00*4,55</t>
  </si>
  <si>
    <t>1,00*3,97</t>
  </si>
  <si>
    <t>1,00*(5,95+0,78)</t>
  </si>
  <si>
    <t>1,00*1,00*2</t>
  </si>
  <si>
    <t>29</t>
  </si>
  <si>
    <t>572331111</t>
  </si>
  <si>
    <t>Vyspravení krytu komunikací po překopech inženýrských sítí plochy přes 15 m2 živičnou směsí z kameniva těženého nebo ze štěrkopísku obaleného asfaltem po zhutnění tl. přes 20 do 50 mm</t>
  </si>
  <si>
    <t>-280304020</t>
  </si>
  <si>
    <t>https://podminky.urs.cz/item/CS_URS_2023_01/572331111</t>
  </si>
  <si>
    <t>30</t>
  </si>
  <si>
    <t>572341111</t>
  </si>
  <si>
    <t>Vyspravení krytu komunikací po překopech inženýrských sítí plochy přes 15 m2 asfaltovým betonem ACO (AB), po zhutnění tl. přes 30 do 50 mm</t>
  </si>
  <si>
    <t>-218913187</t>
  </si>
  <si>
    <t>https://podminky.urs.cz/item/CS_URS_2023_01/572341111</t>
  </si>
  <si>
    <t>31</t>
  </si>
  <si>
    <t>572371111</t>
  </si>
  <si>
    <t>Vyspravení krytu komunikací po překopech inženýrských sítí plochy přes 15 m2 dlažbou z kamenných kostek s ložem z kameniva těženého velkých</t>
  </si>
  <si>
    <t>1953659855</t>
  </si>
  <si>
    <t>https://podminky.urs.cz/item/CS_URS_2023_01/572371111</t>
  </si>
  <si>
    <t>32</t>
  </si>
  <si>
    <t>58381008r</t>
  </si>
  <si>
    <t>kostka štípaná dlažební žula velká 15/17 - vlastní dodávka</t>
  </si>
  <si>
    <t>1207730799</t>
  </si>
  <si>
    <t>272,03*-1 'Přepočtené koeficientem množství</t>
  </si>
  <si>
    <t>Trubní vedení</t>
  </si>
  <si>
    <t>33</t>
  </si>
  <si>
    <t>871313121</t>
  </si>
  <si>
    <t>Montáž kanalizačního potrubí z plastů z tvrdého PVC těsněných gumovým kroužkem v otevřeném výkopu ve sklonu do 20 % DN 160</t>
  </si>
  <si>
    <t>m</t>
  </si>
  <si>
    <t>-520928695</t>
  </si>
  <si>
    <t>https://podminky.urs.cz/item/CS_URS_2023_01/871313121</t>
  </si>
  <si>
    <t>7,22</t>
  </si>
  <si>
    <t>11,50</t>
  </si>
  <si>
    <t>16,36+7,50</t>
  </si>
  <si>
    <t>4,55</t>
  </si>
  <si>
    <t>5,95+0,78</t>
  </si>
  <si>
    <t>141,80-139,38</t>
  </si>
  <si>
    <t>145,78-141,80</t>
  </si>
  <si>
    <t>0,80</t>
  </si>
  <si>
    <t>34</t>
  </si>
  <si>
    <t>28611230</t>
  </si>
  <si>
    <t>trubka kanalizační PVC-U DN 160x3000mm SN12</t>
  </si>
  <si>
    <t>1273757397</t>
  </si>
  <si>
    <t>61,06*1,03 'Přepočtené koeficientem množství</t>
  </si>
  <si>
    <t>35</t>
  </si>
  <si>
    <t>871353121</t>
  </si>
  <si>
    <t>Montáž kanalizačního potrubí z plastů z tvrdého PVC těsněných gumovým kroužkem v otevřeném výkopu ve sklonu do 20 % DN 200</t>
  </si>
  <si>
    <t>-515625886</t>
  </si>
  <si>
    <t>https://podminky.urs.cz/item/CS_URS_2023_01/871353121</t>
  </si>
  <si>
    <t>6,90</t>
  </si>
  <si>
    <t>8,66</t>
  </si>
  <si>
    <t>3,97</t>
  </si>
  <si>
    <t>36</t>
  </si>
  <si>
    <t>28611231</t>
  </si>
  <si>
    <t>trubka kanalizační PVC-U DN 200x3000mm SN12</t>
  </si>
  <si>
    <t>-1028014965</t>
  </si>
  <si>
    <t>19,53*1,03 'Přepočtené koeficientem množství</t>
  </si>
  <si>
    <t>37</t>
  </si>
  <si>
    <t>871373121</t>
  </si>
  <si>
    <t>Montáž kanalizačního potrubí z plastů z tvrdého PVC těsněných gumovým kroužkem v otevřeném výkopu ve sklonu do 20 % DN 315</t>
  </si>
  <si>
    <t>-651129703</t>
  </si>
  <si>
    <t>https://podminky.urs.cz/item/CS_URS_2023_01/871373121</t>
  </si>
  <si>
    <t>38</t>
  </si>
  <si>
    <t>28611233</t>
  </si>
  <si>
    <t>trubka kanalizační PVC-U DN 315x3000mm SN12</t>
  </si>
  <si>
    <t>-1097145380</t>
  </si>
  <si>
    <t>96,5*1,03 'Přepočtené koeficientem množství</t>
  </si>
  <si>
    <t>39</t>
  </si>
  <si>
    <t>871393121</t>
  </si>
  <si>
    <t>Montáž kanalizačního potrubí z plastů z tvrdého PVC těsněných gumovým kroužkem v otevřeném výkopu ve sklonu do 20 % DN 400</t>
  </si>
  <si>
    <t>1490141246</t>
  </si>
  <si>
    <t>https://podminky.urs.cz/item/CS_URS_2022_01/871393121</t>
  </si>
  <si>
    <t>40</t>
  </si>
  <si>
    <t>28611234</t>
  </si>
  <si>
    <t>trubka kanalizační PVC-U DN 400x3000mm SN12</t>
  </si>
  <si>
    <t>-1725554459</t>
  </si>
  <si>
    <t>37,88*1,03 'Přepočtené koeficientem množství</t>
  </si>
  <si>
    <t>41</t>
  </si>
  <si>
    <t>877265271</t>
  </si>
  <si>
    <t xml:space="preserve">Montáž tvarovek na kanalizačním potrubí z trub z plastu z tvrdého PVC nebo z polypropylenu v otevřeném výkopu lapačů střešních splavenin </t>
  </si>
  <si>
    <t>kus</t>
  </si>
  <si>
    <t>572285192</t>
  </si>
  <si>
    <t>https://podminky.urs.cz/item/CS_URS_2023_01/877265271</t>
  </si>
  <si>
    <t>42</t>
  </si>
  <si>
    <t>55244101</t>
  </si>
  <si>
    <t>lapač litinový střešních splavenin DN 125</t>
  </si>
  <si>
    <t>-1373136929</t>
  </si>
  <si>
    <t>43</t>
  </si>
  <si>
    <t>877315211</t>
  </si>
  <si>
    <t>Montáž tvarovek na kanalizačním potrubí z trub z plastu z tvrdého PVC nebo z polypropylenu v otevřeném výkopu jednoosých DN 160</t>
  </si>
  <si>
    <t>-1838636610</t>
  </si>
  <si>
    <t>https://podminky.urs.cz/item/CS_URS_2023_01/877315211</t>
  </si>
  <si>
    <t>drobné změny směru a výšky - odhad</t>
  </si>
  <si>
    <t>9*2</t>
  </si>
  <si>
    <t>dopojení stávajících svodů</t>
  </si>
  <si>
    <t>44</t>
  </si>
  <si>
    <t>28611359</t>
  </si>
  <si>
    <t>koleno kanalizace PVC KG 160x15°</t>
  </si>
  <si>
    <t>1522647255</t>
  </si>
  <si>
    <t>45</t>
  </si>
  <si>
    <t>28611361</t>
  </si>
  <si>
    <t>koleno kanalizační PVC KG 160x45°</t>
  </si>
  <si>
    <t>-1858142319</t>
  </si>
  <si>
    <t>46</t>
  </si>
  <si>
    <t>877315221</t>
  </si>
  <si>
    <t>Montáž tvarovek na kanalizačním potrubí z trub z plastu z tvrdého PVC nebo z polypropylenu v otevřeném výkopu dvouosých DN 160</t>
  </si>
  <si>
    <t>2019463340</t>
  </si>
  <si>
    <t>https://podminky.urs.cz/item/CS_URS_2023_01/877315221</t>
  </si>
  <si>
    <t>47</t>
  </si>
  <si>
    <t>28611392</t>
  </si>
  <si>
    <t>odbočka kanalizační PVC s hrdlem 160/160/45°</t>
  </si>
  <si>
    <t>647572005</t>
  </si>
  <si>
    <t>48</t>
  </si>
  <si>
    <t>877355211</t>
  </si>
  <si>
    <t>Montáž tvarovek na kanalizačním potrubí z trub z plastu z tvrdého PVC nebo z polypropylenu v otevřeném výkopu jednoosých DN 200</t>
  </si>
  <si>
    <t>-523586033</t>
  </si>
  <si>
    <t>https://podminky.urs.cz/item/CS_URS_2023_01/877355211</t>
  </si>
  <si>
    <t>49</t>
  </si>
  <si>
    <t>28611364</t>
  </si>
  <si>
    <t>koleno kanalizace PVC KG 200x15°</t>
  </si>
  <si>
    <t>-424794414</t>
  </si>
  <si>
    <t>50</t>
  </si>
  <si>
    <t>877375211</t>
  </si>
  <si>
    <t>Montáž tvarovek na kanalizačním potrubí z trub z plastu z tvrdého PVC nebo z polypropylenu v otevřeném výkopu jednoosých DN 315</t>
  </si>
  <si>
    <t>418195259</t>
  </si>
  <si>
    <t>https://podminky.urs.cz/item/CS_URS_2023_01/877375211</t>
  </si>
  <si>
    <t>51</t>
  </si>
  <si>
    <t>28612212</t>
  </si>
  <si>
    <t>koleno kanalizační plastové PVC KG DN 315/15° SN12/16</t>
  </si>
  <si>
    <t>637236052</t>
  </si>
  <si>
    <t>52</t>
  </si>
  <si>
    <t>877375221</t>
  </si>
  <si>
    <t>Montáž tvarovek na kanalizačním potrubí z trub z plastu z tvrdého PVC nebo z polypropylenu v otevřeném výkopu dvouosých DN 315</t>
  </si>
  <si>
    <t>-976494735</t>
  </si>
  <si>
    <t>https://podminky.urs.cz/item/CS_URS_2023_01/877375221</t>
  </si>
  <si>
    <t>53</t>
  </si>
  <si>
    <t>28611404</t>
  </si>
  <si>
    <t>odbočka kanalizační plastová s hrdlem KG 315/150/45°</t>
  </si>
  <si>
    <t>-1867598955</t>
  </si>
  <si>
    <t>54</t>
  </si>
  <si>
    <t>28611405</t>
  </si>
  <si>
    <t>odbočka kanalizační plastová s hrdlem KG 315/200/45°</t>
  </si>
  <si>
    <t>-2055373089</t>
  </si>
  <si>
    <t>55</t>
  </si>
  <si>
    <t>877395211</t>
  </si>
  <si>
    <t>Montáž tvarovek na kanalizačním potrubí z trub z plastu z tvrdého PVC nebo z polypropylenu v otevřeném výkopu jednoosých DN 400</t>
  </si>
  <si>
    <t>561749614</t>
  </si>
  <si>
    <t>https://podminky.urs.cz/item/CS_URS_2022_01/877395211</t>
  </si>
  <si>
    <t>56</t>
  </si>
  <si>
    <t>28612216</t>
  </si>
  <si>
    <t>koleno kanalizační plastové PVC KG DN 400/15° SN12/16</t>
  </si>
  <si>
    <t>1843156553</t>
  </si>
  <si>
    <t>57</t>
  </si>
  <si>
    <t>892351111</t>
  </si>
  <si>
    <t>Tlakové zkoušky vodou na potrubí DN 150 nebo 200</t>
  </si>
  <si>
    <t>1754726266</t>
  </si>
  <si>
    <t>https://podminky.urs.cz/item/CS_URS_2023_01/892351111</t>
  </si>
  <si>
    <t>58</t>
  </si>
  <si>
    <t>892381111</t>
  </si>
  <si>
    <t>Tlakové zkoušky vodou na potrubí DN 250, 300 nebo 350</t>
  </si>
  <si>
    <t>-2035347668</t>
  </si>
  <si>
    <t>https://podminky.urs.cz/item/CS_URS_2023_01/892381111</t>
  </si>
  <si>
    <t>59</t>
  </si>
  <si>
    <t>892421111</t>
  </si>
  <si>
    <t>Tlakové zkoušky vodou na potrubí DN 400 nebo 500</t>
  </si>
  <si>
    <t>-1882991676</t>
  </si>
  <si>
    <t>https://podminky.urs.cz/item/CS_URS_2022_01/892421111</t>
  </si>
  <si>
    <t>60</t>
  </si>
  <si>
    <t>894411311</t>
  </si>
  <si>
    <t>Osazení betonových nebo železobetonových dílců pro šachty skruží rovných</t>
  </si>
  <si>
    <t>64985829</t>
  </si>
  <si>
    <t>https://podminky.urs.cz/item/CS_URS_2023_01/894411311</t>
  </si>
  <si>
    <t>šachta Š1.5</t>
  </si>
  <si>
    <t>šachta Š1.6</t>
  </si>
  <si>
    <t>šachta Š1.7</t>
  </si>
  <si>
    <t>šachta Š1.8</t>
  </si>
  <si>
    <t>šachta Š1.9</t>
  </si>
  <si>
    <t>61</t>
  </si>
  <si>
    <t>59224160</t>
  </si>
  <si>
    <t>skruž kanalizační s ocelovými stupadly 100x25x12cm</t>
  </si>
  <si>
    <t>-1361792668</t>
  </si>
  <si>
    <t>62</t>
  </si>
  <si>
    <t>59224176</t>
  </si>
  <si>
    <t>prstenec šachtový vyrovnávací betonový 625x120x80mm</t>
  </si>
  <si>
    <t>-1237323087</t>
  </si>
  <si>
    <t>63</t>
  </si>
  <si>
    <t>59224188</t>
  </si>
  <si>
    <t>prstenec šachtový vyrovnávací betonový 625x120x120mm</t>
  </si>
  <si>
    <t>2070602962</t>
  </si>
  <si>
    <t>64</t>
  </si>
  <si>
    <t>894412411</t>
  </si>
  <si>
    <t>Osazení betonových nebo železobetonových dílců pro šachty skruží přechodových</t>
  </si>
  <si>
    <t>-1908493577</t>
  </si>
  <si>
    <t>https://podminky.urs.cz/item/CS_URS_2023_01/894412411</t>
  </si>
  <si>
    <t>65</t>
  </si>
  <si>
    <t>59224168</t>
  </si>
  <si>
    <t>skruž betonová přechodová 62,5/100x60x12cm, stupadla poplastovaná kapsová</t>
  </si>
  <si>
    <t>-501824656</t>
  </si>
  <si>
    <t>66</t>
  </si>
  <si>
    <t>894414111</t>
  </si>
  <si>
    <t>Osazení betonových nebo železobetonových dílců pro šachty skruží základových (dno)</t>
  </si>
  <si>
    <t>-587386583</t>
  </si>
  <si>
    <t>https://podminky.urs.cz/item/CS_URS_2023_01/894414111</t>
  </si>
  <si>
    <t>67</t>
  </si>
  <si>
    <t>59224029</t>
  </si>
  <si>
    <t>dno betonové šachtové DN 300 betonový žlab i nástupnice 100x78,5x15cm</t>
  </si>
  <si>
    <t>-1858006541</t>
  </si>
  <si>
    <t>68</t>
  </si>
  <si>
    <t>59224038</t>
  </si>
  <si>
    <t>dno betonové šachtové DN 400 betonový žlab i nástupnice 100x88,5x23cm</t>
  </si>
  <si>
    <t>1737769791</t>
  </si>
  <si>
    <t>69</t>
  </si>
  <si>
    <t>895941302</t>
  </si>
  <si>
    <t>Osazení vpusti uliční z betonových dílců DN 450 dno s kalištěm</t>
  </si>
  <si>
    <t>906912736</t>
  </si>
  <si>
    <t>https://podminky.urs.cz/item/CS_URS_2023_01/895941302</t>
  </si>
  <si>
    <t>70</t>
  </si>
  <si>
    <t>59224495</t>
  </si>
  <si>
    <t>vpusť uliční DN 450 kaliště nízké 450/240x50mm</t>
  </si>
  <si>
    <t>-364284465</t>
  </si>
  <si>
    <t>71</t>
  </si>
  <si>
    <t>895941312</t>
  </si>
  <si>
    <t>Osazení vpusti uliční z betonových dílců DN 450 skruž horní 195 mm</t>
  </si>
  <si>
    <t>-363335570</t>
  </si>
  <si>
    <t>https://podminky.urs.cz/item/CS_URS_2023_01/895941312</t>
  </si>
  <si>
    <t>72</t>
  </si>
  <si>
    <t>59223856</t>
  </si>
  <si>
    <t>skruž pro uliční vpusť horní betonová 450x195x50mm</t>
  </si>
  <si>
    <t>448360153</t>
  </si>
  <si>
    <t>73</t>
  </si>
  <si>
    <t>895941322</t>
  </si>
  <si>
    <t>Osazení vpusti uliční z betonových dílců DN 450 skruž středová 295 mm</t>
  </si>
  <si>
    <t>787516289</t>
  </si>
  <si>
    <t>https://podminky.urs.cz/item/CS_URS_2023_01/895941322</t>
  </si>
  <si>
    <t>74</t>
  </si>
  <si>
    <t>59223862</t>
  </si>
  <si>
    <t>skruž pro uliční vpusť středová betonová 450x295x50mm</t>
  </si>
  <si>
    <t>1111051698</t>
  </si>
  <si>
    <t>75</t>
  </si>
  <si>
    <t>895941331</t>
  </si>
  <si>
    <t>Osazení vpusti uliční z betonových dílců DN 450 skruž průběžná s výtokem</t>
  </si>
  <si>
    <t>731095792</t>
  </si>
  <si>
    <t>https://podminky.urs.cz/item/CS_URS_2023_01/895941331</t>
  </si>
  <si>
    <t>76</t>
  </si>
  <si>
    <t>59224492</t>
  </si>
  <si>
    <t>vpusť uliční DN 450 skruž průběžná s odtokem 200mm PVC 450/450x50mm</t>
  </si>
  <si>
    <t>-1224398059</t>
  </si>
  <si>
    <t>77</t>
  </si>
  <si>
    <t>899103112</t>
  </si>
  <si>
    <t>Osazení poklopů litinových a ocelových včetně rámů pro třídu zatížení B125, C250</t>
  </si>
  <si>
    <t>-358456399</t>
  </si>
  <si>
    <t>https://podminky.urs.cz/item/CS_URS_2023_01/899103112</t>
  </si>
  <si>
    <t>78</t>
  </si>
  <si>
    <t>55241002</t>
  </si>
  <si>
    <t>poklop kanalizační betonový, litinový rám 125mm, B 125 bez odvětrání</t>
  </si>
  <si>
    <t>1057268257</t>
  </si>
  <si>
    <t>79</t>
  </si>
  <si>
    <t>899204112</t>
  </si>
  <si>
    <t>Osazení mříží litinových včetně rámů a košů na bahno pro třídu zatížení D400, E600</t>
  </si>
  <si>
    <t>1108597616</t>
  </si>
  <si>
    <t>https://podminky.urs.cz/item/CS_URS_2023_01/899204112</t>
  </si>
  <si>
    <t>80</t>
  </si>
  <si>
    <t>55242320</t>
  </si>
  <si>
    <t>mříž vtoková litinová plochá 500x500mm</t>
  </si>
  <si>
    <t>-430390019</t>
  </si>
  <si>
    <t>81</t>
  </si>
  <si>
    <t>55241001</t>
  </si>
  <si>
    <t>koš kalový pod kruhovou mříž - těžký</t>
  </si>
  <si>
    <t>-1293765598</t>
  </si>
  <si>
    <t>82</t>
  </si>
  <si>
    <t>899721112</t>
  </si>
  <si>
    <t>Signalizační vodič na potrubí DN nad 150 mm</t>
  </si>
  <si>
    <t>1371096728</t>
  </si>
  <si>
    <t>https://podminky.urs.cz/item/CS_URS_2023_01/899721112</t>
  </si>
  <si>
    <t>37,88</t>
  </si>
  <si>
    <t>DN 400</t>
  </si>
  <si>
    <t>96,50</t>
  </si>
  <si>
    <t>DN 300</t>
  </si>
  <si>
    <t>6,40</t>
  </si>
  <si>
    <t>DN 150</t>
  </si>
  <si>
    <t>83</t>
  </si>
  <si>
    <t>899722113</t>
  </si>
  <si>
    <t>Krytí potrubí z plastů výstražnou fólií z PVC šířky 34 cm</t>
  </si>
  <si>
    <t>-359047928</t>
  </si>
  <si>
    <t>https://podminky.urs.cz/item/CS_URS_2023_01/899722113</t>
  </si>
  <si>
    <t>Ostatní konstrukce a práce, bourání</t>
  </si>
  <si>
    <t>84</t>
  </si>
  <si>
    <t>919735112</t>
  </si>
  <si>
    <t>Řezání stávajícího živičného krytu nebo podkladu hloubky přes 50 do 100 mm</t>
  </si>
  <si>
    <t>608125651</t>
  </si>
  <si>
    <t>https://podminky.urs.cz/item/CS_URS_2023_01/919735112</t>
  </si>
  <si>
    <t>(145,78-58,50)</t>
  </si>
  <si>
    <t>1,00*2</t>
  </si>
  <si>
    <t>90,08*2 'Přepočtené koeficientem množství</t>
  </si>
  <si>
    <t>85</t>
  </si>
  <si>
    <t>979071111</t>
  </si>
  <si>
    <t>Očištění vybouraných dlažebních kostek od spojovacího materiálu, s uložením očištěných kostek na skládku, s odklizením odpadových hmot na hromady a s odklizením vybouraných kostek na vzdálenost do 3 m velkých, s původním vyplněním spár kamenivem těženým</t>
  </si>
  <si>
    <t>1031906823</t>
  </si>
  <si>
    <t>https://podminky.urs.cz/item/CS_URS_2023_01/979071111</t>
  </si>
  <si>
    <t>997</t>
  </si>
  <si>
    <t>Přesun sutě</t>
  </si>
  <si>
    <t>86</t>
  </si>
  <si>
    <t>997221561</t>
  </si>
  <si>
    <t>Vodorovná doprava suti bez naložení, ale se složením a s hrubým urovnáním z kusových materiálů, na vzdálenost do 1 km</t>
  </si>
  <si>
    <t>-1717602896</t>
  </si>
  <si>
    <t>https://podminky.urs.cz/item/CS_URS_2023_01/997221561</t>
  </si>
  <si>
    <t>113,437</t>
  </si>
  <si>
    <t>odvoz dlažebních kostek na meziskládku na místě stavby - pro další použití</t>
  </si>
  <si>
    <t>87</t>
  </si>
  <si>
    <t>64421786</t>
  </si>
  <si>
    <t>29,946</t>
  </si>
  <si>
    <t>asfalt na skládku</t>
  </si>
  <si>
    <t>88</t>
  </si>
  <si>
    <t>997221569</t>
  </si>
  <si>
    <t>Vodorovná doprava suti bez naložení, ale se složením a s hrubým urovnáním Příplatek k ceně za každý další i započatý 1 km přes 1 km</t>
  </si>
  <si>
    <t>206901581</t>
  </si>
  <si>
    <t>https://podminky.urs.cz/item/CS_URS_2023_01/997221569</t>
  </si>
  <si>
    <t>143,383*29,946 'Přepočtené koeficientem množství</t>
  </si>
  <si>
    <t>89</t>
  </si>
  <si>
    <t>997221875</t>
  </si>
  <si>
    <t>Poplatek za uložení stavebního odpadu na recyklační skládce (skládkovné) asfaltového bez obsahu dehtu zatříděného do Katalogu odpadů pod kódem 17 03 02</t>
  </si>
  <si>
    <t>-796259571</t>
  </si>
  <si>
    <t>https://podminky.urs.cz/item/CS_URS_2023_01/997221875</t>
  </si>
  <si>
    <t>998</t>
  </si>
  <si>
    <t>Přesun hmot</t>
  </si>
  <si>
    <t>90</t>
  </si>
  <si>
    <t>998225111</t>
  </si>
  <si>
    <t>Přesun hmot pro komunikace s krytem z kameniva, monolitickým betonovým nebo živičným dopravní vzdálenost do 200 m jakékoliv délky objektu</t>
  </si>
  <si>
    <t>-1890066135</t>
  </si>
  <si>
    <t>https://podminky.urs.cz/item/CS_URS_2023_01/998225111</t>
  </si>
  <si>
    <t>VRN</t>
  </si>
  <si>
    <t>Vedlejší rozpočtové náklady</t>
  </si>
  <si>
    <t>VRN1</t>
  </si>
  <si>
    <t>Průzkumné, geodetické a projektové práce</t>
  </si>
  <si>
    <t>91</t>
  </si>
  <si>
    <t>012103000</t>
  </si>
  <si>
    <t>Geodetické práce před výstavbou</t>
  </si>
  <si>
    <t>soub</t>
  </si>
  <si>
    <t>1024</t>
  </si>
  <si>
    <t>1560256010</t>
  </si>
  <si>
    <t>https://podminky.urs.cz/item/CS_URS_2023_01/012103000</t>
  </si>
  <si>
    <t>92</t>
  </si>
  <si>
    <t>012303000</t>
  </si>
  <si>
    <t>Geodetické práce po výstavbě</t>
  </si>
  <si>
    <t>-711243974</t>
  </si>
  <si>
    <t>https://podminky.urs.cz/item/CS_URS_2023_01/012303000</t>
  </si>
  <si>
    <t>VRN3</t>
  </si>
  <si>
    <t>Zařízení staveniště</t>
  </si>
  <si>
    <t>93</t>
  </si>
  <si>
    <t>030001000</t>
  </si>
  <si>
    <t>%</t>
  </si>
  <si>
    <t>1626849321</t>
  </si>
  <si>
    <t>https://podminky.urs.cz/item/CS_URS_2023_01/030001000</t>
  </si>
  <si>
    <t>VRN7</t>
  </si>
  <si>
    <t>Provozní vlivy</t>
  </si>
  <si>
    <t>94</t>
  </si>
  <si>
    <t>072103001</t>
  </si>
  <si>
    <t>Projednání DIO a zajištění DIR komunikace</t>
  </si>
  <si>
    <t>-1765896993</t>
  </si>
  <si>
    <t>https://podminky.urs.cz/item/CS_URS_2023_01/072103001</t>
  </si>
  <si>
    <t>95</t>
  </si>
  <si>
    <t>072103011</t>
  </si>
  <si>
    <t>Zajištění dopravního značení dle DIO</t>
  </si>
  <si>
    <t>949058664</t>
  </si>
  <si>
    <t>https://podminky.urs.cz/item/CS_URS_2023_01/072103011</t>
  </si>
  <si>
    <t>02 - Rekonstrukce přípojek splaškové kanalizace</t>
  </si>
  <si>
    <t>-1713993846</t>
  </si>
  <si>
    <t>2,00*21,36</t>
  </si>
  <si>
    <t>KS</t>
  </si>
  <si>
    <t>2,00*20,58</t>
  </si>
  <si>
    <t>KS1</t>
  </si>
  <si>
    <t>2,00*19,64</t>
  </si>
  <si>
    <t>KS2</t>
  </si>
  <si>
    <t>1,00*2,00</t>
  </si>
  <si>
    <t>-389980517</t>
  </si>
  <si>
    <t>1,00*(1,38+1,15)/2*(6,32-0,00)</t>
  </si>
  <si>
    <t>1,00*(1,15+0,60)/2*(21,36-6,32)</t>
  </si>
  <si>
    <t>1,00*(1,15+0,70)/2*(18,38-0,00)</t>
  </si>
  <si>
    <t>1,00*(0,70+0,75)/2*(20,58-18,38)</t>
  </si>
  <si>
    <t>1,00*(1,10+0,75)/2*(4,19-0,00)</t>
  </si>
  <si>
    <t>1,00*(0,75+0,74)/2*(9,47-4,19)</t>
  </si>
  <si>
    <t>1,00*(0,74+0,77)/2*(15,07-9,47)</t>
  </si>
  <si>
    <t>1,00*(0,77+0,70)/2*(19,64-15,07)</t>
  </si>
  <si>
    <t>2,00*1,00*1,38</t>
  </si>
  <si>
    <t>šachta - rozšíření výkopu</t>
  </si>
  <si>
    <t>-1,00*21,36*0,15</t>
  </si>
  <si>
    <t>-1,00*20,58*0,15</t>
  </si>
  <si>
    <t>-1,00*19,64*0,15</t>
  </si>
  <si>
    <t>-1,00*2,00*0,15</t>
  </si>
  <si>
    <t>48,372*0,3 'Přepočtené koeficientem množství</t>
  </si>
  <si>
    <t>-886607205</t>
  </si>
  <si>
    <t>-32877150</t>
  </si>
  <si>
    <t>48,372*0,4 'Přepočtené koeficientem množství</t>
  </si>
  <si>
    <t>-278673622</t>
  </si>
  <si>
    <t>(2,00)*(1,38-0,15)*2,00</t>
  </si>
  <si>
    <t>šachta - napojení VAK</t>
  </si>
  <si>
    <t>-1006619657</t>
  </si>
  <si>
    <t>48,372</t>
  </si>
  <si>
    <t>-6,158</t>
  </si>
  <si>
    <t>-28,344</t>
  </si>
  <si>
    <t>-63,58*0,15</t>
  </si>
  <si>
    <t>-0,151</t>
  </si>
  <si>
    <t>-3,14*0,62*0,62*(0,20+1,28)</t>
  </si>
  <si>
    <t>2,396*0,3 'Přepočtené koeficientem množství</t>
  </si>
  <si>
    <t>365370631</t>
  </si>
  <si>
    <t>2,396*0,7 'Přepočtené koeficientem množství</t>
  </si>
  <si>
    <t>855930884</t>
  </si>
  <si>
    <t>-1167495595</t>
  </si>
  <si>
    <t>6,158</t>
  </si>
  <si>
    <t>28,344</t>
  </si>
  <si>
    <t>63,58*0,15</t>
  </si>
  <si>
    <t>0,151</t>
  </si>
  <si>
    <t>3,14*0,62*0,62*(0,20+1,28)</t>
  </si>
  <si>
    <t>45,976*0,3 'Přepočtené koeficientem množství</t>
  </si>
  <si>
    <t>-412506778</t>
  </si>
  <si>
    <t>13,793*15 'Přepočtené koeficientem množství</t>
  </si>
  <si>
    <t>-1673181344</t>
  </si>
  <si>
    <t>45,976*0,7 'Přepočtené koeficientem množství</t>
  </si>
  <si>
    <t>1683181400</t>
  </si>
  <si>
    <t>32,183*15 'Přepočtené koeficientem množství</t>
  </si>
  <si>
    <t>911771580</t>
  </si>
  <si>
    <t>1213083136</t>
  </si>
  <si>
    <t>45,976*1,8 'Přepočtené koeficientem množství</t>
  </si>
  <si>
    <t>-2060619581</t>
  </si>
  <si>
    <t>-1548827290</t>
  </si>
  <si>
    <t>2,396</t>
  </si>
  <si>
    <t>-104131694</t>
  </si>
  <si>
    <t>1983139046</t>
  </si>
  <si>
    <t>308319968</t>
  </si>
  <si>
    <t>1634535888</t>
  </si>
  <si>
    <t>1,00*(0,25+0,30)*(6,32-0,00)</t>
  </si>
  <si>
    <t>1,00*(0,15+0,30)*(21,36-6,32)</t>
  </si>
  <si>
    <t>1,00*(0,15+0,30)*(18,38-0,00)</t>
  </si>
  <si>
    <t>1,00*(0,15+0,30)*(20,58-18,38)</t>
  </si>
  <si>
    <t>1,00*(0,15+0,30)*(4,19-0,00)</t>
  </si>
  <si>
    <t>1,00*(0,15+0,30)*(9,47-4,19)</t>
  </si>
  <si>
    <t>1,00*(0,15+0,30)*(15,07-9,47)</t>
  </si>
  <si>
    <t>1,00*(0,15+0,30)*(19,64-15,07)</t>
  </si>
  <si>
    <t>-146617115</t>
  </si>
  <si>
    <t>28,344*1,8 'Přepočtené koeficientem množství</t>
  </si>
  <si>
    <t>705058186</t>
  </si>
  <si>
    <t>3,14*0,80*0,80*0,075</t>
  </si>
  <si>
    <t>podklad pro šachtu</t>
  </si>
  <si>
    <t>2043822458</t>
  </si>
  <si>
    <t>1,00*(0,10)*(6,32-0,00)</t>
  </si>
  <si>
    <t>1,00*(0,10)*(21,36-6,32)</t>
  </si>
  <si>
    <t>1,00*(0,10)*(18,38-0,00)</t>
  </si>
  <si>
    <t>1,00*(0,10)*(20,58-18,38)</t>
  </si>
  <si>
    <t>1,00*(0,10)*(4,19-0,00)</t>
  </si>
  <si>
    <t>1,00*(0,10)*(9,47-4,19)</t>
  </si>
  <si>
    <t>1,00*(0,10)*(15,07-9,47)</t>
  </si>
  <si>
    <t>1,00*(0,10)*(19,64-15,07)</t>
  </si>
  <si>
    <t>-1612555983</t>
  </si>
  <si>
    <t>1,00*21,36</t>
  </si>
  <si>
    <t>1,00*20,58</t>
  </si>
  <si>
    <t>1,00*19,64</t>
  </si>
  <si>
    <t>-220787742</t>
  </si>
  <si>
    <t>-501672958</t>
  </si>
  <si>
    <t>125,16*-1 'Přepočtené koeficientem množství</t>
  </si>
  <si>
    <t>-586116377</t>
  </si>
  <si>
    <t>(21,36-6,32)</t>
  </si>
  <si>
    <t>(18,38-0,00)</t>
  </si>
  <si>
    <t>(20,58-18,38)</t>
  </si>
  <si>
    <t>(4,19-0,00)</t>
  </si>
  <si>
    <t>(9,47-4,19)</t>
  </si>
  <si>
    <t>(15,07-9,47)</t>
  </si>
  <si>
    <t>(19,64-15,07)</t>
  </si>
  <si>
    <t>1005014204</t>
  </si>
  <si>
    <t>55,26*1,03 'Přepočtené koeficientem množství</t>
  </si>
  <si>
    <t>871363121</t>
  </si>
  <si>
    <t>Montáž kanalizačního potrubí z plastů z tvrdého PVC těsněných gumovým kroužkem v otevřeném výkopu ve sklonu do 20 % DN 250</t>
  </si>
  <si>
    <t>1642371660</t>
  </si>
  <si>
    <t>https://podminky.urs.cz/item/CS_URS_2022_01/871363121</t>
  </si>
  <si>
    <t>28611232</t>
  </si>
  <si>
    <t>trubka kanalizační PVC-U DN 250x3000mm SN12</t>
  </si>
  <si>
    <t>-284397183</t>
  </si>
  <si>
    <t>6,32*1,03 'Přepočtené koeficientem množství</t>
  </si>
  <si>
    <t>146823408</t>
  </si>
  <si>
    <t>změna směru</t>
  </si>
  <si>
    <t>381980622</t>
  </si>
  <si>
    <t>-857938096</t>
  </si>
  <si>
    <t>898312002</t>
  </si>
  <si>
    <t>redukce</t>
  </si>
  <si>
    <t>28611508</t>
  </si>
  <si>
    <t>redukce kanalizační PVC 200/160</t>
  </si>
  <si>
    <t>1782858671</t>
  </si>
  <si>
    <t>877365211</t>
  </si>
  <si>
    <t>Montáž tvarovek na kanalizačním potrubí z trub z plastu z tvrdého PVC nebo z polypropylenu v otevřeném výkopu jednoosých DN 250</t>
  </si>
  <si>
    <t>-1278840278</t>
  </si>
  <si>
    <t>https://podminky.urs.cz/item/CS_URS_2022_01/877365211</t>
  </si>
  <si>
    <t>28611512</t>
  </si>
  <si>
    <t>redukce kanalizační PVC 250/200</t>
  </si>
  <si>
    <t>-1586191486</t>
  </si>
  <si>
    <t>877365221</t>
  </si>
  <si>
    <t>Montáž tvarovek na kanalizačním potrubí z trub z plastu z tvrdého PVC nebo z polypropylenu v otevřeném výkopu dvouosých DN 250</t>
  </si>
  <si>
    <t>351721015</t>
  </si>
  <si>
    <t>https://podminky.urs.cz/item/CS_URS_2022_01/877365221</t>
  </si>
  <si>
    <t>28611399</t>
  </si>
  <si>
    <t>odbočka kanalizační plastová s hrdlem KG 250/150/45°</t>
  </si>
  <si>
    <t>-912974282</t>
  </si>
  <si>
    <t>1967836601</t>
  </si>
  <si>
    <t>736722317</t>
  </si>
  <si>
    <t>-861161101</t>
  </si>
  <si>
    <t>-2083751893</t>
  </si>
  <si>
    <t>515521452</t>
  </si>
  <si>
    <t>1854456950</t>
  </si>
  <si>
    <t>-756744752</t>
  </si>
  <si>
    <t>-447694349</t>
  </si>
  <si>
    <t>968715288</t>
  </si>
  <si>
    <t>(6,32-0,00)</t>
  </si>
  <si>
    <t>179248780</t>
  </si>
  <si>
    <t>-1050226525</t>
  </si>
  <si>
    <t>1522092048</t>
  </si>
  <si>
    <t>52,192</t>
  </si>
  <si>
    <t>-1553819145</t>
  </si>
  <si>
    <t>1970198238</t>
  </si>
  <si>
    <t>85032203</t>
  </si>
  <si>
    <t>-584554218</t>
  </si>
  <si>
    <t>-1410823347</t>
  </si>
  <si>
    <t>-1781733900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</si>
  <si>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</si>
  <si>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</si>
  <si>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</si>
  <si>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</si>
  <si>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Arial CE"/>
        <charset val="238"/>
        <i val="1"/>
        <color auto="1"/>
        <sz val="8"/>
        <scheme val="none"/>
      </rPr>
      <t xml:space="preserve">Rekapitulace stavby </t>
    </r>
    <r>
      <rPr>
        <rFont val="Arial CE"/>
        <charset val="238"/>
        <color auto="1"/>
        <sz val="8"/>
        <scheme val="none"/>
      </rPr>
      <t>obsahuje sestavu Rekapitulace stavby a Rekapitulace objektů stavby a soupisů prací.</t>
    </r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</si>
  <si>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stavby</t>
    </r>
    <r>
      <rPr>
        <rFont val="Arial CE"/>
        <charset val="238"/>
        <color auto="1"/>
        <sz val="8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</si>
  <si>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</si>
  <si>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</si>
  <si>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objektů stavby a soupisů prací</t>
    </r>
    <r>
      <rPr>
        <rFont val="Arial CE"/>
        <charset val="238"/>
        <color auto="1"/>
        <sz val="8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</si>
  <si>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</si>
  <si>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</si>
  <si>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</si>
  <si>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</si>
  <si>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</si>
  <si>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</si>
  <si>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</si>
  <si>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</si>
  <si>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</si>
  <si>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</si>
  <si>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</si>
  <si>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</si>
  <si>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</si>
  <si>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rFont val="Arial CE"/>
        <charset val="238"/>
        <i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</si>
  <si>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</si>
  <si>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Arial CE"/>
        <charset val="238"/>
        <b val="1"/>
        <color auto="1"/>
        <sz val="8"/>
        <scheme val="none"/>
      </rPr>
      <t>Krycí list soupisu</t>
    </r>
    <r>
      <rPr>
        <rFont val="Arial CE"/>
        <charset val="238"/>
        <color auto="1"/>
        <sz val="8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</si>
  <si>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</si>
  <si>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Arial CE"/>
        <charset val="238"/>
        <b val="1"/>
        <color auto="1"/>
        <sz val="8"/>
        <scheme val="none"/>
      </rPr>
      <t>Rekapitulace členění soupisu prací</t>
    </r>
    <r>
      <rPr>
        <rFont val="Arial CE"/>
        <charset val="238"/>
        <color auto="1"/>
        <sz val="8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</si>
  <si>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</si>
  <si>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Arial CE"/>
        <charset val="238"/>
        <b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</si>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</sst>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5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80008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9" fillId="0" borderId="0" applyNumberFormat="0" applyFill="0" applyBorder="0" applyAlignment="0" applyProtection="0"/>
  </cellStyleXfs>
  <cellXfs count="37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5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8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8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9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9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20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9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2" fillId="0" borderId="15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22" fillId="0" borderId="15" xfId="0" applyFont="1" applyBorder="1" applyAlignment="1" applyProtection="1">
      <alignment horizontal="left" vertical="center"/>
    </xf>
    <xf numFmtId="0" fontId="22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3" fillId="4" borderId="7" xfId="0" applyFont="1" applyFill="1" applyBorder="1" applyAlignment="1" applyProtection="1">
      <alignment horizontal="center" vertical="center"/>
    </xf>
    <xf numFmtId="0" fontId="23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3" fillId="4" borderId="8" xfId="0" applyFont="1" applyFill="1" applyBorder="1" applyAlignment="1" applyProtection="1">
      <alignment horizontal="center" vertical="center"/>
    </xf>
    <xf numFmtId="0" fontId="23" fillId="4" borderId="8" xfId="0" applyFont="1" applyFill="1" applyBorder="1" applyAlignment="1" applyProtection="1">
      <alignment horizontal="right" vertical="center"/>
    </xf>
    <xf numFmtId="0" fontId="23" fillId="4" borderId="9" xfId="0" applyFont="1" applyFill="1" applyBorder="1" applyAlignment="1" applyProtection="1">
      <alignment horizontal="center" vertical="center"/>
    </xf>
    <xf numFmtId="0" fontId="24" fillId="0" borderId="17" xfId="0" applyFont="1" applyBorder="1" applyAlignment="1" applyProtection="1">
      <alignment horizontal="center" vertical="center" wrapText="1"/>
    </xf>
    <xf numFmtId="0" fontId="24" fillId="0" borderId="18" xfId="0" applyFont="1" applyBorder="1" applyAlignment="1" applyProtection="1">
      <alignment horizontal="center" vertical="center" wrapText="1"/>
    </xf>
    <xf numFmtId="0" fontId="24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1" fillId="0" borderId="15" xfId="0" applyNumberFormat="1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4" fontId="21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28" fillId="0" borderId="0" xfId="0" applyFont="1" applyAlignment="1" applyProtection="1">
      <alignment horizontal="left" vertical="center" wrapText="1"/>
    </xf>
    <xf numFmtId="0" fontId="29" fillId="0" borderId="0" xfId="0" applyFont="1" applyAlignment="1" applyProtection="1">
      <alignment vertical="center"/>
    </xf>
    <xf numFmtId="4" fontId="29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30" fillId="0" borderId="15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166" fontId="30" fillId="0" borderId="0" xfId="0" applyNumberFormat="1" applyFont="1" applyBorder="1" applyAlignment="1" applyProtection="1">
      <alignment vertical="center"/>
    </xf>
    <xf numFmtId="4" fontId="30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30" fillId="0" borderId="20" xfId="0" applyNumberFormat="1" applyFont="1" applyBorder="1" applyAlignment="1" applyProtection="1">
      <alignment vertical="center"/>
    </xf>
    <xf numFmtId="4" fontId="30" fillId="0" borderId="21" xfId="0" applyNumberFormat="1" applyFont="1" applyBorder="1" applyAlignment="1" applyProtection="1">
      <alignment vertical="center"/>
    </xf>
    <xf numFmtId="166" fontId="30" fillId="0" borderId="21" xfId="0" applyNumberFormat="1" applyFont="1" applyBorder="1" applyAlignment="1" applyProtection="1">
      <alignment vertical="center"/>
    </xf>
    <xf numFmtId="4" fontId="30" fillId="0" borderId="22" xfId="0" applyNumberFormat="1" applyFont="1" applyBorder="1" applyAlignment="1" applyProtection="1">
      <alignment vertical="center"/>
    </xf>
    <xf numFmtId="0" fontId="0" fillId="0" borderId="2" xfId="0" applyBorder="1"/>
    <xf numFmtId="0" fontId="0" fillId="0" borderId="3" xfId="0" applyBorder="1"/>
    <xf numFmtId="0" fontId="15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2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3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horizontal="right" vertical="center"/>
    </xf>
    <xf numFmtId="0" fontId="32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3" fillId="4" borderId="17" xfId="0" applyFont="1" applyFill="1" applyBorder="1" applyAlignment="1" applyProtection="1">
      <alignment horizontal="center" vertical="center" wrapText="1"/>
    </xf>
    <xf numFmtId="0" fontId="23" fillId="4" borderId="18" xfId="0" applyFont="1" applyFill="1" applyBorder="1" applyAlignment="1" applyProtection="1">
      <alignment horizontal="center" vertical="center" wrapText="1"/>
    </xf>
    <xf numFmtId="0" fontId="23" fillId="4" borderId="19" xfId="0" applyFont="1" applyFill="1" applyBorder="1" applyAlignment="1" applyProtection="1">
      <alignment horizontal="center" vertical="center" wrapText="1"/>
    </xf>
    <xf numFmtId="0" fontId="23" fillId="4" borderId="0" xfId="0" applyFont="1" applyFill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5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3" fillId="0" borderId="13" xfId="0" applyNumberFormat="1" applyFont="1" applyBorder="1" applyAlignment="1" applyProtection="1"/>
    <xf numFmtId="166" fontId="33" fillId="0" borderId="14" xfId="0" applyNumberFormat="1" applyFont="1" applyBorder="1" applyAlignment="1" applyProtection="1"/>
    <xf numFmtId="4" fontId="34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3" fillId="0" borderId="23" xfId="0" applyFont="1" applyBorder="1" applyAlignment="1" applyProtection="1">
      <alignment horizontal="center" vertical="center"/>
    </xf>
    <xf numFmtId="49" fontId="23" fillId="0" borderId="23" xfId="0" applyNumberFormat="1" applyFont="1" applyBorder="1" applyAlignment="1" applyProtection="1">
      <alignment horizontal="left" vertical="center" wrapText="1"/>
    </xf>
    <xf numFmtId="0" fontId="23" fillId="0" borderId="23" xfId="0" applyFont="1" applyBorder="1" applyAlignment="1" applyProtection="1">
      <alignment horizontal="left" vertical="center" wrapText="1"/>
    </xf>
    <xf numFmtId="0" fontId="23" fillId="0" borderId="23" xfId="0" applyFont="1" applyBorder="1" applyAlignment="1" applyProtection="1">
      <alignment horizontal="center" vertical="center" wrapText="1"/>
    </xf>
    <xf numFmtId="167" fontId="23" fillId="0" borderId="23" xfId="0" applyNumberFormat="1" applyFont="1" applyBorder="1" applyAlignment="1" applyProtection="1">
      <alignment vertical="center"/>
    </xf>
    <xf numFmtId="4" fontId="23" fillId="2" borderId="23" xfId="0" applyNumberFormat="1" applyFont="1" applyFill="1" applyBorder="1" applyAlignment="1" applyProtection="1">
      <alignment vertical="center"/>
      <protection locked="0"/>
    </xf>
    <xf numFmtId="4" fontId="23" fillId="0" borderId="23" xfId="0" applyNumberFormat="1" applyFont="1" applyBorder="1" applyAlignment="1" applyProtection="1">
      <alignment vertical="center"/>
    </xf>
    <xf numFmtId="0" fontId="0" fillId="0" borderId="23" xfId="0" applyFont="1" applyBorder="1" applyAlignment="1" applyProtection="1">
      <alignment vertical="center"/>
    </xf>
    <xf numFmtId="0" fontId="24" fillId="2" borderId="15" xfId="0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horizontal="center" vertical="center"/>
    </xf>
    <xf numFmtId="166" fontId="24" fillId="0" borderId="0" xfId="0" applyNumberFormat="1" applyFont="1" applyBorder="1" applyAlignment="1" applyProtection="1">
      <alignment vertical="center"/>
    </xf>
    <xf numFmtId="166" fontId="24" fillId="0" borderId="16" xfId="0" applyNumberFormat="1" applyFont="1" applyBorder="1" applyAlignment="1" applyProtection="1">
      <alignment vertical="center"/>
    </xf>
    <xf numFmtId="0" fontId="23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5" fillId="0" borderId="0" xfId="0" applyFont="1" applyAlignment="1" applyProtection="1">
      <alignment horizontal="left" vertical="center"/>
    </xf>
    <xf numFmtId="0" fontId="36" fillId="0" borderId="0" xfId="1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7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12" fillId="0" borderId="4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4" xfId="0" applyFont="1" applyBorder="1" applyAlignment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6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38" fillId="0" borderId="23" xfId="0" applyFont="1" applyBorder="1" applyAlignment="1" applyProtection="1">
      <alignment horizontal="center" vertical="center"/>
    </xf>
    <xf numFmtId="49" fontId="38" fillId="0" borderId="23" xfId="0" applyNumberFormat="1" applyFont="1" applyBorder="1" applyAlignment="1" applyProtection="1">
      <alignment horizontal="left" vertical="center" wrapText="1"/>
    </xf>
    <xf numFmtId="0" fontId="38" fillId="0" borderId="23" xfId="0" applyFont="1" applyBorder="1" applyAlignment="1" applyProtection="1">
      <alignment horizontal="left" vertical="center" wrapText="1"/>
    </xf>
    <xf numFmtId="0" fontId="38" fillId="0" borderId="23" xfId="0" applyFont="1" applyBorder="1" applyAlignment="1" applyProtection="1">
      <alignment horizontal="center" vertical="center" wrapText="1"/>
    </xf>
    <xf numFmtId="167" fontId="38" fillId="0" borderId="23" xfId="0" applyNumberFormat="1" applyFont="1" applyBorder="1" applyAlignment="1" applyProtection="1">
      <alignment vertical="center"/>
    </xf>
    <xf numFmtId="4" fontId="38" fillId="2" borderId="23" xfId="0" applyNumberFormat="1" applyFont="1" applyFill="1" applyBorder="1" applyAlignment="1" applyProtection="1">
      <alignment vertical="center"/>
      <protection locked="0"/>
    </xf>
    <xf numFmtId="4" fontId="38" fillId="0" borderId="23" xfId="0" applyNumberFormat="1" applyFont="1" applyBorder="1" applyAlignment="1" applyProtection="1">
      <alignment vertical="center"/>
    </xf>
    <xf numFmtId="0" fontId="39" fillId="0" borderId="23" xfId="0" applyFont="1" applyBorder="1" applyAlignment="1" applyProtection="1">
      <alignment vertical="center"/>
    </xf>
    <xf numFmtId="0" fontId="39" fillId="0" borderId="4" xfId="0" applyFont="1" applyBorder="1" applyAlignment="1">
      <alignment vertical="center"/>
    </xf>
    <xf numFmtId="0" fontId="38" fillId="2" borderId="15" xfId="0" applyFont="1" applyFill="1" applyBorder="1" applyAlignment="1" applyProtection="1">
      <alignment horizontal="left" vertical="center"/>
      <protection locked="0"/>
    </xf>
    <xf numFmtId="0" fontId="38" fillId="0" borderId="0" xfId="0" applyFont="1" applyBorder="1" applyAlignment="1" applyProtection="1">
      <alignment horizontal="center" vertical="center"/>
    </xf>
    <xf numFmtId="167" fontId="23" fillId="2" borderId="23" xfId="0" applyNumberFormat="1" applyFont="1" applyFill="1" applyBorder="1" applyAlignment="1" applyProtection="1">
      <alignment vertical="center"/>
      <protection locked="0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0" fillId="0" borderId="0" xfId="0" applyAlignment="1">
      <alignment vertical="top"/>
    </xf>
    <xf numFmtId="0" fontId="40" fillId="0" borderId="24" xfId="0" applyFont="1" applyBorder="1" applyAlignment="1">
      <alignment vertical="center" wrapText="1"/>
    </xf>
    <xf numFmtId="0" fontId="40" fillId="0" borderId="25" xfId="0" applyFont="1" applyBorder="1" applyAlignment="1">
      <alignment vertical="center" wrapText="1"/>
    </xf>
    <xf numFmtId="0" fontId="40" fillId="0" borderId="26" xfId="0" applyFont="1" applyBorder="1" applyAlignment="1">
      <alignment vertical="center" wrapText="1"/>
    </xf>
    <xf numFmtId="0" fontId="40" fillId="0" borderId="27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 vertical="center" wrapText="1"/>
    </xf>
    <xf numFmtId="0" fontId="40" fillId="0" borderId="27" xfId="0" applyFont="1" applyBorder="1" applyAlignment="1">
      <alignment vertical="center" wrapText="1"/>
    </xf>
    <xf numFmtId="0" fontId="42" fillId="0" borderId="29" xfId="0" applyFont="1" applyBorder="1" applyAlignment="1">
      <alignment horizontal="left" wrapText="1"/>
    </xf>
    <xf numFmtId="0" fontId="40" fillId="0" borderId="28" xfId="0" applyFont="1" applyBorder="1" applyAlignment="1">
      <alignment vertical="center" wrapText="1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44" fillId="0" borderId="27" xfId="0" applyFont="1" applyBorder="1" applyAlignment="1">
      <alignment vertical="center" wrapText="1"/>
    </xf>
    <xf numFmtId="0" fontId="43" fillId="0" borderId="1" xfId="0" applyFont="1" applyBorder="1" applyAlignment="1">
      <alignment vertical="center" wrapText="1"/>
    </xf>
    <xf numFmtId="0" fontId="43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vertical="center"/>
    </xf>
    <xf numFmtId="49" fontId="43" fillId="0" borderId="1" xfId="0" applyNumberFormat="1" applyFont="1" applyBorder="1" applyAlignment="1">
      <alignment horizontal="left" vertical="center" wrapText="1"/>
    </xf>
    <xf numFmtId="49" fontId="43" fillId="0" borderId="1" xfId="0" applyNumberFormat="1" applyFont="1" applyBorder="1" applyAlignment="1">
      <alignment vertical="center" wrapText="1"/>
    </xf>
    <xf numFmtId="0" fontId="40" fillId="0" borderId="30" xfId="0" applyFont="1" applyBorder="1" applyAlignment="1">
      <alignment vertical="center" wrapText="1"/>
    </xf>
    <xf numFmtId="0" fontId="45" fillId="0" borderId="29" xfId="0" applyFont="1" applyBorder="1" applyAlignment="1">
      <alignment vertical="center" wrapText="1"/>
    </xf>
    <xf numFmtId="0" fontId="40" fillId="0" borderId="31" xfId="0" applyFont="1" applyBorder="1" applyAlignment="1">
      <alignment vertical="center" wrapText="1"/>
    </xf>
    <xf numFmtId="0" fontId="40" fillId="0" borderId="1" xfId="0" applyFont="1" applyBorder="1" applyAlignment="1">
      <alignment vertical="top"/>
    </xf>
    <xf numFmtId="0" fontId="40" fillId="0" borderId="0" xfId="0" applyFont="1" applyAlignment="1">
      <alignment vertical="top"/>
    </xf>
    <xf numFmtId="0" fontId="40" fillId="0" borderId="24" xfId="0" applyFont="1" applyBorder="1" applyAlignment="1">
      <alignment horizontal="left" vertical="center"/>
    </xf>
    <xf numFmtId="0" fontId="40" fillId="0" borderId="25" xfId="0" applyFont="1" applyBorder="1" applyAlignment="1">
      <alignment horizontal="left" vertical="center"/>
    </xf>
    <xf numFmtId="0" fontId="40" fillId="0" borderId="26" xfId="0" applyFont="1" applyBorder="1" applyAlignment="1">
      <alignment horizontal="left" vertical="center"/>
    </xf>
    <xf numFmtId="0" fontId="40" fillId="0" borderId="27" xfId="0" applyFont="1" applyBorder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40" fillId="0" borderId="28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42" fillId="0" borderId="29" xfId="0" applyFont="1" applyBorder="1" applyAlignment="1">
      <alignment horizontal="center" vertical="center"/>
    </xf>
    <xf numFmtId="0" fontId="46" fillId="0" borderId="29" xfId="0" applyFont="1" applyBorder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48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44" fillId="0" borderId="27" xfId="0" applyFont="1" applyBorder="1" applyAlignment="1">
      <alignment horizontal="left" vertical="center"/>
    </xf>
    <xf numFmtId="0" fontId="43" fillId="0" borderId="1" xfId="0" applyFont="1" applyFill="1" applyBorder="1" applyAlignment="1">
      <alignment horizontal="left" vertical="center"/>
    </xf>
    <xf numFmtId="0" fontId="43" fillId="0" borderId="1" xfId="0" applyFont="1" applyFill="1" applyBorder="1" applyAlignment="1">
      <alignment horizontal="center" vertical="center"/>
    </xf>
    <xf numFmtId="0" fontId="40" fillId="0" borderId="30" xfId="0" applyFont="1" applyBorder="1" applyAlignment="1">
      <alignment horizontal="left" vertical="center"/>
    </xf>
    <xf numFmtId="0" fontId="45" fillId="0" borderId="29" xfId="0" applyFont="1" applyBorder="1" applyAlignment="1">
      <alignment horizontal="left" vertical="center"/>
    </xf>
    <xf numFmtId="0" fontId="40" fillId="0" borderId="31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4" fillId="0" borderId="29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left" vertical="center" wrapText="1"/>
    </xf>
    <xf numFmtId="0" fontId="40" fillId="0" borderId="25" xfId="0" applyFont="1" applyBorder="1" applyAlignment="1">
      <alignment horizontal="left" vertical="center" wrapText="1"/>
    </xf>
    <xf numFmtId="0" fontId="40" fillId="0" borderId="26" xfId="0" applyFont="1" applyBorder="1" applyAlignment="1">
      <alignment horizontal="left" vertical="center" wrapText="1"/>
    </xf>
    <xf numFmtId="0" fontId="40" fillId="0" borderId="27" xfId="0" applyFont="1" applyBorder="1" applyAlignment="1">
      <alignment horizontal="left" vertical="center" wrapText="1"/>
    </xf>
    <xf numFmtId="0" fontId="40" fillId="0" borderId="28" xfId="0" applyFont="1" applyBorder="1" applyAlignment="1">
      <alignment horizontal="left" vertical="center" wrapText="1"/>
    </xf>
    <xf numFmtId="0" fontId="46" fillId="0" borderId="27" xfId="0" applyFont="1" applyBorder="1" applyAlignment="1">
      <alignment horizontal="left" vertical="center" wrapText="1"/>
    </xf>
    <xf numFmtId="0" fontId="46" fillId="0" borderId="28" xfId="0" applyFont="1" applyBorder="1" applyAlignment="1">
      <alignment horizontal="left" vertical="center" wrapText="1"/>
    </xf>
    <xf numFmtId="0" fontId="44" fillId="0" borderId="27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/>
    </xf>
    <xf numFmtId="0" fontId="44" fillId="0" borderId="28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left" vertical="center"/>
    </xf>
    <xf numFmtId="0" fontId="44" fillId="0" borderId="30" xfId="0" applyFont="1" applyBorder="1" applyAlignment="1">
      <alignment horizontal="left" vertical="center" wrapText="1"/>
    </xf>
    <xf numFmtId="0" fontId="44" fillId="0" borderId="29" xfId="0" applyFont="1" applyBorder="1" applyAlignment="1">
      <alignment horizontal="left" vertical="center" wrapText="1"/>
    </xf>
    <xf numFmtId="0" fontId="44" fillId="0" borderId="3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top"/>
    </xf>
    <xf numFmtId="0" fontId="43" fillId="0" borderId="1" xfId="0" applyFont="1" applyBorder="1" applyAlignment="1">
      <alignment horizontal="center" vertical="top"/>
    </xf>
    <xf numFmtId="0" fontId="44" fillId="0" borderId="30" xfId="0" applyFont="1" applyBorder="1" applyAlignment="1">
      <alignment horizontal="left" vertical="center"/>
    </xf>
    <xf numFmtId="0" fontId="44" fillId="0" borderId="31" xfId="0" applyFont="1" applyBorder="1" applyAlignment="1">
      <alignment horizontal="left" vertical="center"/>
    </xf>
    <xf numFmtId="0" fontId="44" fillId="0" borderId="1" xfId="0" applyFont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42" fillId="0" borderId="1" xfId="0" applyFont="1" applyBorder="1" applyAlignment="1">
      <alignment vertical="center"/>
    </xf>
    <xf numFmtId="0" fontId="46" fillId="0" borderId="29" xfId="0" applyFont="1" applyBorder="1" applyAlignment="1">
      <alignment vertical="center"/>
    </xf>
    <xf numFmtId="0" fontId="42" fillId="0" borderId="29" xfId="0" applyFont="1" applyBorder="1" applyAlignment="1">
      <alignment vertical="center"/>
    </xf>
    <xf numFmtId="0" fontId="43" fillId="0" borderId="1" xfId="0" applyFont="1" applyBorder="1" applyAlignment="1">
      <alignment vertical="top"/>
    </xf>
    <xf numFmtId="49" fontId="43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2" fillId="0" borderId="29" xfId="0" applyFont="1" applyBorder="1" applyAlignment="1">
      <alignment horizontal="left"/>
    </xf>
    <xf numFmtId="0" fontId="46" fillId="0" borderId="29" xfId="0" applyFont="1" applyBorder="1" applyAlignment="1"/>
    <xf numFmtId="0" fontId="40" fillId="0" borderId="27" xfId="0" applyFont="1" applyBorder="1" applyAlignment="1">
      <alignment vertical="top"/>
    </xf>
    <xf numFmtId="0" fontId="40" fillId="0" borderId="28" xfId="0" applyFont="1" applyBorder="1" applyAlignment="1">
      <alignment vertical="top"/>
    </xf>
    <xf numFmtId="0" fontId="40" fillId="0" borderId="30" xfId="0" applyFont="1" applyBorder="1" applyAlignment="1">
      <alignment vertical="top"/>
    </xf>
    <xf numFmtId="0" fontId="40" fillId="0" borderId="29" xfId="0" applyFont="1" applyBorder="1" applyAlignment="1">
      <alignment vertical="top"/>
    </xf>
    <xf numFmtId="0" fontId="40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calcChain" Target="calcChain.xml" /><Relationship Id="rId8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3_01/113106451" TargetMode="External" /><Relationship Id="rId2" Type="http://schemas.openxmlformats.org/officeDocument/2006/relationships/hyperlink" Target="https://podminky.urs.cz/item/CS_URS_2023_01/113107542" TargetMode="External" /><Relationship Id="rId3" Type="http://schemas.openxmlformats.org/officeDocument/2006/relationships/hyperlink" Target="https://podminky.urs.cz/item/CS_URS_2023_01/132254204" TargetMode="External" /><Relationship Id="rId4" Type="http://schemas.openxmlformats.org/officeDocument/2006/relationships/hyperlink" Target="https://podminky.urs.cz/item/CS_URS_2022_01/132354204" TargetMode="External" /><Relationship Id="rId5" Type="http://schemas.openxmlformats.org/officeDocument/2006/relationships/hyperlink" Target="https://podminky.urs.cz/item/CS_URS_2022_01/132454204" TargetMode="External" /><Relationship Id="rId6" Type="http://schemas.openxmlformats.org/officeDocument/2006/relationships/hyperlink" Target="https://podminky.urs.cz/item/CS_URS_2022_01/139001101" TargetMode="External" /><Relationship Id="rId7" Type="http://schemas.openxmlformats.org/officeDocument/2006/relationships/hyperlink" Target="https://podminky.urs.cz/item/CS_URS_2023_01/151101101" TargetMode="External" /><Relationship Id="rId8" Type="http://schemas.openxmlformats.org/officeDocument/2006/relationships/hyperlink" Target="https://podminky.urs.cz/item/CS_URS_2023_01/151101111" TargetMode="External" /><Relationship Id="rId9" Type="http://schemas.openxmlformats.org/officeDocument/2006/relationships/hyperlink" Target="https://podminky.urs.cz/item/CS_URS_2023_01/162351103" TargetMode="External" /><Relationship Id="rId10" Type="http://schemas.openxmlformats.org/officeDocument/2006/relationships/hyperlink" Target="https://podminky.urs.cz/item/CS_URS_2023_01/162351123" TargetMode="External" /><Relationship Id="rId11" Type="http://schemas.openxmlformats.org/officeDocument/2006/relationships/hyperlink" Target="https://podminky.urs.cz/item/CS_URS_2023_01/171251201" TargetMode="External" /><Relationship Id="rId12" Type="http://schemas.openxmlformats.org/officeDocument/2006/relationships/hyperlink" Target="https://podminky.urs.cz/item/CS_URS_2023_01/162751117" TargetMode="External" /><Relationship Id="rId13" Type="http://schemas.openxmlformats.org/officeDocument/2006/relationships/hyperlink" Target="https://podminky.urs.cz/item/CS_URS_2023_01/162751119" TargetMode="External" /><Relationship Id="rId14" Type="http://schemas.openxmlformats.org/officeDocument/2006/relationships/hyperlink" Target="https://podminky.urs.cz/item/CS_URS_2023_01/162751137" TargetMode="External" /><Relationship Id="rId15" Type="http://schemas.openxmlformats.org/officeDocument/2006/relationships/hyperlink" Target="https://podminky.urs.cz/item/CS_URS_2023_01/162751139" TargetMode="External" /><Relationship Id="rId16" Type="http://schemas.openxmlformats.org/officeDocument/2006/relationships/hyperlink" Target="https://podminky.urs.cz/item/CS_URS_2023_01/171251201.2" TargetMode="External" /><Relationship Id="rId17" Type="http://schemas.openxmlformats.org/officeDocument/2006/relationships/hyperlink" Target="https://podminky.urs.cz/item/CS_URS_2023_01/171201231" TargetMode="External" /><Relationship Id="rId18" Type="http://schemas.openxmlformats.org/officeDocument/2006/relationships/hyperlink" Target="https://podminky.urs.cz/item/CS_URS_2023_01/167151111" TargetMode="External" /><Relationship Id="rId19" Type="http://schemas.openxmlformats.org/officeDocument/2006/relationships/hyperlink" Target="https://podminky.urs.cz/item/CS_URS_2023_01/167151112" TargetMode="External" /><Relationship Id="rId20" Type="http://schemas.openxmlformats.org/officeDocument/2006/relationships/hyperlink" Target="https://podminky.urs.cz/item/CS_URS_2023_01/162351103" TargetMode="External" /><Relationship Id="rId21" Type="http://schemas.openxmlformats.org/officeDocument/2006/relationships/hyperlink" Target="https://podminky.urs.cz/item/CS_URS_2023_01/162351123" TargetMode="External" /><Relationship Id="rId22" Type="http://schemas.openxmlformats.org/officeDocument/2006/relationships/hyperlink" Target="https://podminky.urs.cz/item/CS_URS_2023_01/174151101" TargetMode="External" /><Relationship Id="rId23" Type="http://schemas.openxmlformats.org/officeDocument/2006/relationships/hyperlink" Target="https://podminky.urs.cz/item/CS_URS_2023_01/175151101" TargetMode="External" /><Relationship Id="rId24" Type="http://schemas.openxmlformats.org/officeDocument/2006/relationships/hyperlink" Target="https://podminky.urs.cz/item/CS_URS_2023_01/273313511" TargetMode="External" /><Relationship Id="rId25" Type="http://schemas.openxmlformats.org/officeDocument/2006/relationships/hyperlink" Target="https://podminky.urs.cz/item/CS_URS_2023_01/451572111" TargetMode="External" /><Relationship Id="rId26" Type="http://schemas.openxmlformats.org/officeDocument/2006/relationships/hyperlink" Target="https://podminky.urs.cz/item/CS_URS_2023_01/566901232" TargetMode="External" /><Relationship Id="rId27" Type="http://schemas.openxmlformats.org/officeDocument/2006/relationships/hyperlink" Target="https://podminky.urs.cz/item/CS_URS_2023_01/566901272" TargetMode="External" /><Relationship Id="rId28" Type="http://schemas.openxmlformats.org/officeDocument/2006/relationships/hyperlink" Target="https://podminky.urs.cz/item/CS_URS_2023_01/572331111" TargetMode="External" /><Relationship Id="rId29" Type="http://schemas.openxmlformats.org/officeDocument/2006/relationships/hyperlink" Target="https://podminky.urs.cz/item/CS_URS_2023_01/572341111" TargetMode="External" /><Relationship Id="rId30" Type="http://schemas.openxmlformats.org/officeDocument/2006/relationships/hyperlink" Target="https://podminky.urs.cz/item/CS_URS_2023_01/572371111" TargetMode="External" /><Relationship Id="rId31" Type="http://schemas.openxmlformats.org/officeDocument/2006/relationships/hyperlink" Target="https://podminky.urs.cz/item/CS_URS_2023_01/871313121" TargetMode="External" /><Relationship Id="rId32" Type="http://schemas.openxmlformats.org/officeDocument/2006/relationships/hyperlink" Target="https://podminky.urs.cz/item/CS_URS_2023_01/871353121" TargetMode="External" /><Relationship Id="rId33" Type="http://schemas.openxmlformats.org/officeDocument/2006/relationships/hyperlink" Target="https://podminky.urs.cz/item/CS_URS_2023_01/871373121" TargetMode="External" /><Relationship Id="rId34" Type="http://schemas.openxmlformats.org/officeDocument/2006/relationships/hyperlink" Target="https://podminky.urs.cz/item/CS_URS_2022_01/871393121" TargetMode="External" /><Relationship Id="rId35" Type="http://schemas.openxmlformats.org/officeDocument/2006/relationships/hyperlink" Target="https://podminky.urs.cz/item/CS_URS_2023_01/877265271" TargetMode="External" /><Relationship Id="rId36" Type="http://schemas.openxmlformats.org/officeDocument/2006/relationships/hyperlink" Target="https://podminky.urs.cz/item/CS_URS_2023_01/877315211" TargetMode="External" /><Relationship Id="rId37" Type="http://schemas.openxmlformats.org/officeDocument/2006/relationships/hyperlink" Target="https://podminky.urs.cz/item/CS_URS_2023_01/877315221" TargetMode="External" /><Relationship Id="rId38" Type="http://schemas.openxmlformats.org/officeDocument/2006/relationships/hyperlink" Target="https://podminky.urs.cz/item/CS_URS_2023_01/877355211" TargetMode="External" /><Relationship Id="rId39" Type="http://schemas.openxmlformats.org/officeDocument/2006/relationships/hyperlink" Target="https://podminky.urs.cz/item/CS_URS_2023_01/877375211" TargetMode="External" /><Relationship Id="rId40" Type="http://schemas.openxmlformats.org/officeDocument/2006/relationships/hyperlink" Target="https://podminky.urs.cz/item/CS_URS_2023_01/877375221" TargetMode="External" /><Relationship Id="rId41" Type="http://schemas.openxmlformats.org/officeDocument/2006/relationships/hyperlink" Target="https://podminky.urs.cz/item/CS_URS_2022_01/877395211" TargetMode="External" /><Relationship Id="rId42" Type="http://schemas.openxmlformats.org/officeDocument/2006/relationships/hyperlink" Target="https://podminky.urs.cz/item/CS_URS_2023_01/892351111" TargetMode="External" /><Relationship Id="rId43" Type="http://schemas.openxmlformats.org/officeDocument/2006/relationships/hyperlink" Target="https://podminky.urs.cz/item/CS_URS_2023_01/892381111" TargetMode="External" /><Relationship Id="rId44" Type="http://schemas.openxmlformats.org/officeDocument/2006/relationships/hyperlink" Target="https://podminky.urs.cz/item/CS_URS_2022_01/892421111" TargetMode="External" /><Relationship Id="rId45" Type="http://schemas.openxmlformats.org/officeDocument/2006/relationships/hyperlink" Target="https://podminky.urs.cz/item/CS_URS_2023_01/894411311" TargetMode="External" /><Relationship Id="rId46" Type="http://schemas.openxmlformats.org/officeDocument/2006/relationships/hyperlink" Target="https://podminky.urs.cz/item/CS_URS_2023_01/894412411" TargetMode="External" /><Relationship Id="rId47" Type="http://schemas.openxmlformats.org/officeDocument/2006/relationships/hyperlink" Target="https://podminky.urs.cz/item/CS_URS_2023_01/894414111" TargetMode="External" /><Relationship Id="rId48" Type="http://schemas.openxmlformats.org/officeDocument/2006/relationships/hyperlink" Target="https://podminky.urs.cz/item/CS_URS_2023_01/895941302" TargetMode="External" /><Relationship Id="rId49" Type="http://schemas.openxmlformats.org/officeDocument/2006/relationships/hyperlink" Target="https://podminky.urs.cz/item/CS_URS_2023_01/895941312" TargetMode="External" /><Relationship Id="rId50" Type="http://schemas.openxmlformats.org/officeDocument/2006/relationships/hyperlink" Target="https://podminky.urs.cz/item/CS_URS_2023_01/895941322" TargetMode="External" /><Relationship Id="rId51" Type="http://schemas.openxmlformats.org/officeDocument/2006/relationships/hyperlink" Target="https://podminky.urs.cz/item/CS_URS_2023_01/895941331" TargetMode="External" /><Relationship Id="rId52" Type="http://schemas.openxmlformats.org/officeDocument/2006/relationships/hyperlink" Target="https://podminky.urs.cz/item/CS_URS_2023_01/899103112" TargetMode="External" /><Relationship Id="rId53" Type="http://schemas.openxmlformats.org/officeDocument/2006/relationships/hyperlink" Target="https://podminky.urs.cz/item/CS_URS_2023_01/899204112" TargetMode="External" /><Relationship Id="rId54" Type="http://schemas.openxmlformats.org/officeDocument/2006/relationships/hyperlink" Target="https://podminky.urs.cz/item/CS_URS_2023_01/899721112" TargetMode="External" /><Relationship Id="rId55" Type="http://schemas.openxmlformats.org/officeDocument/2006/relationships/hyperlink" Target="https://podminky.urs.cz/item/CS_URS_2023_01/899722113" TargetMode="External" /><Relationship Id="rId56" Type="http://schemas.openxmlformats.org/officeDocument/2006/relationships/hyperlink" Target="https://podminky.urs.cz/item/CS_URS_2023_01/919735112" TargetMode="External" /><Relationship Id="rId57" Type="http://schemas.openxmlformats.org/officeDocument/2006/relationships/hyperlink" Target="https://podminky.urs.cz/item/CS_URS_2023_01/979071111" TargetMode="External" /><Relationship Id="rId58" Type="http://schemas.openxmlformats.org/officeDocument/2006/relationships/hyperlink" Target="https://podminky.urs.cz/item/CS_URS_2023_01/997221561" TargetMode="External" /><Relationship Id="rId59" Type="http://schemas.openxmlformats.org/officeDocument/2006/relationships/hyperlink" Target="https://podminky.urs.cz/item/CS_URS_2023_01/997221561" TargetMode="External" /><Relationship Id="rId60" Type="http://schemas.openxmlformats.org/officeDocument/2006/relationships/hyperlink" Target="https://podminky.urs.cz/item/CS_URS_2023_01/997221569" TargetMode="External" /><Relationship Id="rId61" Type="http://schemas.openxmlformats.org/officeDocument/2006/relationships/hyperlink" Target="https://podminky.urs.cz/item/CS_URS_2023_01/997221875" TargetMode="External" /><Relationship Id="rId62" Type="http://schemas.openxmlformats.org/officeDocument/2006/relationships/hyperlink" Target="https://podminky.urs.cz/item/CS_URS_2023_01/998225111" TargetMode="External" /><Relationship Id="rId63" Type="http://schemas.openxmlformats.org/officeDocument/2006/relationships/hyperlink" Target="https://podminky.urs.cz/item/CS_URS_2023_01/012103000" TargetMode="External" /><Relationship Id="rId64" Type="http://schemas.openxmlformats.org/officeDocument/2006/relationships/hyperlink" Target="https://podminky.urs.cz/item/CS_URS_2023_01/012303000" TargetMode="External" /><Relationship Id="rId65" Type="http://schemas.openxmlformats.org/officeDocument/2006/relationships/hyperlink" Target="https://podminky.urs.cz/item/CS_URS_2023_01/030001000" TargetMode="External" /><Relationship Id="rId66" Type="http://schemas.openxmlformats.org/officeDocument/2006/relationships/hyperlink" Target="https://podminky.urs.cz/item/CS_URS_2023_01/072103001" TargetMode="External" /><Relationship Id="rId67" Type="http://schemas.openxmlformats.org/officeDocument/2006/relationships/hyperlink" Target="https://podminky.urs.cz/item/CS_URS_2023_01/072103011" TargetMode="External" /><Relationship Id="rId68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3_01/113106451" TargetMode="External" /><Relationship Id="rId2" Type="http://schemas.openxmlformats.org/officeDocument/2006/relationships/hyperlink" Target="https://podminky.urs.cz/item/CS_URS_2023_01/132254204" TargetMode="External" /><Relationship Id="rId3" Type="http://schemas.openxmlformats.org/officeDocument/2006/relationships/hyperlink" Target="https://podminky.urs.cz/item/CS_URS_2022_01/132354204" TargetMode="External" /><Relationship Id="rId4" Type="http://schemas.openxmlformats.org/officeDocument/2006/relationships/hyperlink" Target="https://podminky.urs.cz/item/CS_URS_2022_01/132454204" TargetMode="External" /><Relationship Id="rId5" Type="http://schemas.openxmlformats.org/officeDocument/2006/relationships/hyperlink" Target="https://podminky.urs.cz/item/CS_URS_2022_01/139001101" TargetMode="External" /><Relationship Id="rId6" Type="http://schemas.openxmlformats.org/officeDocument/2006/relationships/hyperlink" Target="https://podminky.urs.cz/item/CS_URS_2023_01/162351103" TargetMode="External" /><Relationship Id="rId7" Type="http://schemas.openxmlformats.org/officeDocument/2006/relationships/hyperlink" Target="https://podminky.urs.cz/item/CS_URS_2023_01/162351123" TargetMode="External" /><Relationship Id="rId8" Type="http://schemas.openxmlformats.org/officeDocument/2006/relationships/hyperlink" Target="https://podminky.urs.cz/item/CS_URS_2023_01/171251201" TargetMode="External" /><Relationship Id="rId9" Type="http://schemas.openxmlformats.org/officeDocument/2006/relationships/hyperlink" Target="https://podminky.urs.cz/item/CS_URS_2023_01/162751117" TargetMode="External" /><Relationship Id="rId10" Type="http://schemas.openxmlformats.org/officeDocument/2006/relationships/hyperlink" Target="https://podminky.urs.cz/item/CS_URS_2023_01/162751119" TargetMode="External" /><Relationship Id="rId11" Type="http://schemas.openxmlformats.org/officeDocument/2006/relationships/hyperlink" Target="https://podminky.urs.cz/item/CS_URS_2023_01/162751137" TargetMode="External" /><Relationship Id="rId12" Type="http://schemas.openxmlformats.org/officeDocument/2006/relationships/hyperlink" Target="https://podminky.urs.cz/item/CS_URS_2023_01/162751139" TargetMode="External" /><Relationship Id="rId13" Type="http://schemas.openxmlformats.org/officeDocument/2006/relationships/hyperlink" Target="https://podminky.urs.cz/item/CS_URS_2023_01/171251201.2" TargetMode="External" /><Relationship Id="rId14" Type="http://schemas.openxmlformats.org/officeDocument/2006/relationships/hyperlink" Target="https://podminky.urs.cz/item/CS_URS_2023_01/171201231" TargetMode="External" /><Relationship Id="rId15" Type="http://schemas.openxmlformats.org/officeDocument/2006/relationships/hyperlink" Target="https://podminky.urs.cz/item/CS_URS_2023_01/167151111" TargetMode="External" /><Relationship Id="rId16" Type="http://schemas.openxmlformats.org/officeDocument/2006/relationships/hyperlink" Target="https://podminky.urs.cz/item/CS_URS_2023_01/167151112" TargetMode="External" /><Relationship Id="rId17" Type="http://schemas.openxmlformats.org/officeDocument/2006/relationships/hyperlink" Target="https://podminky.urs.cz/item/CS_URS_2023_01/162351103" TargetMode="External" /><Relationship Id="rId18" Type="http://schemas.openxmlformats.org/officeDocument/2006/relationships/hyperlink" Target="https://podminky.urs.cz/item/CS_URS_2023_01/162351123" TargetMode="External" /><Relationship Id="rId19" Type="http://schemas.openxmlformats.org/officeDocument/2006/relationships/hyperlink" Target="https://podminky.urs.cz/item/CS_URS_2023_01/273313511" TargetMode="External" /><Relationship Id="rId20" Type="http://schemas.openxmlformats.org/officeDocument/2006/relationships/hyperlink" Target="https://podminky.urs.cz/item/CS_URS_2023_01/566901272" TargetMode="External" /><Relationship Id="rId21" Type="http://schemas.openxmlformats.org/officeDocument/2006/relationships/hyperlink" Target="https://podminky.urs.cz/item/CS_URS_2023_01/572371111" TargetMode="External" /><Relationship Id="rId22" Type="http://schemas.openxmlformats.org/officeDocument/2006/relationships/hyperlink" Target="https://podminky.urs.cz/item/CS_URS_2023_01/871313121" TargetMode="External" /><Relationship Id="rId23" Type="http://schemas.openxmlformats.org/officeDocument/2006/relationships/hyperlink" Target="https://podminky.urs.cz/item/CS_URS_2022_01/871363121" TargetMode="External" /><Relationship Id="rId24" Type="http://schemas.openxmlformats.org/officeDocument/2006/relationships/hyperlink" Target="https://podminky.urs.cz/item/CS_URS_2023_01/877315211" TargetMode="External" /><Relationship Id="rId25" Type="http://schemas.openxmlformats.org/officeDocument/2006/relationships/hyperlink" Target="https://podminky.urs.cz/item/CS_URS_2023_01/877355211" TargetMode="External" /><Relationship Id="rId26" Type="http://schemas.openxmlformats.org/officeDocument/2006/relationships/hyperlink" Target="https://podminky.urs.cz/item/CS_URS_2022_01/877365211" TargetMode="External" /><Relationship Id="rId27" Type="http://schemas.openxmlformats.org/officeDocument/2006/relationships/hyperlink" Target="https://podminky.urs.cz/item/CS_URS_2022_01/877365221" TargetMode="External" /><Relationship Id="rId28" Type="http://schemas.openxmlformats.org/officeDocument/2006/relationships/hyperlink" Target="https://podminky.urs.cz/item/CS_URS_2023_01/892351111" TargetMode="External" /><Relationship Id="rId29" Type="http://schemas.openxmlformats.org/officeDocument/2006/relationships/hyperlink" Target="https://podminky.urs.cz/item/CS_URS_2023_01/892381111" TargetMode="External" /><Relationship Id="rId30" Type="http://schemas.openxmlformats.org/officeDocument/2006/relationships/hyperlink" Target="https://podminky.urs.cz/item/CS_URS_2023_01/894412411" TargetMode="External" /><Relationship Id="rId31" Type="http://schemas.openxmlformats.org/officeDocument/2006/relationships/hyperlink" Target="https://podminky.urs.cz/item/CS_URS_2023_01/894414111" TargetMode="External" /><Relationship Id="rId32" Type="http://schemas.openxmlformats.org/officeDocument/2006/relationships/hyperlink" Target="https://podminky.urs.cz/item/CS_URS_2023_01/899103112" TargetMode="External" /><Relationship Id="rId33" Type="http://schemas.openxmlformats.org/officeDocument/2006/relationships/hyperlink" Target="https://podminky.urs.cz/item/CS_URS_2023_01/899721112" TargetMode="External" /><Relationship Id="rId34" Type="http://schemas.openxmlformats.org/officeDocument/2006/relationships/hyperlink" Target="https://podminky.urs.cz/item/CS_URS_2023_01/899722113" TargetMode="External" /><Relationship Id="rId35" Type="http://schemas.openxmlformats.org/officeDocument/2006/relationships/hyperlink" Target="https://podminky.urs.cz/item/CS_URS_2023_01/979071111" TargetMode="External" /><Relationship Id="rId36" Type="http://schemas.openxmlformats.org/officeDocument/2006/relationships/hyperlink" Target="https://podminky.urs.cz/item/CS_URS_2023_01/997221561" TargetMode="External" /><Relationship Id="rId37" Type="http://schemas.openxmlformats.org/officeDocument/2006/relationships/hyperlink" Target="https://podminky.urs.cz/item/CS_URS_2023_01/998225111" TargetMode="External" /><Relationship Id="rId38" Type="http://schemas.openxmlformats.org/officeDocument/2006/relationships/hyperlink" Target="https://podminky.urs.cz/item/CS_URS_2023_01/012103000" TargetMode="External" /><Relationship Id="rId39" Type="http://schemas.openxmlformats.org/officeDocument/2006/relationships/hyperlink" Target="https://podminky.urs.cz/item/CS_URS_2023_01/012303000" TargetMode="External" /><Relationship Id="rId40" Type="http://schemas.openxmlformats.org/officeDocument/2006/relationships/hyperlink" Target="https://podminky.urs.cz/item/CS_URS_2023_01/030001000" TargetMode="External" /><Relationship Id="rId41" Type="http://schemas.openxmlformats.org/officeDocument/2006/relationships/hyperlink" Target="https://podminky.urs.cz/item/CS_URS_2023_01/072103001" TargetMode="External" /><Relationship Id="rId42" Type="http://schemas.openxmlformats.org/officeDocument/2006/relationships/hyperlink" Target="https://podminky.urs.cz/item/CS_URS_2023_01/072103011" TargetMode="External" /><Relationship Id="rId43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8" t="s">
        <v>0</v>
      </c>
      <c r="AZ1" s="18" t="s">
        <v>1</v>
      </c>
      <c r="BA1" s="18" t="s">
        <v>2</v>
      </c>
      <c r="BB1" s="18" t="s">
        <v>3</v>
      </c>
      <c r="BT1" s="18" t="s">
        <v>4</v>
      </c>
      <c r="BU1" s="18" t="s">
        <v>4</v>
      </c>
      <c r="BV1" s="18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9" t="s">
        <v>6</v>
      </c>
      <c r="BT2" s="19" t="s">
        <v>7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2"/>
      <c r="BS3" s="19" t="s">
        <v>6</v>
      </c>
      <c r="BT3" s="19" t="s">
        <v>8</v>
      </c>
    </row>
    <row r="4" s="1" customFormat="1" ht="24.96" customHeight="1">
      <c r="B4" s="23"/>
      <c r="C4" s="24"/>
      <c r="D4" s="25" t="s">
        <v>9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2"/>
      <c r="AS4" s="26" t="s">
        <v>10</v>
      </c>
      <c r="BE4" s="27" t="s">
        <v>11</v>
      </c>
      <c r="BS4" s="19" t="s">
        <v>12</v>
      </c>
    </row>
    <row r="5" s="1" customFormat="1" ht="12" customHeight="1">
      <c r="B5" s="23"/>
      <c r="C5" s="24"/>
      <c r="D5" s="28" t="s">
        <v>13</v>
      </c>
      <c r="E5" s="24"/>
      <c r="F5" s="24"/>
      <c r="G5" s="24"/>
      <c r="H5" s="24"/>
      <c r="I5" s="24"/>
      <c r="J5" s="24"/>
      <c r="K5" s="29" t="s">
        <v>14</v>
      </c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2"/>
      <c r="BE5" s="30" t="s">
        <v>15</v>
      </c>
      <c r="BS5" s="19" t="s">
        <v>6</v>
      </c>
    </row>
    <row r="6" s="1" customFormat="1" ht="36.96" customHeight="1">
      <c r="B6" s="23"/>
      <c r="C6" s="24"/>
      <c r="D6" s="31" t="s">
        <v>16</v>
      </c>
      <c r="E6" s="24"/>
      <c r="F6" s="24"/>
      <c r="G6" s="24"/>
      <c r="H6" s="24"/>
      <c r="I6" s="24"/>
      <c r="J6" s="24"/>
      <c r="K6" s="32" t="s">
        <v>17</v>
      </c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2"/>
      <c r="BE6" s="33"/>
      <c r="BS6" s="19" t="s">
        <v>6</v>
      </c>
    </row>
    <row r="7" s="1" customFormat="1" ht="12" customHeight="1">
      <c r="B7" s="23"/>
      <c r="C7" s="24"/>
      <c r="D7" s="34" t="s">
        <v>18</v>
      </c>
      <c r="E7" s="24"/>
      <c r="F7" s="24"/>
      <c r="G7" s="24"/>
      <c r="H7" s="24"/>
      <c r="I7" s="24"/>
      <c r="J7" s="24"/>
      <c r="K7" s="29" t="s">
        <v>19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34" t="s">
        <v>20</v>
      </c>
      <c r="AL7" s="24"/>
      <c r="AM7" s="24"/>
      <c r="AN7" s="29" t="s">
        <v>19</v>
      </c>
      <c r="AO7" s="24"/>
      <c r="AP7" s="24"/>
      <c r="AQ7" s="24"/>
      <c r="AR7" s="22"/>
      <c r="BE7" s="33"/>
      <c r="BS7" s="19" t="s">
        <v>6</v>
      </c>
    </row>
    <row r="8" s="1" customFormat="1" ht="12" customHeight="1">
      <c r="B8" s="23"/>
      <c r="C8" s="24"/>
      <c r="D8" s="34" t="s">
        <v>21</v>
      </c>
      <c r="E8" s="24"/>
      <c r="F8" s="24"/>
      <c r="G8" s="24"/>
      <c r="H8" s="24"/>
      <c r="I8" s="24"/>
      <c r="J8" s="24"/>
      <c r="K8" s="29" t="s">
        <v>22</v>
      </c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4" t="s">
        <v>23</v>
      </c>
      <c r="AL8" s="24"/>
      <c r="AM8" s="24"/>
      <c r="AN8" s="35" t="s">
        <v>24</v>
      </c>
      <c r="AO8" s="24"/>
      <c r="AP8" s="24"/>
      <c r="AQ8" s="24"/>
      <c r="AR8" s="22"/>
      <c r="BE8" s="33"/>
      <c r="BS8" s="19" t="s">
        <v>6</v>
      </c>
    </row>
    <row r="9" s="1" customFormat="1" ht="14.4" customHeight="1">
      <c r="B9" s="23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2"/>
      <c r="BE9" s="33"/>
      <c r="BS9" s="19" t="s">
        <v>6</v>
      </c>
    </row>
    <row r="10" s="1" customFormat="1" ht="12" customHeight="1">
      <c r="B10" s="23"/>
      <c r="C10" s="24"/>
      <c r="D10" s="34" t="s">
        <v>25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34" t="s">
        <v>26</v>
      </c>
      <c r="AL10" s="24"/>
      <c r="AM10" s="24"/>
      <c r="AN10" s="29" t="s">
        <v>19</v>
      </c>
      <c r="AO10" s="24"/>
      <c r="AP10" s="24"/>
      <c r="AQ10" s="24"/>
      <c r="AR10" s="22"/>
      <c r="BE10" s="33"/>
      <c r="BS10" s="19" t="s">
        <v>6</v>
      </c>
    </row>
    <row r="11" s="1" customFormat="1" ht="18.48" customHeight="1">
      <c r="B11" s="23"/>
      <c r="C11" s="24"/>
      <c r="D11" s="24"/>
      <c r="E11" s="29" t="s">
        <v>27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34" t="s">
        <v>28</v>
      </c>
      <c r="AL11" s="24"/>
      <c r="AM11" s="24"/>
      <c r="AN11" s="29" t="s">
        <v>19</v>
      </c>
      <c r="AO11" s="24"/>
      <c r="AP11" s="24"/>
      <c r="AQ11" s="24"/>
      <c r="AR11" s="22"/>
      <c r="BE11" s="33"/>
      <c r="BS11" s="19" t="s">
        <v>6</v>
      </c>
    </row>
    <row r="12" s="1" customFormat="1" ht="6.96" customHeight="1"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2"/>
      <c r="BE12" s="33"/>
      <c r="BS12" s="19" t="s">
        <v>6</v>
      </c>
    </row>
    <row r="13" s="1" customFormat="1" ht="12" customHeight="1">
      <c r="B13" s="23"/>
      <c r="C13" s="24"/>
      <c r="D13" s="34" t="s">
        <v>29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34" t="s">
        <v>26</v>
      </c>
      <c r="AL13" s="24"/>
      <c r="AM13" s="24"/>
      <c r="AN13" s="36" t="s">
        <v>30</v>
      </c>
      <c r="AO13" s="24"/>
      <c r="AP13" s="24"/>
      <c r="AQ13" s="24"/>
      <c r="AR13" s="22"/>
      <c r="BE13" s="33"/>
      <c r="BS13" s="19" t="s">
        <v>6</v>
      </c>
    </row>
    <row r="14">
      <c r="B14" s="23"/>
      <c r="C14" s="24"/>
      <c r="D14" s="24"/>
      <c r="E14" s="36" t="s">
        <v>30</v>
      </c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4" t="s">
        <v>28</v>
      </c>
      <c r="AL14" s="24"/>
      <c r="AM14" s="24"/>
      <c r="AN14" s="36" t="s">
        <v>30</v>
      </c>
      <c r="AO14" s="24"/>
      <c r="AP14" s="24"/>
      <c r="AQ14" s="24"/>
      <c r="AR14" s="22"/>
      <c r="BE14" s="33"/>
      <c r="BS14" s="19" t="s">
        <v>6</v>
      </c>
    </row>
    <row r="15" s="1" customFormat="1" ht="6.96" customHeight="1"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2"/>
      <c r="BE15" s="33"/>
      <c r="BS15" s="19" t="s">
        <v>4</v>
      </c>
    </row>
    <row r="16" s="1" customFormat="1" ht="12" customHeight="1">
      <c r="B16" s="23"/>
      <c r="C16" s="24"/>
      <c r="D16" s="34" t="s">
        <v>31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34" t="s">
        <v>26</v>
      </c>
      <c r="AL16" s="24"/>
      <c r="AM16" s="24"/>
      <c r="AN16" s="29" t="s">
        <v>19</v>
      </c>
      <c r="AO16" s="24"/>
      <c r="AP16" s="24"/>
      <c r="AQ16" s="24"/>
      <c r="AR16" s="22"/>
      <c r="BE16" s="33"/>
      <c r="BS16" s="19" t="s">
        <v>4</v>
      </c>
    </row>
    <row r="17" s="1" customFormat="1" ht="18.48" customHeight="1">
      <c r="B17" s="23"/>
      <c r="C17" s="24"/>
      <c r="D17" s="24"/>
      <c r="E17" s="29" t="s">
        <v>32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34" t="s">
        <v>28</v>
      </c>
      <c r="AL17" s="24"/>
      <c r="AM17" s="24"/>
      <c r="AN17" s="29" t="s">
        <v>19</v>
      </c>
      <c r="AO17" s="24"/>
      <c r="AP17" s="24"/>
      <c r="AQ17" s="24"/>
      <c r="AR17" s="22"/>
      <c r="BE17" s="33"/>
      <c r="BS17" s="19" t="s">
        <v>33</v>
      </c>
    </row>
    <row r="18" s="1" customFormat="1" ht="6.96" customHeight="1"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2"/>
      <c r="BE18" s="33"/>
      <c r="BS18" s="19" t="s">
        <v>6</v>
      </c>
    </row>
    <row r="19" s="1" customFormat="1" ht="12" customHeight="1">
      <c r="B19" s="23"/>
      <c r="C19" s="24"/>
      <c r="D19" s="34" t="s">
        <v>34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34" t="s">
        <v>26</v>
      </c>
      <c r="AL19" s="24"/>
      <c r="AM19" s="24"/>
      <c r="AN19" s="29" t="s">
        <v>35</v>
      </c>
      <c r="AO19" s="24"/>
      <c r="AP19" s="24"/>
      <c r="AQ19" s="24"/>
      <c r="AR19" s="22"/>
      <c r="BE19" s="33"/>
      <c r="BS19" s="19" t="s">
        <v>6</v>
      </c>
    </row>
    <row r="20" s="1" customFormat="1" ht="18.48" customHeight="1">
      <c r="B20" s="23"/>
      <c r="C20" s="24"/>
      <c r="D20" s="24"/>
      <c r="E20" s="29" t="s">
        <v>36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34" t="s">
        <v>28</v>
      </c>
      <c r="AL20" s="24"/>
      <c r="AM20" s="24"/>
      <c r="AN20" s="29" t="s">
        <v>37</v>
      </c>
      <c r="AO20" s="24"/>
      <c r="AP20" s="24"/>
      <c r="AQ20" s="24"/>
      <c r="AR20" s="22"/>
      <c r="BE20" s="33"/>
      <c r="BS20" s="19" t="s">
        <v>4</v>
      </c>
    </row>
    <row r="21" s="1" customFormat="1" ht="6.96" customHeight="1"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2"/>
      <c r="BE21" s="33"/>
    </row>
    <row r="22" s="1" customFormat="1" ht="12" customHeight="1">
      <c r="B22" s="23"/>
      <c r="C22" s="24"/>
      <c r="D22" s="34" t="s">
        <v>38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2"/>
      <c r="BE22" s="33"/>
    </row>
    <row r="23" s="1" customFormat="1" ht="47.25" customHeight="1">
      <c r="B23" s="23"/>
      <c r="C23" s="24"/>
      <c r="D23" s="24"/>
      <c r="E23" s="38" t="s">
        <v>39</v>
      </c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24"/>
      <c r="AP23" s="24"/>
      <c r="AQ23" s="24"/>
      <c r="AR23" s="22"/>
      <c r="BE23" s="33"/>
    </row>
    <row r="24" s="1" customFormat="1" ht="6.96" customHeight="1">
      <c r="B24" s="23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2"/>
      <c r="BE24" s="33"/>
    </row>
    <row r="25" s="1" customFormat="1" ht="6.96" customHeight="1">
      <c r="B25" s="23"/>
      <c r="C25" s="24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24"/>
      <c r="AQ25" s="24"/>
      <c r="AR25" s="22"/>
      <c r="BE25" s="33"/>
    </row>
    <row r="26" s="2" customFormat="1" ht="25.92" customHeight="1">
      <c r="A26" s="40"/>
      <c r="B26" s="41"/>
      <c r="C26" s="42"/>
      <c r="D26" s="43" t="s">
        <v>40</v>
      </c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5">
        <f>ROUND(AG54,2)</f>
        <v>0</v>
      </c>
      <c r="AL26" s="44"/>
      <c r="AM26" s="44"/>
      <c r="AN26" s="44"/>
      <c r="AO26" s="44"/>
      <c r="AP26" s="42"/>
      <c r="AQ26" s="42"/>
      <c r="AR26" s="46"/>
      <c r="BE26" s="33"/>
    </row>
    <row r="27" s="2" customFormat="1" ht="6.96" customHeight="1">
      <c r="A27" s="40"/>
      <c r="B27" s="41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6"/>
      <c r="BE27" s="33"/>
    </row>
    <row r="28" s="2" customFormat="1">
      <c r="A28" s="40"/>
      <c r="B28" s="41"/>
      <c r="C28" s="42"/>
      <c r="D28" s="42"/>
      <c r="E28" s="42"/>
      <c r="F28" s="42"/>
      <c r="G28" s="42"/>
      <c r="H28" s="42"/>
      <c r="I28" s="42"/>
      <c r="J28" s="42"/>
      <c r="K28" s="42"/>
      <c r="L28" s="47" t="s">
        <v>41</v>
      </c>
      <c r="M28" s="47"/>
      <c r="N28" s="47"/>
      <c r="O28" s="47"/>
      <c r="P28" s="47"/>
      <c r="Q28" s="42"/>
      <c r="R28" s="42"/>
      <c r="S28" s="42"/>
      <c r="T28" s="42"/>
      <c r="U28" s="42"/>
      <c r="V28" s="42"/>
      <c r="W28" s="47" t="s">
        <v>42</v>
      </c>
      <c r="X28" s="47"/>
      <c r="Y28" s="47"/>
      <c r="Z28" s="47"/>
      <c r="AA28" s="47"/>
      <c r="AB28" s="47"/>
      <c r="AC28" s="47"/>
      <c r="AD28" s="47"/>
      <c r="AE28" s="47"/>
      <c r="AF28" s="42"/>
      <c r="AG28" s="42"/>
      <c r="AH28" s="42"/>
      <c r="AI28" s="42"/>
      <c r="AJ28" s="42"/>
      <c r="AK28" s="47" t="s">
        <v>43</v>
      </c>
      <c r="AL28" s="47"/>
      <c r="AM28" s="47"/>
      <c r="AN28" s="47"/>
      <c r="AO28" s="47"/>
      <c r="AP28" s="42"/>
      <c r="AQ28" s="42"/>
      <c r="AR28" s="46"/>
      <c r="BE28" s="33"/>
    </row>
    <row r="29" s="3" customFormat="1" ht="14.4" customHeight="1">
      <c r="A29" s="3"/>
      <c r="B29" s="48"/>
      <c r="C29" s="49"/>
      <c r="D29" s="34" t="s">
        <v>44</v>
      </c>
      <c r="E29" s="49"/>
      <c r="F29" s="34" t="s">
        <v>45</v>
      </c>
      <c r="G29" s="49"/>
      <c r="H29" s="49"/>
      <c r="I29" s="49"/>
      <c r="J29" s="49"/>
      <c r="K29" s="49"/>
      <c r="L29" s="50">
        <v>0.20999999999999999</v>
      </c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51">
        <f>ROUND(AZ54, 2)</f>
        <v>0</v>
      </c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51">
        <f>ROUND(AV54, 2)</f>
        <v>0</v>
      </c>
      <c r="AL29" s="49"/>
      <c r="AM29" s="49"/>
      <c r="AN29" s="49"/>
      <c r="AO29" s="49"/>
      <c r="AP29" s="49"/>
      <c r="AQ29" s="49"/>
      <c r="AR29" s="52"/>
      <c r="BE29" s="53"/>
    </row>
    <row r="30" s="3" customFormat="1" ht="14.4" customHeight="1">
      <c r="A30" s="3"/>
      <c r="B30" s="48"/>
      <c r="C30" s="49"/>
      <c r="D30" s="49"/>
      <c r="E30" s="49"/>
      <c r="F30" s="34" t="s">
        <v>46</v>
      </c>
      <c r="G30" s="49"/>
      <c r="H30" s="49"/>
      <c r="I30" s="49"/>
      <c r="J30" s="49"/>
      <c r="K30" s="49"/>
      <c r="L30" s="50">
        <v>0.14999999999999999</v>
      </c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51">
        <f>ROUND(BA54, 2)</f>
        <v>0</v>
      </c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51">
        <f>ROUND(AW54, 2)</f>
        <v>0</v>
      </c>
      <c r="AL30" s="49"/>
      <c r="AM30" s="49"/>
      <c r="AN30" s="49"/>
      <c r="AO30" s="49"/>
      <c r="AP30" s="49"/>
      <c r="AQ30" s="49"/>
      <c r="AR30" s="52"/>
      <c r="BE30" s="53"/>
    </row>
    <row r="31" hidden="1" s="3" customFormat="1" ht="14.4" customHeight="1">
      <c r="A31" s="3"/>
      <c r="B31" s="48"/>
      <c r="C31" s="49"/>
      <c r="D31" s="49"/>
      <c r="E31" s="49"/>
      <c r="F31" s="34" t="s">
        <v>47</v>
      </c>
      <c r="G31" s="49"/>
      <c r="H31" s="49"/>
      <c r="I31" s="49"/>
      <c r="J31" s="49"/>
      <c r="K31" s="49"/>
      <c r="L31" s="50">
        <v>0.20999999999999999</v>
      </c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51">
        <f>ROUND(BB54, 2)</f>
        <v>0</v>
      </c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51">
        <v>0</v>
      </c>
      <c r="AL31" s="49"/>
      <c r="AM31" s="49"/>
      <c r="AN31" s="49"/>
      <c r="AO31" s="49"/>
      <c r="AP31" s="49"/>
      <c r="AQ31" s="49"/>
      <c r="AR31" s="52"/>
      <c r="BE31" s="53"/>
    </row>
    <row r="32" hidden="1" s="3" customFormat="1" ht="14.4" customHeight="1">
      <c r="A32" s="3"/>
      <c r="B32" s="48"/>
      <c r="C32" s="49"/>
      <c r="D32" s="49"/>
      <c r="E32" s="49"/>
      <c r="F32" s="34" t="s">
        <v>48</v>
      </c>
      <c r="G32" s="49"/>
      <c r="H32" s="49"/>
      <c r="I32" s="49"/>
      <c r="J32" s="49"/>
      <c r="K32" s="49"/>
      <c r="L32" s="50">
        <v>0.14999999999999999</v>
      </c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51">
        <f>ROUND(BC54, 2)</f>
        <v>0</v>
      </c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51">
        <v>0</v>
      </c>
      <c r="AL32" s="49"/>
      <c r="AM32" s="49"/>
      <c r="AN32" s="49"/>
      <c r="AO32" s="49"/>
      <c r="AP32" s="49"/>
      <c r="AQ32" s="49"/>
      <c r="AR32" s="52"/>
      <c r="BE32" s="53"/>
    </row>
    <row r="33" hidden="1" s="3" customFormat="1" ht="14.4" customHeight="1">
      <c r="A33" s="3"/>
      <c r="B33" s="48"/>
      <c r="C33" s="49"/>
      <c r="D33" s="49"/>
      <c r="E33" s="49"/>
      <c r="F33" s="34" t="s">
        <v>49</v>
      </c>
      <c r="G33" s="49"/>
      <c r="H33" s="49"/>
      <c r="I33" s="49"/>
      <c r="J33" s="49"/>
      <c r="K33" s="49"/>
      <c r="L33" s="50">
        <v>0</v>
      </c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51">
        <f>ROUND(BD54, 2)</f>
        <v>0</v>
      </c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51">
        <v>0</v>
      </c>
      <c r="AL33" s="49"/>
      <c r="AM33" s="49"/>
      <c r="AN33" s="49"/>
      <c r="AO33" s="49"/>
      <c r="AP33" s="49"/>
      <c r="AQ33" s="49"/>
      <c r="AR33" s="52"/>
      <c r="BE33" s="3"/>
    </row>
    <row r="34" s="2" customFormat="1" ht="6.96" customHeight="1">
      <c r="A34" s="40"/>
      <c r="B34" s="41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6"/>
      <c r="BE34" s="40"/>
    </row>
    <row r="35" s="2" customFormat="1" ht="25.92" customHeight="1">
      <c r="A35" s="40"/>
      <c r="B35" s="41"/>
      <c r="C35" s="54"/>
      <c r="D35" s="55" t="s">
        <v>50</v>
      </c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7" t="s">
        <v>51</v>
      </c>
      <c r="U35" s="56"/>
      <c r="V35" s="56"/>
      <c r="W35" s="56"/>
      <c r="X35" s="58" t="s">
        <v>52</v>
      </c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9">
        <f>SUM(AK26:AK33)</f>
        <v>0</v>
      </c>
      <c r="AL35" s="56"/>
      <c r="AM35" s="56"/>
      <c r="AN35" s="56"/>
      <c r="AO35" s="60"/>
      <c r="AP35" s="54"/>
      <c r="AQ35" s="54"/>
      <c r="AR35" s="46"/>
      <c r="BE35" s="40"/>
    </row>
    <row r="36" s="2" customFormat="1" ht="6.96" customHeight="1">
      <c r="A36" s="40"/>
      <c r="B36" s="41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6"/>
      <c r="BE36" s="40"/>
    </row>
    <row r="37" s="2" customFormat="1" ht="6.96" customHeight="1">
      <c r="A37" s="40"/>
      <c r="B37" s="61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46"/>
      <c r="BE37" s="40"/>
    </row>
    <row r="41" s="2" customFormat="1" ht="6.96" customHeight="1">
      <c r="A41" s="40"/>
      <c r="B41" s="63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46"/>
      <c r="BE41" s="40"/>
    </row>
    <row r="42" s="2" customFormat="1" ht="24.96" customHeight="1">
      <c r="A42" s="40"/>
      <c r="B42" s="41"/>
      <c r="C42" s="25" t="s">
        <v>53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6"/>
      <c r="BE42" s="40"/>
    </row>
    <row r="43" s="2" customFormat="1" ht="6.96" customHeight="1">
      <c r="A43" s="40"/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6"/>
      <c r="BE43" s="40"/>
    </row>
    <row r="44" s="4" customFormat="1" ht="12" customHeight="1">
      <c r="A44" s="4"/>
      <c r="B44" s="65"/>
      <c r="C44" s="34" t="s">
        <v>13</v>
      </c>
      <c r="D44" s="66"/>
      <c r="E44" s="66"/>
      <c r="F44" s="66"/>
      <c r="G44" s="66"/>
      <c r="H44" s="66"/>
      <c r="I44" s="66"/>
      <c r="J44" s="66"/>
      <c r="K44" s="66"/>
      <c r="L44" s="66" t="str">
        <f>K5</f>
        <v>0306-02</v>
      </c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7"/>
      <c r="BE44" s="4"/>
    </row>
    <row r="45" s="5" customFormat="1" ht="36.96" customHeight="1">
      <c r="A45" s="5"/>
      <c r="B45" s="68"/>
      <c r="C45" s="69" t="s">
        <v>16</v>
      </c>
      <c r="D45" s="70"/>
      <c r="E45" s="70"/>
      <c r="F45" s="70"/>
      <c r="G45" s="70"/>
      <c r="H45" s="70"/>
      <c r="I45" s="70"/>
      <c r="J45" s="70"/>
      <c r="K45" s="70"/>
      <c r="L45" s="71" t="str">
        <f>K6</f>
        <v>Rekonstrukce přípojek splaškové kanalizace a odvodnění prostoru za budovami č. I a II MěÚ Broumov</v>
      </c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2"/>
      <c r="BE45" s="5"/>
    </row>
    <row r="46" s="2" customFormat="1" ht="6.96" customHeight="1">
      <c r="A46" s="40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6"/>
      <c r="BE46" s="40"/>
    </row>
    <row r="47" s="2" customFormat="1" ht="12" customHeight="1">
      <c r="A47" s="40"/>
      <c r="B47" s="41"/>
      <c r="C47" s="34" t="s">
        <v>21</v>
      </c>
      <c r="D47" s="42"/>
      <c r="E47" s="42"/>
      <c r="F47" s="42"/>
      <c r="G47" s="42"/>
      <c r="H47" s="42"/>
      <c r="I47" s="42"/>
      <c r="J47" s="42"/>
      <c r="K47" s="42"/>
      <c r="L47" s="73" t="str">
        <f>IF(K8="","",K8)</f>
        <v>Broumov</v>
      </c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34" t="s">
        <v>23</v>
      </c>
      <c r="AJ47" s="42"/>
      <c r="AK47" s="42"/>
      <c r="AL47" s="42"/>
      <c r="AM47" s="74" t="str">
        <f>IF(AN8= "","",AN8)</f>
        <v>5. 2. 2023</v>
      </c>
      <c r="AN47" s="74"/>
      <c r="AO47" s="42"/>
      <c r="AP47" s="42"/>
      <c r="AQ47" s="42"/>
      <c r="AR47" s="46"/>
      <c r="BE47" s="40"/>
    </row>
    <row r="48" s="2" customFormat="1" ht="6.96" customHeight="1">
      <c r="A48" s="40"/>
      <c r="B48" s="41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6"/>
      <c r="BE48" s="40"/>
    </row>
    <row r="49" s="2" customFormat="1" ht="15.15" customHeight="1">
      <c r="A49" s="40"/>
      <c r="B49" s="41"/>
      <c r="C49" s="34" t="s">
        <v>25</v>
      </c>
      <c r="D49" s="42"/>
      <c r="E49" s="42"/>
      <c r="F49" s="42"/>
      <c r="G49" s="42"/>
      <c r="H49" s="42"/>
      <c r="I49" s="42"/>
      <c r="J49" s="42"/>
      <c r="K49" s="42"/>
      <c r="L49" s="66" t="str">
        <f>IF(E11= "","",E11)</f>
        <v>Město Broumov</v>
      </c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34" t="s">
        <v>31</v>
      </c>
      <c r="AJ49" s="42"/>
      <c r="AK49" s="42"/>
      <c r="AL49" s="42"/>
      <c r="AM49" s="75" t="str">
        <f>IF(E17="","",E17)</f>
        <v>Ing. Jaroslava Marková</v>
      </c>
      <c r="AN49" s="66"/>
      <c r="AO49" s="66"/>
      <c r="AP49" s="66"/>
      <c r="AQ49" s="42"/>
      <c r="AR49" s="46"/>
      <c r="AS49" s="76" t="s">
        <v>54</v>
      </c>
      <c r="AT49" s="77"/>
      <c r="AU49" s="78"/>
      <c r="AV49" s="78"/>
      <c r="AW49" s="78"/>
      <c r="AX49" s="78"/>
      <c r="AY49" s="78"/>
      <c r="AZ49" s="78"/>
      <c r="BA49" s="78"/>
      <c r="BB49" s="78"/>
      <c r="BC49" s="78"/>
      <c r="BD49" s="79"/>
      <c r="BE49" s="40"/>
    </row>
    <row r="50" s="2" customFormat="1" ht="15.15" customHeight="1">
      <c r="A50" s="40"/>
      <c r="B50" s="41"/>
      <c r="C50" s="34" t="s">
        <v>29</v>
      </c>
      <c r="D50" s="42"/>
      <c r="E50" s="42"/>
      <c r="F50" s="42"/>
      <c r="G50" s="42"/>
      <c r="H50" s="42"/>
      <c r="I50" s="42"/>
      <c r="J50" s="42"/>
      <c r="K50" s="42"/>
      <c r="L50" s="66" t="str">
        <f>IF(E14= "Vyplň údaj","",E14)</f>
        <v/>
      </c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34" t="s">
        <v>34</v>
      </c>
      <c r="AJ50" s="42"/>
      <c r="AK50" s="42"/>
      <c r="AL50" s="42"/>
      <c r="AM50" s="75" t="str">
        <f>IF(E20="","",E20)</f>
        <v>Tomáš Valenta</v>
      </c>
      <c r="AN50" s="66"/>
      <c r="AO50" s="66"/>
      <c r="AP50" s="66"/>
      <c r="AQ50" s="42"/>
      <c r="AR50" s="46"/>
      <c r="AS50" s="80"/>
      <c r="AT50" s="81"/>
      <c r="AU50" s="82"/>
      <c r="AV50" s="82"/>
      <c r="AW50" s="82"/>
      <c r="AX50" s="82"/>
      <c r="AY50" s="82"/>
      <c r="AZ50" s="82"/>
      <c r="BA50" s="82"/>
      <c r="BB50" s="82"/>
      <c r="BC50" s="82"/>
      <c r="BD50" s="83"/>
      <c r="BE50" s="40"/>
    </row>
    <row r="51" s="2" customFormat="1" ht="10.8" customHeight="1">
      <c r="A51" s="40"/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6"/>
      <c r="AS51" s="84"/>
      <c r="AT51" s="85"/>
      <c r="AU51" s="86"/>
      <c r="AV51" s="86"/>
      <c r="AW51" s="86"/>
      <c r="AX51" s="86"/>
      <c r="AY51" s="86"/>
      <c r="AZ51" s="86"/>
      <c r="BA51" s="86"/>
      <c r="BB51" s="86"/>
      <c r="BC51" s="86"/>
      <c r="BD51" s="87"/>
      <c r="BE51" s="40"/>
    </row>
    <row r="52" s="2" customFormat="1" ht="29.28" customHeight="1">
      <c r="A52" s="40"/>
      <c r="B52" s="41"/>
      <c r="C52" s="88" t="s">
        <v>55</v>
      </c>
      <c r="D52" s="89"/>
      <c r="E52" s="89"/>
      <c r="F52" s="89"/>
      <c r="G52" s="89"/>
      <c r="H52" s="90"/>
      <c r="I52" s="91" t="s">
        <v>56</v>
      </c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92" t="s">
        <v>57</v>
      </c>
      <c r="AH52" s="89"/>
      <c r="AI52" s="89"/>
      <c r="AJ52" s="89"/>
      <c r="AK52" s="89"/>
      <c r="AL52" s="89"/>
      <c r="AM52" s="89"/>
      <c r="AN52" s="91" t="s">
        <v>58</v>
      </c>
      <c r="AO52" s="89"/>
      <c r="AP52" s="89"/>
      <c r="AQ52" s="93" t="s">
        <v>59</v>
      </c>
      <c r="AR52" s="46"/>
      <c r="AS52" s="94" t="s">
        <v>60</v>
      </c>
      <c r="AT52" s="95" t="s">
        <v>61</v>
      </c>
      <c r="AU52" s="95" t="s">
        <v>62</v>
      </c>
      <c r="AV52" s="95" t="s">
        <v>63</v>
      </c>
      <c r="AW52" s="95" t="s">
        <v>64</v>
      </c>
      <c r="AX52" s="95" t="s">
        <v>65</v>
      </c>
      <c r="AY52" s="95" t="s">
        <v>66</v>
      </c>
      <c r="AZ52" s="95" t="s">
        <v>67</v>
      </c>
      <c r="BA52" s="95" t="s">
        <v>68</v>
      </c>
      <c r="BB52" s="95" t="s">
        <v>69</v>
      </c>
      <c r="BC52" s="95" t="s">
        <v>70</v>
      </c>
      <c r="BD52" s="96" t="s">
        <v>71</v>
      </c>
      <c r="BE52" s="40"/>
    </row>
    <row r="53" s="2" customFormat="1" ht="10.8" customHeight="1">
      <c r="A53" s="40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6"/>
      <c r="AS53" s="97"/>
      <c r="AT53" s="98"/>
      <c r="AU53" s="98"/>
      <c r="AV53" s="98"/>
      <c r="AW53" s="98"/>
      <c r="AX53" s="98"/>
      <c r="AY53" s="98"/>
      <c r="AZ53" s="98"/>
      <c r="BA53" s="98"/>
      <c r="BB53" s="98"/>
      <c r="BC53" s="98"/>
      <c r="BD53" s="99"/>
      <c r="BE53" s="40"/>
    </row>
    <row r="54" s="6" customFormat="1" ht="32.4" customHeight="1">
      <c r="A54" s="6"/>
      <c r="B54" s="100"/>
      <c r="C54" s="101" t="s">
        <v>72</v>
      </c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3">
        <f>ROUND(SUM(AG55:AG56),2)</f>
        <v>0</v>
      </c>
      <c r="AH54" s="103"/>
      <c r="AI54" s="103"/>
      <c r="AJ54" s="103"/>
      <c r="AK54" s="103"/>
      <c r="AL54" s="103"/>
      <c r="AM54" s="103"/>
      <c r="AN54" s="104">
        <f>SUM(AG54,AT54)</f>
        <v>0</v>
      </c>
      <c r="AO54" s="104"/>
      <c r="AP54" s="104"/>
      <c r="AQ54" s="105" t="s">
        <v>19</v>
      </c>
      <c r="AR54" s="106"/>
      <c r="AS54" s="107">
        <f>ROUND(SUM(AS55:AS56),2)</f>
        <v>0</v>
      </c>
      <c r="AT54" s="108">
        <f>ROUND(SUM(AV54:AW54),2)</f>
        <v>0</v>
      </c>
      <c r="AU54" s="109">
        <f>ROUND(SUM(AU55:AU56),5)</f>
        <v>0</v>
      </c>
      <c r="AV54" s="108">
        <f>ROUND(AZ54*L29,2)</f>
        <v>0</v>
      </c>
      <c r="AW54" s="108">
        <f>ROUND(BA54*L30,2)</f>
        <v>0</v>
      </c>
      <c r="AX54" s="108">
        <f>ROUND(BB54*L29,2)</f>
        <v>0</v>
      </c>
      <c r="AY54" s="108">
        <f>ROUND(BC54*L30,2)</f>
        <v>0</v>
      </c>
      <c r="AZ54" s="108">
        <f>ROUND(SUM(AZ55:AZ56),2)</f>
        <v>0</v>
      </c>
      <c r="BA54" s="108">
        <f>ROUND(SUM(BA55:BA56),2)</f>
        <v>0</v>
      </c>
      <c r="BB54" s="108">
        <f>ROUND(SUM(BB55:BB56),2)</f>
        <v>0</v>
      </c>
      <c r="BC54" s="108">
        <f>ROUND(SUM(BC55:BC56),2)</f>
        <v>0</v>
      </c>
      <c r="BD54" s="110">
        <f>ROUND(SUM(BD55:BD56),2)</f>
        <v>0</v>
      </c>
      <c r="BE54" s="6"/>
      <c r="BS54" s="111" t="s">
        <v>73</v>
      </c>
      <c r="BT54" s="111" t="s">
        <v>74</v>
      </c>
      <c r="BU54" s="112" t="s">
        <v>75</v>
      </c>
      <c r="BV54" s="111" t="s">
        <v>76</v>
      </c>
      <c r="BW54" s="111" t="s">
        <v>5</v>
      </c>
      <c r="BX54" s="111" t="s">
        <v>77</v>
      </c>
      <c r="CL54" s="111" t="s">
        <v>19</v>
      </c>
    </row>
    <row r="55" s="7" customFormat="1" ht="24.75" customHeight="1">
      <c r="A55" s="113" t="s">
        <v>78</v>
      </c>
      <c r="B55" s="114"/>
      <c r="C55" s="115"/>
      <c r="D55" s="116" t="s">
        <v>79</v>
      </c>
      <c r="E55" s="116"/>
      <c r="F55" s="116"/>
      <c r="G55" s="116"/>
      <c r="H55" s="116"/>
      <c r="I55" s="117"/>
      <c r="J55" s="116" t="s">
        <v>80</v>
      </c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16"/>
      <c r="AF55" s="116"/>
      <c r="AG55" s="118">
        <f>'01 - Prodloužení stoky KD...'!J30</f>
        <v>0</v>
      </c>
      <c r="AH55" s="117"/>
      <c r="AI55" s="117"/>
      <c r="AJ55" s="117"/>
      <c r="AK55" s="117"/>
      <c r="AL55" s="117"/>
      <c r="AM55" s="117"/>
      <c r="AN55" s="118">
        <f>SUM(AG55,AT55)</f>
        <v>0</v>
      </c>
      <c r="AO55" s="117"/>
      <c r="AP55" s="117"/>
      <c r="AQ55" s="119" t="s">
        <v>81</v>
      </c>
      <c r="AR55" s="120"/>
      <c r="AS55" s="121">
        <v>0</v>
      </c>
      <c r="AT55" s="122">
        <f>ROUND(SUM(AV55:AW55),2)</f>
        <v>0</v>
      </c>
      <c r="AU55" s="123">
        <f>'01 - Prodloužení stoky KD...'!P92</f>
        <v>0</v>
      </c>
      <c r="AV55" s="122">
        <f>'01 - Prodloužení stoky KD...'!J33</f>
        <v>0</v>
      </c>
      <c r="AW55" s="122">
        <f>'01 - Prodloužení stoky KD...'!J34</f>
        <v>0</v>
      </c>
      <c r="AX55" s="122">
        <f>'01 - Prodloužení stoky KD...'!J35</f>
        <v>0</v>
      </c>
      <c r="AY55" s="122">
        <f>'01 - Prodloužení stoky KD...'!J36</f>
        <v>0</v>
      </c>
      <c r="AZ55" s="122">
        <f>'01 - Prodloužení stoky KD...'!F33</f>
        <v>0</v>
      </c>
      <c r="BA55" s="122">
        <f>'01 - Prodloužení stoky KD...'!F34</f>
        <v>0</v>
      </c>
      <c r="BB55" s="122">
        <f>'01 - Prodloužení stoky KD...'!F35</f>
        <v>0</v>
      </c>
      <c r="BC55" s="122">
        <f>'01 - Prodloužení stoky KD...'!F36</f>
        <v>0</v>
      </c>
      <c r="BD55" s="124">
        <f>'01 - Prodloužení stoky KD...'!F37</f>
        <v>0</v>
      </c>
      <c r="BE55" s="7"/>
      <c r="BT55" s="125" t="s">
        <v>82</v>
      </c>
      <c r="BV55" s="125" t="s">
        <v>76</v>
      </c>
      <c r="BW55" s="125" t="s">
        <v>83</v>
      </c>
      <c r="BX55" s="125" t="s">
        <v>5</v>
      </c>
      <c r="CL55" s="125" t="s">
        <v>19</v>
      </c>
      <c r="CM55" s="125" t="s">
        <v>84</v>
      </c>
    </row>
    <row r="56" s="7" customFormat="1" ht="24.75" customHeight="1">
      <c r="A56" s="113" t="s">
        <v>78</v>
      </c>
      <c r="B56" s="114"/>
      <c r="C56" s="115"/>
      <c r="D56" s="116" t="s">
        <v>85</v>
      </c>
      <c r="E56" s="116"/>
      <c r="F56" s="116"/>
      <c r="G56" s="116"/>
      <c r="H56" s="116"/>
      <c r="I56" s="117"/>
      <c r="J56" s="116" t="s">
        <v>86</v>
      </c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18">
        <f>'02 - Rekonstrukce přípoje...'!J30</f>
        <v>0</v>
      </c>
      <c r="AH56" s="117"/>
      <c r="AI56" s="117"/>
      <c r="AJ56" s="117"/>
      <c r="AK56" s="117"/>
      <c r="AL56" s="117"/>
      <c r="AM56" s="117"/>
      <c r="AN56" s="118">
        <f>SUM(AG56,AT56)</f>
        <v>0</v>
      </c>
      <c r="AO56" s="117"/>
      <c r="AP56" s="117"/>
      <c r="AQ56" s="119" t="s">
        <v>81</v>
      </c>
      <c r="AR56" s="120"/>
      <c r="AS56" s="126">
        <v>0</v>
      </c>
      <c r="AT56" s="127">
        <f>ROUND(SUM(AV56:AW56),2)</f>
        <v>0</v>
      </c>
      <c r="AU56" s="128">
        <f>'02 - Rekonstrukce přípoje...'!P92</f>
        <v>0</v>
      </c>
      <c r="AV56" s="127">
        <f>'02 - Rekonstrukce přípoje...'!J33</f>
        <v>0</v>
      </c>
      <c r="AW56" s="127">
        <f>'02 - Rekonstrukce přípoje...'!J34</f>
        <v>0</v>
      </c>
      <c r="AX56" s="127">
        <f>'02 - Rekonstrukce přípoje...'!J35</f>
        <v>0</v>
      </c>
      <c r="AY56" s="127">
        <f>'02 - Rekonstrukce přípoje...'!J36</f>
        <v>0</v>
      </c>
      <c r="AZ56" s="127">
        <f>'02 - Rekonstrukce přípoje...'!F33</f>
        <v>0</v>
      </c>
      <c r="BA56" s="127">
        <f>'02 - Rekonstrukce přípoje...'!F34</f>
        <v>0</v>
      </c>
      <c r="BB56" s="127">
        <f>'02 - Rekonstrukce přípoje...'!F35</f>
        <v>0</v>
      </c>
      <c r="BC56" s="127">
        <f>'02 - Rekonstrukce přípoje...'!F36</f>
        <v>0</v>
      </c>
      <c r="BD56" s="129">
        <f>'02 - Rekonstrukce přípoje...'!F37</f>
        <v>0</v>
      </c>
      <c r="BE56" s="7"/>
      <c r="BT56" s="125" t="s">
        <v>82</v>
      </c>
      <c r="BV56" s="125" t="s">
        <v>76</v>
      </c>
      <c r="BW56" s="125" t="s">
        <v>87</v>
      </c>
      <c r="BX56" s="125" t="s">
        <v>5</v>
      </c>
      <c r="CL56" s="125" t="s">
        <v>19</v>
      </c>
      <c r="CM56" s="125" t="s">
        <v>84</v>
      </c>
    </row>
    <row r="57" s="2" customFormat="1" ht="30" customHeight="1">
      <c r="A57" s="40"/>
      <c r="B57" s="41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6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</row>
    <row r="58" s="2" customFormat="1" ht="6.96" customHeight="1">
      <c r="A58" s="40"/>
      <c r="B58" s="61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46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</row>
  </sheetData>
  <sheetProtection sheet="1" formatColumns="0" formatRows="0" objects="1" scenarios="1" spinCount="100000" saltValue="FWGLFKYNhRoIU56IEqs5eCkJbhHLBHLi8EVhRW0q1LATpNZ2BM1hyIaHig5dgHem8F6BMnfZkYd+Kr+DywaJVw==" hashValue="zJZTpMAfqrtm4V5+OvFn7gLeNFDweMf+TMMPJ3S7LpiMKn29Fv6o7ot+3R/Q4WmzriKZZ1sF+JiVrm7n++ITCw==" algorithmName="SHA-512" password="CC35"/>
  <mergeCells count="46"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45:AO45"/>
    <mergeCell ref="AM47:AN47"/>
    <mergeCell ref="AM49:AP49"/>
    <mergeCell ref="AS49:AT51"/>
    <mergeCell ref="AM50:AP50"/>
    <mergeCell ref="C52:G52"/>
    <mergeCell ref="I52:AF52"/>
    <mergeCell ref="AG52:AM52"/>
    <mergeCell ref="AN52:AP52"/>
    <mergeCell ref="AN55:AP55"/>
    <mergeCell ref="AG55:AM55"/>
    <mergeCell ref="D55:H55"/>
    <mergeCell ref="J55:AF55"/>
    <mergeCell ref="AN56:AP56"/>
    <mergeCell ref="AG56:AM56"/>
    <mergeCell ref="D56:H56"/>
    <mergeCell ref="J56:AF56"/>
    <mergeCell ref="AG54:AM54"/>
    <mergeCell ref="AN54:AP54"/>
    <mergeCell ref="AR2:BE2"/>
  </mergeCells>
  <hyperlinks>
    <hyperlink ref="A55" location="'01 - Prodloužení stoky KD...'!C2" display="/"/>
    <hyperlink ref="A56" location="'02 - Rekonstrukce přípoje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83</v>
      </c>
    </row>
    <row r="3" s="1" customFormat="1" ht="6.96" customHeight="1">
      <c r="B3" s="130"/>
      <c r="C3" s="131"/>
      <c r="D3" s="131"/>
      <c r="E3" s="131"/>
      <c r="F3" s="131"/>
      <c r="G3" s="131"/>
      <c r="H3" s="131"/>
      <c r="I3" s="131"/>
      <c r="J3" s="131"/>
      <c r="K3" s="131"/>
      <c r="L3" s="22"/>
      <c r="AT3" s="19" t="s">
        <v>84</v>
      </c>
    </row>
    <row r="4" s="1" customFormat="1" ht="24.96" customHeight="1">
      <c r="B4" s="22"/>
      <c r="D4" s="132" t="s">
        <v>88</v>
      </c>
      <c r="L4" s="22"/>
      <c r="M4" s="133" t="s">
        <v>10</v>
      </c>
      <c r="AT4" s="19" t="s">
        <v>4</v>
      </c>
    </row>
    <row r="5" s="1" customFormat="1" ht="6.96" customHeight="1">
      <c r="B5" s="22"/>
      <c r="L5" s="22"/>
    </row>
    <row r="6" s="1" customFormat="1" ht="12" customHeight="1">
      <c r="B6" s="22"/>
      <c r="D6" s="134" t="s">
        <v>16</v>
      </c>
      <c r="L6" s="22"/>
    </row>
    <row r="7" s="1" customFormat="1" ht="26.25" customHeight="1">
      <c r="B7" s="22"/>
      <c r="E7" s="135" t="str">
        <f>'Rekapitulace stavby'!K6</f>
        <v>Rekonstrukce přípojek splaškové kanalizace a odvodnění prostoru za budovami č. I a II MěÚ Broumov</v>
      </c>
      <c r="F7" s="134"/>
      <c r="G7" s="134"/>
      <c r="H7" s="134"/>
      <c r="L7" s="22"/>
    </row>
    <row r="8" s="2" customFormat="1" ht="12" customHeight="1">
      <c r="A8" s="40"/>
      <c r="B8" s="46"/>
      <c r="C8" s="40"/>
      <c r="D8" s="134" t="s">
        <v>89</v>
      </c>
      <c r="E8" s="40"/>
      <c r="F8" s="40"/>
      <c r="G8" s="40"/>
      <c r="H8" s="40"/>
      <c r="I8" s="40"/>
      <c r="J8" s="40"/>
      <c r="K8" s="40"/>
      <c r="L8" s="136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</row>
    <row r="9" s="2" customFormat="1" ht="16.5" customHeight="1">
      <c r="A9" s="40"/>
      <c r="B9" s="46"/>
      <c r="C9" s="40"/>
      <c r="D9" s="40"/>
      <c r="E9" s="137" t="s">
        <v>90</v>
      </c>
      <c r="F9" s="40"/>
      <c r="G9" s="40"/>
      <c r="H9" s="40"/>
      <c r="I9" s="40"/>
      <c r="J9" s="40"/>
      <c r="K9" s="40"/>
      <c r="L9" s="136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</row>
    <row r="10" s="2" customFormat="1">
      <c r="A10" s="40"/>
      <c r="B10" s="46"/>
      <c r="C10" s="40"/>
      <c r="D10" s="40"/>
      <c r="E10" s="40"/>
      <c r="F10" s="40"/>
      <c r="G10" s="40"/>
      <c r="H10" s="40"/>
      <c r="I10" s="40"/>
      <c r="J10" s="40"/>
      <c r="K10" s="40"/>
      <c r="L10" s="136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="2" customFormat="1" ht="12" customHeight="1">
      <c r="A11" s="40"/>
      <c r="B11" s="46"/>
      <c r="C11" s="40"/>
      <c r="D11" s="134" t="s">
        <v>18</v>
      </c>
      <c r="E11" s="40"/>
      <c r="F11" s="138" t="s">
        <v>19</v>
      </c>
      <c r="G11" s="40"/>
      <c r="H11" s="40"/>
      <c r="I11" s="134" t="s">
        <v>20</v>
      </c>
      <c r="J11" s="138" t="s">
        <v>19</v>
      </c>
      <c r="K11" s="40"/>
      <c r="L11" s="136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34" t="s">
        <v>21</v>
      </c>
      <c r="E12" s="40"/>
      <c r="F12" s="138" t="s">
        <v>22</v>
      </c>
      <c r="G12" s="40"/>
      <c r="H12" s="40"/>
      <c r="I12" s="134" t="s">
        <v>23</v>
      </c>
      <c r="J12" s="139" t="str">
        <f>'Rekapitulace stavby'!AN8</f>
        <v>5. 2. 2023</v>
      </c>
      <c r="K12" s="40"/>
      <c r="L12" s="136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0.8" customHeight="1">
      <c r="A13" s="40"/>
      <c r="B13" s="46"/>
      <c r="C13" s="40"/>
      <c r="D13" s="40"/>
      <c r="E13" s="40"/>
      <c r="F13" s="40"/>
      <c r="G13" s="40"/>
      <c r="H13" s="40"/>
      <c r="I13" s="40"/>
      <c r="J13" s="40"/>
      <c r="K13" s="40"/>
      <c r="L13" s="136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 ht="12" customHeight="1">
      <c r="A14" s="40"/>
      <c r="B14" s="46"/>
      <c r="C14" s="40"/>
      <c r="D14" s="134" t="s">
        <v>25</v>
      </c>
      <c r="E14" s="40"/>
      <c r="F14" s="40"/>
      <c r="G14" s="40"/>
      <c r="H14" s="40"/>
      <c r="I14" s="134" t="s">
        <v>26</v>
      </c>
      <c r="J14" s="138" t="s">
        <v>19</v>
      </c>
      <c r="K14" s="40"/>
      <c r="L14" s="136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8" customHeight="1">
      <c r="A15" s="40"/>
      <c r="B15" s="46"/>
      <c r="C15" s="40"/>
      <c r="D15" s="40"/>
      <c r="E15" s="138" t="s">
        <v>27</v>
      </c>
      <c r="F15" s="40"/>
      <c r="G15" s="40"/>
      <c r="H15" s="40"/>
      <c r="I15" s="134" t="s">
        <v>28</v>
      </c>
      <c r="J15" s="138" t="s">
        <v>19</v>
      </c>
      <c r="K15" s="40"/>
      <c r="L15" s="136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6.96" customHeight="1">
      <c r="A16" s="40"/>
      <c r="B16" s="46"/>
      <c r="C16" s="40"/>
      <c r="D16" s="40"/>
      <c r="E16" s="40"/>
      <c r="F16" s="40"/>
      <c r="G16" s="40"/>
      <c r="H16" s="40"/>
      <c r="I16" s="40"/>
      <c r="J16" s="40"/>
      <c r="K16" s="40"/>
      <c r="L16" s="136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2" customHeight="1">
      <c r="A17" s="40"/>
      <c r="B17" s="46"/>
      <c r="C17" s="40"/>
      <c r="D17" s="134" t="s">
        <v>29</v>
      </c>
      <c r="E17" s="40"/>
      <c r="F17" s="40"/>
      <c r="G17" s="40"/>
      <c r="H17" s="40"/>
      <c r="I17" s="134" t="s">
        <v>26</v>
      </c>
      <c r="J17" s="35" t="str">
        <f>'Rekapitulace stavby'!AN13</f>
        <v>Vyplň údaj</v>
      </c>
      <c r="K17" s="40"/>
      <c r="L17" s="136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8" customHeight="1">
      <c r="A18" s="40"/>
      <c r="B18" s="46"/>
      <c r="C18" s="40"/>
      <c r="D18" s="40"/>
      <c r="E18" s="35" t="str">
        <f>'Rekapitulace stavby'!E14</f>
        <v>Vyplň údaj</v>
      </c>
      <c r="F18" s="138"/>
      <c r="G18" s="138"/>
      <c r="H18" s="138"/>
      <c r="I18" s="134" t="s">
        <v>28</v>
      </c>
      <c r="J18" s="35" t="str">
        <f>'Rekapitulace stavby'!AN14</f>
        <v>Vyplň údaj</v>
      </c>
      <c r="K18" s="40"/>
      <c r="L18" s="136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6.96" customHeight="1">
      <c r="A19" s="40"/>
      <c r="B19" s="46"/>
      <c r="C19" s="40"/>
      <c r="D19" s="40"/>
      <c r="E19" s="40"/>
      <c r="F19" s="40"/>
      <c r="G19" s="40"/>
      <c r="H19" s="40"/>
      <c r="I19" s="40"/>
      <c r="J19" s="40"/>
      <c r="K19" s="40"/>
      <c r="L19" s="136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12" customHeight="1">
      <c r="A20" s="40"/>
      <c r="B20" s="46"/>
      <c r="C20" s="40"/>
      <c r="D20" s="134" t="s">
        <v>31</v>
      </c>
      <c r="E20" s="40"/>
      <c r="F20" s="40"/>
      <c r="G20" s="40"/>
      <c r="H20" s="40"/>
      <c r="I20" s="134" t="s">
        <v>26</v>
      </c>
      <c r="J20" s="138" t="s">
        <v>19</v>
      </c>
      <c r="K20" s="40"/>
      <c r="L20" s="136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8" customHeight="1">
      <c r="A21" s="40"/>
      <c r="B21" s="46"/>
      <c r="C21" s="40"/>
      <c r="D21" s="40"/>
      <c r="E21" s="138" t="s">
        <v>32</v>
      </c>
      <c r="F21" s="40"/>
      <c r="G21" s="40"/>
      <c r="H21" s="40"/>
      <c r="I21" s="134" t="s">
        <v>28</v>
      </c>
      <c r="J21" s="138" t="s">
        <v>19</v>
      </c>
      <c r="K21" s="40"/>
      <c r="L21" s="136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6.96" customHeight="1">
      <c r="A22" s="40"/>
      <c r="B22" s="46"/>
      <c r="C22" s="40"/>
      <c r="D22" s="40"/>
      <c r="E22" s="40"/>
      <c r="F22" s="40"/>
      <c r="G22" s="40"/>
      <c r="H22" s="40"/>
      <c r="I22" s="40"/>
      <c r="J22" s="40"/>
      <c r="K22" s="40"/>
      <c r="L22" s="136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12" customHeight="1">
      <c r="A23" s="40"/>
      <c r="B23" s="46"/>
      <c r="C23" s="40"/>
      <c r="D23" s="134" t="s">
        <v>34</v>
      </c>
      <c r="E23" s="40"/>
      <c r="F23" s="40"/>
      <c r="G23" s="40"/>
      <c r="H23" s="40"/>
      <c r="I23" s="134" t="s">
        <v>26</v>
      </c>
      <c r="J23" s="138" t="s">
        <v>35</v>
      </c>
      <c r="K23" s="40"/>
      <c r="L23" s="1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8" customHeight="1">
      <c r="A24" s="40"/>
      <c r="B24" s="46"/>
      <c r="C24" s="40"/>
      <c r="D24" s="40"/>
      <c r="E24" s="138" t="s">
        <v>36</v>
      </c>
      <c r="F24" s="40"/>
      <c r="G24" s="40"/>
      <c r="H24" s="40"/>
      <c r="I24" s="134" t="s">
        <v>28</v>
      </c>
      <c r="J24" s="138" t="s">
        <v>37</v>
      </c>
      <c r="K24" s="40"/>
      <c r="L24" s="136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6.96" customHeight="1">
      <c r="A25" s="40"/>
      <c r="B25" s="46"/>
      <c r="C25" s="40"/>
      <c r="D25" s="40"/>
      <c r="E25" s="40"/>
      <c r="F25" s="40"/>
      <c r="G25" s="40"/>
      <c r="H25" s="40"/>
      <c r="I25" s="40"/>
      <c r="J25" s="40"/>
      <c r="K25" s="40"/>
      <c r="L25" s="136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12" customHeight="1">
      <c r="A26" s="40"/>
      <c r="B26" s="46"/>
      <c r="C26" s="40"/>
      <c r="D26" s="134" t="s">
        <v>38</v>
      </c>
      <c r="E26" s="40"/>
      <c r="F26" s="40"/>
      <c r="G26" s="40"/>
      <c r="H26" s="40"/>
      <c r="I26" s="40"/>
      <c r="J26" s="40"/>
      <c r="K26" s="40"/>
      <c r="L26" s="136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8" customFormat="1" ht="16.5" customHeight="1">
      <c r="A27" s="140"/>
      <c r="B27" s="141"/>
      <c r="C27" s="140"/>
      <c r="D27" s="140"/>
      <c r="E27" s="142" t="s">
        <v>19</v>
      </c>
      <c r="F27" s="142"/>
      <c r="G27" s="142"/>
      <c r="H27" s="142"/>
      <c r="I27" s="140"/>
      <c r="J27" s="140"/>
      <c r="K27" s="140"/>
      <c r="L27" s="143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</row>
    <row r="28" s="2" customFormat="1" ht="6.96" customHeight="1">
      <c r="A28" s="40"/>
      <c r="B28" s="46"/>
      <c r="C28" s="40"/>
      <c r="D28" s="40"/>
      <c r="E28" s="40"/>
      <c r="F28" s="40"/>
      <c r="G28" s="40"/>
      <c r="H28" s="40"/>
      <c r="I28" s="40"/>
      <c r="J28" s="40"/>
      <c r="K28" s="40"/>
      <c r="L28" s="136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144"/>
      <c r="E29" s="144"/>
      <c r="F29" s="144"/>
      <c r="G29" s="144"/>
      <c r="H29" s="144"/>
      <c r="I29" s="144"/>
      <c r="J29" s="144"/>
      <c r="K29" s="144"/>
      <c r="L29" s="13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25.44" customHeight="1">
      <c r="A30" s="40"/>
      <c r="B30" s="46"/>
      <c r="C30" s="40"/>
      <c r="D30" s="145" t="s">
        <v>40</v>
      </c>
      <c r="E30" s="40"/>
      <c r="F30" s="40"/>
      <c r="G30" s="40"/>
      <c r="H30" s="40"/>
      <c r="I30" s="40"/>
      <c r="J30" s="146">
        <f>ROUND(J92, 2)</f>
        <v>0</v>
      </c>
      <c r="K30" s="40"/>
      <c r="L30" s="136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2" customFormat="1" ht="6.96" customHeight="1">
      <c r="A31" s="40"/>
      <c r="B31" s="46"/>
      <c r="C31" s="40"/>
      <c r="D31" s="144"/>
      <c r="E31" s="144"/>
      <c r="F31" s="144"/>
      <c r="G31" s="144"/>
      <c r="H31" s="144"/>
      <c r="I31" s="144"/>
      <c r="J31" s="144"/>
      <c r="K31" s="144"/>
      <c r="L31" s="136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</row>
    <row r="32" s="2" customFormat="1" ht="14.4" customHeight="1">
      <c r="A32" s="40"/>
      <c r="B32" s="46"/>
      <c r="C32" s="40"/>
      <c r="D32" s="40"/>
      <c r="E32" s="40"/>
      <c r="F32" s="147" t="s">
        <v>42</v>
      </c>
      <c r="G32" s="40"/>
      <c r="H32" s="40"/>
      <c r="I32" s="147" t="s">
        <v>41</v>
      </c>
      <c r="J32" s="147" t="s">
        <v>43</v>
      </c>
      <c r="K32" s="40"/>
      <c r="L32" s="136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14.4" customHeight="1">
      <c r="A33" s="40"/>
      <c r="B33" s="46"/>
      <c r="C33" s="40"/>
      <c r="D33" s="148" t="s">
        <v>44</v>
      </c>
      <c r="E33" s="134" t="s">
        <v>45</v>
      </c>
      <c r="F33" s="149">
        <f>ROUND((SUM(BE92:BE989)),  2)</f>
        <v>0</v>
      </c>
      <c r="G33" s="40"/>
      <c r="H33" s="40"/>
      <c r="I33" s="150">
        <v>0.20999999999999999</v>
      </c>
      <c r="J33" s="149">
        <f>ROUND(((SUM(BE92:BE989))*I33),  2)</f>
        <v>0</v>
      </c>
      <c r="K33" s="40"/>
      <c r="L33" s="136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14.4" customHeight="1">
      <c r="A34" s="40"/>
      <c r="B34" s="46"/>
      <c r="C34" s="40"/>
      <c r="D34" s="40"/>
      <c r="E34" s="134" t="s">
        <v>46</v>
      </c>
      <c r="F34" s="149">
        <f>ROUND((SUM(BF92:BF989)),  2)</f>
        <v>0</v>
      </c>
      <c r="G34" s="40"/>
      <c r="H34" s="40"/>
      <c r="I34" s="150">
        <v>0.14999999999999999</v>
      </c>
      <c r="J34" s="149">
        <f>ROUND(((SUM(BF92:BF989))*I34),  2)</f>
        <v>0</v>
      </c>
      <c r="K34" s="40"/>
      <c r="L34" s="136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hidden="1" s="2" customFormat="1" ht="14.4" customHeight="1">
      <c r="A35" s="40"/>
      <c r="B35" s="46"/>
      <c r="C35" s="40"/>
      <c r="D35" s="40"/>
      <c r="E35" s="134" t="s">
        <v>47</v>
      </c>
      <c r="F35" s="149">
        <f>ROUND((SUM(BG92:BG989)),  2)</f>
        <v>0</v>
      </c>
      <c r="G35" s="40"/>
      <c r="H35" s="40"/>
      <c r="I35" s="150">
        <v>0.20999999999999999</v>
      </c>
      <c r="J35" s="149">
        <f>0</f>
        <v>0</v>
      </c>
      <c r="K35" s="40"/>
      <c r="L35" s="136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hidden="1" s="2" customFormat="1" ht="14.4" customHeight="1">
      <c r="A36" s="40"/>
      <c r="B36" s="46"/>
      <c r="C36" s="40"/>
      <c r="D36" s="40"/>
      <c r="E36" s="134" t="s">
        <v>48</v>
      </c>
      <c r="F36" s="149">
        <f>ROUND((SUM(BH92:BH989)),  2)</f>
        <v>0</v>
      </c>
      <c r="G36" s="40"/>
      <c r="H36" s="40"/>
      <c r="I36" s="150">
        <v>0.14999999999999999</v>
      </c>
      <c r="J36" s="149">
        <f>0</f>
        <v>0</v>
      </c>
      <c r="K36" s="40"/>
      <c r="L36" s="136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hidden="1" s="2" customFormat="1" ht="14.4" customHeight="1">
      <c r="A37" s="40"/>
      <c r="B37" s="46"/>
      <c r="C37" s="40"/>
      <c r="D37" s="40"/>
      <c r="E37" s="134" t="s">
        <v>49</v>
      </c>
      <c r="F37" s="149">
        <f>ROUND((SUM(BI92:BI989)),  2)</f>
        <v>0</v>
      </c>
      <c r="G37" s="40"/>
      <c r="H37" s="40"/>
      <c r="I37" s="150">
        <v>0</v>
      </c>
      <c r="J37" s="149">
        <f>0</f>
        <v>0</v>
      </c>
      <c r="K37" s="40"/>
      <c r="L37" s="136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6.96" customHeight="1">
      <c r="A38" s="40"/>
      <c r="B38" s="46"/>
      <c r="C38" s="40"/>
      <c r="D38" s="40"/>
      <c r="E38" s="40"/>
      <c r="F38" s="40"/>
      <c r="G38" s="40"/>
      <c r="H38" s="40"/>
      <c r="I38" s="40"/>
      <c r="J38" s="40"/>
      <c r="K38" s="40"/>
      <c r="L38" s="136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s="2" customFormat="1" ht="25.44" customHeight="1">
      <c r="A39" s="40"/>
      <c r="B39" s="46"/>
      <c r="C39" s="151"/>
      <c r="D39" s="152" t="s">
        <v>50</v>
      </c>
      <c r="E39" s="153"/>
      <c r="F39" s="153"/>
      <c r="G39" s="154" t="s">
        <v>51</v>
      </c>
      <c r="H39" s="155" t="s">
        <v>52</v>
      </c>
      <c r="I39" s="153"/>
      <c r="J39" s="156">
        <f>SUM(J30:J37)</f>
        <v>0</v>
      </c>
      <c r="K39" s="157"/>
      <c r="L39" s="136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s="2" customFormat="1" ht="14.4" customHeight="1">
      <c r="A40" s="40"/>
      <c r="B40" s="158"/>
      <c r="C40" s="159"/>
      <c r="D40" s="159"/>
      <c r="E40" s="159"/>
      <c r="F40" s="159"/>
      <c r="G40" s="159"/>
      <c r="H40" s="159"/>
      <c r="I40" s="159"/>
      <c r="J40" s="159"/>
      <c r="K40" s="159"/>
      <c r="L40" s="136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4" s="2" customFormat="1" ht="6.96" customHeight="1">
      <c r="A44" s="40"/>
      <c r="B44" s="160"/>
      <c r="C44" s="161"/>
      <c r="D44" s="161"/>
      <c r="E44" s="161"/>
      <c r="F44" s="161"/>
      <c r="G44" s="161"/>
      <c r="H44" s="161"/>
      <c r="I44" s="161"/>
      <c r="J44" s="161"/>
      <c r="K44" s="161"/>
      <c r="L44" s="136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5" s="2" customFormat="1" ht="24.96" customHeight="1">
      <c r="A45" s="40"/>
      <c r="B45" s="41"/>
      <c r="C45" s="25" t="s">
        <v>91</v>
      </c>
      <c r="D45" s="42"/>
      <c r="E45" s="42"/>
      <c r="F45" s="42"/>
      <c r="G45" s="42"/>
      <c r="H45" s="42"/>
      <c r="I45" s="42"/>
      <c r="J45" s="42"/>
      <c r="K45" s="42"/>
      <c r="L45" s="136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</row>
    <row r="46" s="2" customFormat="1" ht="6.96" customHeight="1">
      <c r="A46" s="40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136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="2" customFormat="1" ht="12" customHeight="1">
      <c r="A47" s="40"/>
      <c r="B47" s="41"/>
      <c r="C47" s="34" t="s">
        <v>16</v>
      </c>
      <c r="D47" s="42"/>
      <c r="E47" s="42"/>
      <c r="F47" s="42"/>
      <c r="G47" s="42"/>
      <c r="H47" s="42"/>
      <c r="I47" s="42"/>
      <c r="J47" s="42"/>
      <c r="K47" s="42"/>
      <c r="L47" s="136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="2" customFormat="1" ht="26.25" customHeight="1">
      <c r="A48" s="40"/>
      <c r="B48" s="41"/>
      <c r="C48" s="42"/>
      <c r="D48" s="42"/>
      <c r="E48" s="162" t="str">
        <f>E7</f>
        <v>Rekonstrukce přípojek splaškové kanalizace a odvodnění prostoru za budovami č. I a II MěÚ Broumov</v>
      </c>
      <c r="F48" s="34"/>
      <c r="G48" s="34"/>
      <c r="H48" s="34"/>
      <c r="I48" s="42"/>
      <c r="J48" s="42"/>
      <c r="K48" s="42"/>
      <c r="L48" s="136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12" customHeight="1">
      <c r="A49" s="40"/>
      <c r="B49" s="41"/>
      <c r="C49" s="34" t="s">
        <v>89</v>
      </c>
      <c r="D49" s="42"/>
      <c r="E49" s="42"/>
      <c r="F49" s="42"/>
      <c r="G49" s="42"/>
      <c r="H49" s="42"/>
      <c r="I49" s="42"/>
      <c r="J49" s="42"/>
      <c r="K49" s="42"/>
      <c r="L49" s="136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16.5" customHeight="1">
      <c r="A50" s="40"/>
      <c r="B50" s="41"/>
      <c r="C50" s="42"/>
      <c r="D50" s="42"/>
      <c r="E50" s="71" t="str">
        <f>E9</f>
        <v>01 - Prodloužení stoky KD1 vč. přípojek a opravy povrhu</v>
      </c>
      <c r="F50" s="42"/>
      <c r="G50" s="42"/>
      <c r="H50" s="42"/>
      <c r="I50" s="42"/>
      <c r="J50" s="42"/>
      <c r="K50" s="42"/>
      <c r="L50" s="136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6.96" customHeight="1">
      <c r="A51" s="40"/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136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2" customHeight="1">
      <c r="A52" s="40"/>
      <c r="B52" s="41"/>
      <c r="C52" s="34" t="s">
        <v>21</v>
      </c>
      <c r="D52" s="42"/>
      <c r="E52" s="42"/>
      <c r="F52" s="29" t="str">
        <f>F12</f>
        <v>Broumov</v>
      </c>
      <c r="G52" s="42"/>
      <c r="H52" s="42"/>
      <c r="I52" s="34" t="s">
        <v>23</v>
      </c>
      <c r="J52" s="74" t="str">
        <f>IF(J12="","",J12)</f>
        <v>5. 2. 2023</v>
      </c>
      <c r="K52" s="42"/>
      <c r="L52" s="136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2" customFormat="1" ht="6.96" customHeight="1">
      <c r="A53" s="40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136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="2" customFormat="1" ht="25.65" customHeight="1">
      <c r="A54" s="40"/>
      <c r="B54" s="41"/>
      <c r="C54" s="34" t="s">
        <v>25</v>
      </c>
      <c r="D54" s="42"/>
      <c r="E54" s="42"/>
      <c r="F54" s="29" t="str">
        <f>E15</f>
        <v>Město Broumov</v>
      </c>
      <c r="G54" s="42"/>
      <c r="H54" s="42"/>
      <c r="I54" s="34" t="s">
        <v>31</v>
      </c>
      <c r="J54" s="38" t="str">
        <f>E21</f>
        <v>Ing. Jaroslava Marková</v>
      </c>
      <c r="K54" s="42"/>
      <c r="L54" s="136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</row>
    <row r="55" s="2" customFormat="1" ht="15.15" customHeight="1">
      <c r="A55" s="40"/>
      <c r="B55" s="41"/>
      <c r="C55" s="34" t="s">
        <v>29</v>
      </c>
      <c r="D55" s="42"/>
      <c r="E55" s="42"/>
      <c r="F55" s="29" t="str">
        <f>IF(E18="","",E18)</f>
        <v>Vyplň údaj</v>
      </c>
      <c r="G55" s="42"/>
      <c r="H55" s="42"/>
      <c r="I55" s="34" t="s">
        <v>34</v>
      </c>
      <c r="J55" s="38" t="str">
        <f>E24</f>
        <v>Tomáš Valenta</v>
      </c>
      <c r="K55" s="42"/>
      <c r="L55" s="136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="2" customFormat="1" ht="10.32" customHeight="1">
      <c r="A56" s="40"/>
      <c r="B56" s="41"/>
      <c r="C56" s="42"/>
      <c r="D56" s="42"/>
      <c r="E56" s="42"/>
      <c r="F56" s="42"/>
      <c r="G56" s="42"/>
      <c r="H56" s="42"/>
      <c r="I56" s="42"/>
      <c r="J56" s="42"/>
      <c r="K56" s="42"/>
      <c r="L56" s="136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29.28" customHeight="1">
      <c r="A57" s="40"/>
      <c r="B57" s="41"/>
      <c r="C57" s="163" t="s">
        <v>92</v>
      </c>
      <c r="D57" s="164"/>
      <c r="E57" s="164"/>
      <c r="F57" s="164"/>
      <c r="G57" s="164"/>
      <c r="H57" s="164"/>
      <c r="I57" s="164"/>
      <c r="J57" s="165" t="s">
        <v>93</v>
      </c>
      <c r="K57" s="164"/>
      <c r="L57" s="136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0.32" customHeight="1">
      <c r="A58" s="40"/>
      <c r="B58" s="41"/>
      <c r="C58" s="42"/>
      <c r="D58" s="42"/>
      <c r="E58" s="42"/>
      <c r="F58" s="42"/>
      <c r="G58" s="42"/>
      <c r="H58" s="42"/>
      <c r="I58" s="42"/>
      <c r="J58" s="42"/>
      <c r="K58" s="42"/>
      <c r="L58" s="136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22.8" customHeight="1">
      <c r="A59" s="40"/>
      <c r="B59" s="41"/>
      <c r="C59" s="166" t="s">
        <v>72</v>
      </c>
      <c r="D59" s="42"/>
      <c r="E59" s="42"/>
      <c r="F59" s="42"/>
      <c r="G59" s="42"/>
      <c r="H59" s="42"/>
      <c r="I59" s="42"/>
      <c r="J59" s="104">
        <f>J92</f>
        <v>0</v>
      </c>
      <c r="K59" s="42"/>
      <c r="L59" s="136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U59" s="19" t="s">
        <v>94</v>
      </c>
    </row>
    <row r="60" s="9" customFormat="1" ht="24.96" customHeight="1">
      <c r="A60" s="9"/>
      <c r="B60" s="167"/>
      <c r="C60" s="168"/>
      <c r="D60" s="169" t="s">
        <v>95</v>
      </c>
      <c r="E60" s="170"/>
      <c r="F60" s="170"/>
      <c r="G60" s="170"/>
      <c r="H60" s="170"/>
      <c r="I60" s="170"/>
      <c r="J60" s="171">
        <f>J93</f>
        <v>0</v>
      </c>
      <c r="K60" s="168"/>
      <c r="L60" s="172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73"/>
      <c r="C61" s="174"/>
      <c r="D61" s="175" t="s">
        <v>96</v>
      </c>
      <c r="E61" s="176"/>
      <c r="F61" s="176"/>
      <c r="G61" s="176"/>
      <c r="H61" s="176"/>
      <c r="I61" s="176"/>
      <c r="J61" s="177">
        <f>J94</f>
        <v>0</v>
      </c>
      <c r="K61" s="174"/>
      <c r="L61" s="178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73"/>
      <c r="C62" s="174"/>
      <c r="D62" s="175" t="s">
        <v>97</v>
      </c>
      <c r="E62" s="176"/>
      <c r="F62" s="176"/>
      <c r="G62" s="176"/>
      <c r="H62" s="176"/>
      <c r="I62" s="176"/>
      <c r="J62" s="177">
        <f>J599</f>
        <v>0</v>
      </c>
      <c r="K62" s="174"/>
      <c r="L62" s="178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73"/>
      <c r="C63" s="174"/>
      <c r="D63" s="175" t="s">
        <v>98</v>
      </c>
      <c r="E63" s="176"/>
      <c r="F63" s="176"/>
      <c r="G63" s="176"/>
      <c r="H63" s="176"/>
      <c r="I63" s="176"/>
      <c r="J63" s="177">
        <f>J607</f>
        <v>0</v>
      </c>
      <c r="K63" s="174"/>
      <c r="L63" s="178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73"/>
      <c r="C64" s="174"/>
      <c r="D64" s="175" t="s">
        <v>99</v>
      </c>
      <c r="E64" s="176"/>
      <c r="F64" s="176"/>
      <c r="G64" s="176"/>
      <c r="H64" s="176"/>
      <c r="I64" s="176"/>
      <c r="J64" s="177">
        <f>J642</f>
        <v>0</v>
      </c>
      <c r="K64" s="174"/>
      <c r="L64" s="178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73"/>
      <c r="C65" s="174"/>
      <c r="D65" s="175" t="s">
        <v>100</v>
      </c>
      <c r="E65" s="176"/>
      <c r="F65" s="176"/>
      <c r="G65" s="176"/>
      <c r="H65" s="176"/>
      <c r="I65" s="176"/>
      <c r="J65" s="177">
        <f>J741</f>
        <v>0</v>
      </c>
      <c r="K65" s="174"/>
      <c r="L65" s="17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73"/>
      <c r="C66" s="174"/>
      <c r="D66" s="175" t="s">
        <v>101</v>
      </c>
      <c r="E66" s="176"/>
      <c r="F66" s="176"/>
      <c r="G66" s="176"/>
      <c r="H66" s="176"/>
      <c r="I66" s="176"/>
      <c r="J66" s="177">
        <f>J922</f>
        <v>0</v>
      </c>
      <c r="K66" s="174"/>
      <c r="L66" s="178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73"/>
      <c r="C67" s="174"/>
      <c r="D67" s="175" t="s">
        <v>102</v>
      </c>
      <c r="E67" s="176"/>
      <c r="F67" s="176"/>
      <c r="G67" s="176"/>
      <c r="H67" s="176"/>
      <c r="I67" s="176"/>
      <c r="J67" s="177">
        <f>J957</f>
        <v>0</v>
      </c>
      <c r="K67" s="174"/>
      <c r="L67" s="178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73"/>
      <c r="C68" s="174"/>
      <c r="D68" s="175" t="s">
        <v>103</v>
      </c>
      <c r="E68" s="176"/>
      <c r="F68" s="176"/>
      <c r="G68" s="176"/>
      <c r="H68" s="176"/>
      <c r="I68" s="176"/>
      <c r="J68" s="177">
        <f>J973</f>
        <v>0</v>
      </c>
      <c r="K68" s="174"/>
      <c r="L68" s="178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9" customFormat="1" ht="24.96" customHeight="1">
      <c r="A69" s="9"/>
      <c r="B69" s="167"/>
      <c r="C69" s="168"/>
      <c r="D69" s="169" t="s">
        <v>104</v>
      </c>
      <c r="E69" s="170"/>
      <c r="F69" s="170"/>
      <c r="G69" s="170"/>
      <c r="H69" s="170"/>
      <c r="I69" s="170"/>
      <c r="J69" s="171">
        <f>J976</f>
        <v>0</v>
      </c>
      <c r="K69" s="168"/>
      <c r="L69" s="172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</row>
    <row r="70" s="10" customFormat="1" ht="19.92" customHeight="1">
      <c r="A70" s="10"/>
      <c r="B70" s="173"/>
      <c r="C70" s="174"/>
      <c r="D70" s="175" t="s">
        <v>105</v>
      </c>
      <c r="E70" s="176"/>
      <c r="F70" s="176"/>
      <c r="G70" s="176"/>
      <c r="H70" s="176"/>
      <c r="I70" s="176"/>
      <c r="J70" s="177">
        <f>J977</f>
        <v>0</v>
      </c>
      <c r="K70" s="174"/>
      <c r="L70" s="178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73"/>
      <c r="C71" s="174"/>
      <c r="D71" s="175" t="s">
        <v>106</v>
      </c>
      <c r="E71" s="176"/>
      <c r="F71" s="176"/>
      <c r="G71" s="176"/>
      <c r="H71" s="176"/>
      <c r="I71" s="176"/>
      <c r="J71" s="177">
        <f>J982</f>
        <v>0</v>
      </c>
      <c r="K71" s="174"/>
      <c r="L71" s="178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73"/>
      <c r="C72" s="174"/>
      <c r="D72" s="175" t="s">
        <v>107</v>
      </c>
      <c r="E72" s="176"/>
      <c r="F72" s="176"/>
      <c r="G72" s="176"/>
      <c r="H72" s="176"/>
      <c r="I72" s="176"/>
      <c r="J72" s="177">
        <f>J985</f>
        <v>0</v>
      </c>
      <c r="K72" s="174"/>
      <c r="L72" s="178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2" customFormat="1" ht="21.84" customHeight="1">
      <c r="A73" s="40"/>
      <c r="B73" s="41"/>
      <c r="C73" s="42"/>
      <c r="D73" s="42"/>
      <c r="E73" s="42"/>
      <c r="F73" s="42"/>
      <c r="G73" s="42"/>
      <c r="H73" s="42"/>
      <c r="I73" s="42"/>
      <c r="J73" s="42"/>
      <c r="K73" s="42"/>
      <c r="L73" s="136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</row>
    <row r="74" s="2" customFormat="1" ht="6.96" customHeight="1">
      <c r="A74" s="40"/>
      <c r="B74" s="61"/>
      <c r="C74" s="62"/>
      <c r="D74" s="62"/>
      <c r="E74" s="62"/>
      <c r="F74" s="62"/>
      <c r="G74" s="62"/>
      <c r="H74" s="62"/>
      <c r="I74" s="62"/>
      <c r="J74" s="62"/>
      <c r="K74" s="62"/>
      <c r="L74" s="136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</row>
    <row r="78" s="2" customFormat="1" ht="6.96" customHeight="1">
      <c r="A78" s="40"/>
      <c r="B78" s="63"/>
      <c r="C78" s="64"/>
      <c r="D78" s="64"/>
      <c r="E78" s="64"/>
      <c r="F78" s="64"/>
      <c r="G78" s="64"/>
      <c r="H78" s="64"/>
      <c r="I78" s="64"/>
      <c r="J78" s="64"/>
      <c r="K78" s="64"/>
      <c r="L78" s="136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</row>
    <row r="79" s="2" customFormat="1" ht="24.96" customHeight="1">
      <c r="A79" s="40"/>
      <c r="B79" s="41"/>
      <c r="C79" s="25" t="s">
        <v>108</v>
      </c>
      <c r="D79" s="42"/>
      <c r="E79" s="42"/>
      <c r="F79" s="42"/>
      <c r="G79" s="42"/>
      <c r="H79" s="42"/>
      <c r="I79" s="42"/>
      <c r="J79" s="42"/>
      <c r="K79" s="42"/>
      <c r="L79" s="136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</row>
    <row r="80" s="2" customFormat="1" ht="6.96" customHeight="1">
      <c r="A80" s="40"/>
      <c r="B80" s="41"/>
      <c r="C80" s="42"/>
      <c r="D80" s="42"/>
      <c r="E80" s="42"/>
      <c r="F80" s="42"/>
      <c r="G80" s="42"/>
      <c r="H80" s="42"/>
      <c r="I80" s="42"/>
      <c r="J80" s="42"/>
      <c r="K80" s="42"/>
      <c r="L80" s="136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1" s="2" customFormat="1" ht="12" customHeight="1">
      <c r="A81" s="40"/>
      <c r="B81" s="41"/>
      <c r="C81" s="34" t="s">
        <v>16</v>
      </c>
      <c r="D81" s="42"/>
      <c r="E81" s="42"/>
      <c r="F81" s="42"/>
      <c r="G81" s="42"/>
      <c r="H81" s="42"/>
      <c r="I81" s="42"/>
      <c r="J81" s="42"/>
      <c r="K81" s="42"/>
      <c r="L81" s="136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2" s="2" customFormat="1" ht="26.25" customHeight="1">
      <c r="A82" s="40"/>
      <c r="B82" s="41"/>
      <c r="C82" s="42"/>
      <c r="D82" s="42"/>
      <c r="E82" s="162" t="str">
        <f>E7</f>
        <v>Rekonstrukce přípojek splaškové kanalizace a odvodnění prostoru za budovami č. I a II MěÚ Broumov</v>
      </c>
      <c r="F82" s="34"/>
      <c r="G82" s="34"/>
      <c r="H82" s="34"/>
      <c r="I82" s="42"/>
      <c r="J82" s="42"/>
      <c r="K82" s="42"/>
      <c r="L82" s="136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="2" customFormat="1" ht="12" customHeight="1">
      <c r="A83" s="40"/>
      <c r="B83" s="41"/>
      <c r="C83" s="34" t="s">
        <v>89</v>
      </c>
      <c r="D83" s="42"/>
      <c r="E83" s="42"/>
      <c r="F83" s="42"/>
      <c r="G83" s="42"/>
      <c r="H83" s="42"/>
      <c r="I83" s="42"/>
      <c r="J83" s="42"/>
      <c r="K83" s="42"/>
      <c r="L83" s="136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2" customFormat="1" ht="16.5" customHeight="1">
      <c r="A84" s="40"/>
      <c r="B84" s="41"/>
      <c r="C84" s="42"/>
      <c r="D84" s="42"/>
      <c r="E84" s="71" t="str">
        <f>E9</f>
        <v>01 - Prodloužení stoky KD1 vč. přípojek a opravy povrhu</v>
      </c>
      <c r="F84" s="42"/>
      <c r="G84" s="42"/>
      <c r="H84" s="42"/>
      <c r="I84" s="42"/>
      <c r="J84" s="42"/>
      <c r="K84" s="42"/>
      <c r="L84" s="136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5" s="2" customFormat="1" ht="6.96" customHeight="1">
      <c r="A85" s="40"/>
      <c r="B85" s="41"/>
      <c r="C85" s="42"/>
      <c r="D85" s="42"/>
      <c r="E85" s="42"/>
      <c r="F85" s="42"/>
      <c r="G85" s="42"/>
      <c r="H85" s="42"/>
      <c r="I85" s="42"/>
      <c r="J85" s="42"/>
      <c r="K85" s="42"/>
      <c r="L85" s="136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</row>
    <row r="86" s="2" customFormat="1" ht="12" customHeight="1">
      <c r="A86" s="40"/>
      <c r="B86" s="41"/>
      <c r="C86" s="34" t="s">
        <v>21</v>
      </c>
      <c r="D86" s="42"/>
      <c r="E86" s="42"/>
      <c r="F86" s="29" t="str">
        <f>F12</f>
        <v>Broumov</v>
      </c>
      <c r="G86" s="42"/>
      <c r="H86" s="42"/>
      <c r="I86" s="34" t="s">
        <v>23</v>
      </c>
      <c r="J86" s="74" t="str">
        <f>IF(J12="","",J12)</f>
        <v>5. 2. 2023</v>
      </c>
      <c r="K86" s="42"/>
      <c r="L86" s="136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</row>
    <row r="87" s="2" customFormat="1" ht="6.96" customHeight="1">
      <c r="A87" s="40"/>
      <c r="B87" s="41"/>
      <c r="C87" s="42"/>
      <c r="D87" s="42"/>
      <c r="E87" s="42"/>
      <c r="F87" s="42"/>
      <c r="G87" s="42"/>
      <c r="H87" s="42"/>
      <c r="I87" s="42"/>
      <c r="J87" s="42"/>
      <c r="K87" s="42"/>
      <c r="L87" s="136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</row>
    <row r="88" s="2" customFormat="1" ht="25.65" customHeight="1">
      <c r="A88" s="40"/>
      <c r="B88" s="41"/>
      <c r="C88" s="34" t="s">
        <v>25</v>
      </c>
      <c r="D88" s="42"/>
      <c r="E88" s="42"/>
      <c r="F88" s="29" t="str">
        <f>E15</f>
        <v>Město Broumov</v>
      </c>
      <c r="G88" s="42"/>
      <c r="H88" s="42"/>
      <c r="I88" s="34" t="s">
        <v>31</v>
      </c>
      <c r="J88" s="38" t="str">
        <f>E21</f>
        <v>Ing. Jaroslava Marková</v>
      </c>
      <c r="K88" s="42"/>
      <c r="L88" s="136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</row>
    <row r="89" s="2" customFormat="1" ht="15.15" customHeight="1">
      <c r="A89" s="40"/>
      <c r="B89" s="41"/>
      <c r="C89" s="34" t="s">
        <v>29</v>
      </c>
      <c r="D89" s="42"/>
      <c r="E89" s="42"/>
      <c r="F89" s="29" t="str">
        <f>IF(E18="","",E18)</f>
        <v>Vyplň údaj</v>
      </c>
      <c r="G89" s="42"/>
      <c r="H89" s="42"/>
      <c r="I89" s="34" t="s">
        <v>34</v>
      </c>
      <c r="J89" s="38" t="str">
        <f>E24</f>
        <v>Tomáš Valenta</v>
      </c>
      <c r="K89" s="42"/>
      <c r="L89" s="136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</row>
    <row r="90" s="2" customFormat="1" ht="10.32" customHeight="1">
      <c r="A90" s="40"/>
      <c r="B90" s="41"/>
      <c r="C90" s="42"/>
      <c r="D90" s="42"/>
      <c r="E90" s="42"/>
      <c r="F90" s="42"/>
      <c r="G90" s="42"/>
      <c r="H90" s="42"/>
      <c r="I90" s="42"/>
      <c r="J90" s="42"/>
      <c r="K90" s="42"/>
      <c r="L90" s="136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</row>
    <row r="91" s="11" customFormat="1" ht="29.28" customHeight="1">
      <c r="A91" s="179"/>
      <c r="B91" s="180"/>
      <c r="C91" s="181" t="s">
        <v>109</v>
      </c>
      <c r="D91" s="182" t="s">
        <v>59</v>
      </c>
      <c r="E91" s="182" t="s">
        <v>55</v>
      </c>
      <c r="F91" s="182" t="s">
        <v>56</v>
      </c>
      <c r="G91" s="182" t="s">
        <v>110</v>
      </c>
      <c r="H91" s="182" t="s">
        <v>111</v>
      </c>
      <c r="I91" s="182" t="s">
        <v>112</v>
      </c>
      <c r="J91" s="183" t="s">
        <v>93</v>
      </c>
      <c r="K91" s="184" t="s">
        <v>113</v>
      </c>
      <c r="L91" s="185"/>
      <c r="M91" s="94" t="s">
        <v>19</v>
      </c>
      <c r="N91" s="95" t="s">
        <v>44</v>
      </c>
      <c r="O91" s="95" t="s">
        <v>114</v>
      </c>
      <c r="P91" s="95" t="s">
        <v>115</v>
      </c>
      <c r="Q91" s="95" t="s">
        <v>116</v>
      </c>
      <c r="R91" s="95" t="s">
        <v>117</v>
      </c>
      <c r="S91" s="95" t="s">
        <v>118</v>
      </c>
      <c r="T91" s="96" t="s">
        <v>119</v>
      </c>
      <c r="U91" s="179"/>
      <c r="V91" s="179"/>
      <c r="W91" s="179"/>
      <c r="X91" s="179"/>
      <c r="Y91" s="179"/>
      <c r="Z91" s="179"/>
      <c r="AA91" s="179"/>
      <c r="AB91" s="179"/>
      <c r="AC91" s="179"/>
      <c r="AD91" s="179"/>
      <c r="AE91" s="179"/>
    </row>
    <row r="92" s="2" customFormat="1" ht="22.8" customHeight="1">
      <c r="A92" s="40"/>
      <c r="B92" s="41"/>
      <c r="C92" s="101" t="s">
        <v>120</v>
      </c>
      <c r="D92" s="42"/>
      <c r="E92" s="42"/>
      <c r="F92" s="42"/>
      <c r="G92" s="42"/>
      <c r="H92" s="42"/>
      <c r="I92" s="42"/>
      <c r="J92" s="186">
        <f>BK92</f>
        <v>0</v>
      </c>
      <c r="K92" s="42"/>
      <c r="L92" s="46"/>
      <c r="M92" s="97"/>
      <c r="N92" s="187"/>
      <c r="O92" s="98"/>
      <c r="P92" s="188">
        <f>P93+P976</f>
        <v>0</v>
      </c>
      <c r="Q92" s="98"/>
      <c r="R92" s="188">
        <f>R93+R976</f>
        <v>457.63852670000006</v>
      </c>
      <c r="S92" s="98"/>
      <c r="T92" s="189">
        <f>T93+T976</f>
        <v>143.38290999999998</v>
      </c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T92" s="19" t="s">
        <v>73</v>
      </c>
      <c r="AU92" s="19" t="s">
        <v>94</v>
      </c>
      <c r="BK92" s="190">
        <f>BK93+BK976</f>
        <v>0</v>
      </c>
    </row>
    <row r="93" s="12" customFormat="1" ht="25.92" customHeight="1">
      <c r="A93" s="12"/>
      <c r="B93" s="191"/>
      <c r="C93" s="192"/>
      <c r="D93" s="193" t="s">
        <v>73</v>
      </c>
      <c r="E93" s="194" t="s">
        <v>121</v>
      </c>
      <c r="F93" s="194" t="s">
        <v>122</v>
      </c>
      <c r="G93" s="192"/>
      <c r="H93" s="192"/>
      <c r="I93" s="195"/>
      <c r="J93" s="196">
        <f>BK93</f>
        <v>0</v>
      </c>
      <c r="K93" s="192"/>
      <c r="L93" s="197"/>
      <c r="M93" s="198"/>
      <c r="N93" s="199"/>
      <c r="O93" s="199"/>
      <c r="P93" s="200">
        <f>P94+P599+P607+P642+P741+P922+P957+P973</f>
        <v>0</v>
      </c>
      <c r="Q93" s="199"/>
      <c r="R93" s="200">
        <f>R94+R599+R607+R642+R741+R922+R957+R973</f>
        <v>457.63852670000006</v>
      </c>
      <c r="S93" s="199"/>
      <c r="T93" s="201">
        <f>T94+T599+T607+T642+T741+T922+T957+T973</f>
        <v>143.38290999999998</v>
      </c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R93" s="202" t="s">
        <v>82</v>
      </c>
      <c r="AT93" s="203" t="s">
        <v>73</v>
      </c>
      <c r="AU93" s="203" t="s">
        <v>74</v>
      </c>
      <c r="AY93" s="202" t="s">
        <v>123</v>
      </c>
      <c r="BK93" s="204">
        <f>BK94+BK599+BK607+BK642+BK741+BK922+BK957+BK973</f>
        <v>0</v>
      </c>
    </row>
    <row r="94" s="12" customFormat="1" ht="22.8" customHeight="1">
      <c r="A94" s="12"/>
      <c r="B94" s="191"/>
      <c r="C94" s="192"/>
      <c r="D94" s="193" t="s">
        <v>73</v>
      </c>
      <c r="E94" s="205" t="s">
        <v>82</v>
      </c>
      <c r="F94" s="205" t="s">
        <v>124</v>
      </c>
      <c r="G94" s="192"/>
      <c r="H94" s="192"/>
      <c r="I94" s="195"/>
      <c r="J94" s="206">
        <f>BK94</f>
        <v>0</v>
      </c>
      <c r="K94" s="192"/>
      <c r="L94" s="197"/>
      <c r="M94" s="198"/>
      <c r="N94" s="199"/>
      <c r="O94" s="199"/>
      <c r="P94" s="200">
        <f>SUM(P95:P598)</f>
        <v>0</v>
      </c>
      <c r="Q94" s="199"/>
      <c r="R94" s="200">
        <f>SUM(R95:R598)</f>
        <v>0.66533544</v>
      </c>
      <c r="S94" s="199"/>
      <c r="T94" s="201">
        <f>SUM(T95:T598)</f>
        <v>143.38290999999998</v>
      </c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R94" s="202" t="s">
        <v>82</v>
      </c>
      <c r="AT94" s="203" t="s">
        <v>73</v>
      </c>
      <c r="AU94" s="203" t="s">
        <v>82</v>
      </c>
      <c r="AY94" s="202" t="s">
        <v>123</v>
      </c>
      <c r="BK94" s="204">
        <f>SUM(BK95:BK598)</f>
        <v>0</v>
      </c>
    </row>
    <row r="95" s="2" customFormat="1" ht="78" customHeight="1">
      <c r="A95" s="40"/>
      <c r="B95" s="41"/>
      <c r="C95" s="207" t="s">
        <v>82</v>
      </c>
      <c r="D95" s="207" t="s">
        <v>125</v>
      </c>
      <c r="E95" s="208" t="s">
        <v>126</v>
      </c>
      <c r="F95" s="209" t="s">
        <v>127</v>
      </c>
      <c r="G95" s="210" t="s">
        <v>128</v>
      </c>
      <c r="H95" s="211">
        <v>272.02999999999997</v>
      </c>
      <c r="I95" s="212"/>
      <c r="J95" s="213">
        <f>ROUND(I95*H95,2)</f>
        <v>0</v>
      </c>
      <c r="K95" s="214"/>
      <c r="L95" s="46"/>
      <c r="M95" s="215" t="s">
        <v>19</v>
      </c>
      <c r="N95" s="216" t="s">
        <v>45</v>
      </c>
      <c r="O95" s="86"/>
      <c r="P95" s="217">
        <f>O95*H95</f>
        <v>0</v>
      </c>
      <c r="Q95" s="217">
        <v>0</v>
      </c>
      <c r="R95" s="217">
        <f>Q95*H95</f>
        <v>0</v>
      </c>
      <c r="S95" s="217">
        <v>0.41699999999999998</v>
      </c>
      <c r="T95" s="218">
        <f>S95*H95</f>
        <v>113.43650999999998</v>
      </c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R95" s="219" t="s">
        <v>129</v>
      </c>
      <c r="AT95" s="219" t="s">
        <v>125</v>
      </c>
      <c r="AU95" s="219" t="s">
        <v>84</v>
      </c>
      <c r="AY95" s="19" t="s">
        <v>123</v>
      </c>
      <c r="BE95" s="220">
        <f>IF(N95="základní",J95,0)</f>
        <v>0</v>
      </c>
      <c r="BF95" s="220">
        <f>IF(N95="snížená",J95,0)</f>
        <v>0</v>
      </c>
      <c r="BG95" s="220">
        <f>IF(N95="zákl. přenesená",J95,0)</f>
        <v>0</v>
      </c>
      <c r="BH95" s="220">
        <f>IF(N95="sníž. přenesená",J95,0)</f>
        <v>0</v>
      </c>
      <c r="BI95" s="220">
        <f>IF(N95="nulová",J95,0)</f>
        <v>0</v>
      </c>
      <c r="BJ95" s="19" t="s">
        <v>82</v>
      </c>
      <c r="BK95" s="220">
        <f>ROUND(I95*H95,2)</f>
        <v>0</v>
      </c>
      <c r="BL95" s="19" t="s">
        <v>129</v>
      </c>
      <c r="BM95" s="219" t="s">
        <v>130</v>
      </c>
    </row>
    <row r="96" s="2" customFormat="1">
      <c r="A96" s="40"/>
      <c r="B96" s="41"/>
      <c r="C96" s="42"/>
      <c r="D96" s="221" t="s">
        <v>131</v>
      </c>
      <c r="E96" s="42"/>
      <c r="F96" s="222" t="s">
        <v>132</v>
      </c>
      <c r="G96" s="42"/>
      <c r="H96" s="42"/>
      <c r="I96" s="223"/>
      <c r="J96" s="42"/>
      <c r="K96" s="42"/>
      <c r="L96" s="46"/>
      <c r="M96" s="224"/>
      <c r="N96" s="225"/>
      <c r="O96" s="86"/>
      <c r="P96" s="86"/>
      <c r="Q96" s="86"/>
      <c r="R96" s="86"/>
      <c r="S96" s="86"/>
      <c r="T96" s="87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T96" s="19" t="s">
        <v>131</v>
      </c>
      <c r="AU96" s="19" t="s">
        <v>84</v>
      </c>
    </row>
    <row r="97" s="13" customFormat="1">
      <c r="A97" s="13"/>
      <c r="B97" s="226"/>
      <c r="C97" s="227"/>
      <c r="D97" s="228" t="s">
        <v>133</v>
      </c>
      <c r="E97" s="229" t="s">
        <v>19</v>
      </c>
      <c r="F97" s="230" t="s">
        <v>134</v>
      </c>
      <c r="G97" s="227"/>
      <c r="H97" s="231">
        <v>117</v>
      </c>
      <c r="I97" s="232"/>
      <c r="J97" s="227"/>
      <c r="K97" s="227"/>
      <c r="L97" s="233"/>
      <c r="M97" s="234"/>
      <c r="N97" s="235"/>
      <c r="O97" s="235"/>
      <c r="P97" s="235"/>
      <c r="Q97" s="235"/>
      <c r="R97" s="235"/>
      <c r="S97" s="235"/>
      <c r="T97" s="236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T97" s="237" t="s">
        <v>133</v>
      </c>
      <c r="AU97" s="237" t="s">
        <v>84</v>
      </c>
      <c r="AV97" s="13" t="s">
        <v>84</v>
      </c>
      <c r="AW97" s="13" t="s">
        <v>33</v>
      </c>
      <c r="AX97" s="13" t="s">
        <v>74</v>
      </c>
      <c r="AY97" s="237" t="s">
        <v>123</v>
      </c>
    </row>
    <row r="98" s="14" customFormat="1">
      <c r="A98" s="14"/>
      <c r="B98" s="238"/>
      <c r="C98" s="239"/>
      <c r="D98" s="228" t="s">
        <v>133</v>
      </c>
      <c r="E98" s="240" t="s">
        <v>19</v>
      </c>
      <c r="F98" s="241" t="s">
        <v>135</v>
      </c>
      <c r="G98" s="239"/>
      <c r="H98" s="240" t="s">
        <v>19</v>
      </c>
      <c r="I98" s="242"/>
      <c r="J98" s="239"/>
      <c r="K98" s="239"/>
      <c r="L98" s="243"/>
      <c r="M98" s="244"/>
      <c r="N98" s="245"/>
      <c r="O98" s="245"/>
      <c r="P98" s="245"/>
      <c r="Q98" s="245"/>
      <c r="R98" s="245"/>
      <c r="S98" s="245"/>
      <c r="T98" s="246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T98" s="247" t="s">
        <v>133</v>
      </c>
      <c r="AU98" s="247" t="s">
        <v>84</v>
      </c>
      <c r="AV98" s="14" t="s">
        <v>82</v>
      </c>
      <c r="AW98" s="14" t="s">
        <v>33</v>
      </c>
      <c r="AX98" s="14" t="s">
        <v>74</v>
      </c>
      <c r="AY98" s="247" t="s">
        <v>123</v>
      </c>
    </row>
    <row r="99" s="13" customFormat="1">
      <c r="A99" s="13"/>
      <c r="B99" s="226"/>
      <c r="C99" s="227"/>
      <c r="D99" s="228" t="s">
        <v>133</v>
      </c>
      <c r="E99" s="229" t="s">
        <v>19</v>
      </c>
      <c r="F99" s="230" t="s">
        <v>136</v>
      </c>
      <c r="G99" s="227"/>
      <c r="H99" s="231">
        <v>6</v>
      </c>
      <c r="I99" s="232"/>
      <c r="J99" s="227"/>
      <c r="K99" s="227"/>
      <c r="L99" s="233"/>
      <c r="M99" s="234"/>
      <c r="N99" s="235"/>
      <c r="O99" s="235"/>
      <c r="P99" s="235"/>
      <c r="Q99" s="235"/>
      <c r="R99" s="235"/>
      <c r="S99" s="235"/>
      <c r="T99" s="236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T99" s="237" t="s">
        <v>133</v>
      </c>
      <c r="AU99" s="237" t="s">
        <v>84</v>
      </c>
      <c r="AV99" s="13" t="s">
        <v>84</v>
      </c>
      <c r="AW99" s="13" t="s">
        <v>33</v>
      </c>
      <c r="AX99" s="13" t="s">
        <v>74</v>
      </c>
      <c r="AY99" s="237" t="s">
        <v>123</v>
      </c>
    </row>
    <row r="100" s="13" customFormat="1">
      <c r="A100" s="13"/>
      <c r="B100" s="226"/>
      <c r="C100" s="227"/>
      <c r="D100" s="228" t="s">
        <v>133</v>
      </c>
      <c r="E100" s="229" t="s">
        <v>19</v>
      </c>
      <c r="F100" s="230" t="s">
        <v>137</v>
      </c>
      <c r="G100" s="227"/>
      <c r="H100" s="231">
        <v>2.25</v>
      </c>
      <c r="I100" s="232"/>
      <c r="J100" s="227"/>
      <c r="K100" s="227"/>
      <c r="L100" s="233"/>
      <c r="M100" s="234"/>
      <c r="N100" s="235"/>
      <c r="O100" s="235"/>
      <c r="P100" s="235"/>
      <c r="Q100" s="235"/>
      <c r="R100" s="235"/>
      <c r="S100" s="235"/>
      <c r="T100" s="236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T100" s="237" t="s">
        <v>133</v>
      </c>
      <c r="AU100" s="237" t="s">
        <v>84</v>
      </c>
      <c r="AV100" s="13" t="s">
        <v>84</v>
      </c>
      <c r="AW100" s="13" t="s">
        <v>33</v>
      </c>
      <c r="AX100" s="13" t="s">
        <v>74</v>
      </c>
      <c r="AY100" s="237" t="s">
        <v>123</v>
      </c>
    </row>
    <row r="101" s="14" customFormat="1">
      <c r="A101" s="14"/>
      <c r="B101" s="238"/>
      <c r="C101" s="239"/>
      <c r="D101" s="228" t="s">
        <v>133</v>
      </c>
      <c r="E101" s="240" t="s">
        <v>19</v>
      </c>
      <c r="F101" s="241" t="s">
        <v>138</v>
      </c>
      <c r="G101" s="239"/>
      <c r="H101" s="240" t="s">
        <v>19</v>
      </c>
      <c r="I101" s="242"/>
      <c r="J101" s="239"/>
      <c r="K101" s="239"/>
      <c r="L101" s="243"/>
      <c r="M101" s="244"/>
      <c r="N101" s="245"/>
      <c r="O101" s="245"/>
      <c r="P101" s="245"/>
      <c r="Q101" s="245"/>
      <c r="R101" s="245"/>
      <c r="S101" s="245"/>
      <c r="T101" s="246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T101" s="247" t="s">
        <v>133</v>
      </c>
      <c r="AU101" s="247" t="s">
        <v>84</v>
      </c>
      <c r="AV101" s="14" t="s">
        <v>82</v>
      </c>
      <c r="AW101" s="14" t="s">
        <v>33</v>
      </c>
      <c r="AX101" s="14" t="s">
        <v>74</v>
      </c>
      <c r="AY101" s="247" t="s">
        <v>123</v>
      </c>
    </row>
    <row r="102" s="13" customFormat="1">
      <c r="A102" s="13"/>
      <c r="B102" s="226"/>
      <c r="C102" s="227"/>
      <c r="D102" s="228" t="s">
        <v>133</v>
      </c>
      <c r="E102" s="229" t="s">
        <v>19</v>
      </c>
      <c r="F102" s="230" t="s">
        <v>139</v>
      </c>
      <c r="G102" s="227"/>
      <c r="H102" s="231">
        <v>14.44</v>
      </c>
      <c r="I102" s="232"/>
      <c r="J102" s="227"/>
      <c r="K102" s="227"/>
      <c r="L102" s="233"/>
      <c r="M102" s="234"/>
      <c r="N102" s="235"/>
      <c r="O102" s="235"/>
      <c r="P102" s="235"/>
      <c r="Q102" s="235"/>
      <c r="R102" s="235"/>
      <c r="S102" s="235"/>
      <c r="T102" s="236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T102" s="237" t="s">
        <v>133</v>
      </c>
      <c r="AU102" s="237" t="s">
        <v>84</v>
      </c>
      <c r="AV102" s="13" t="s">
        <v>84</v>
      </c>
      <c r="AW102" s="13" t="s">
        <v>33</v>
      </c>
      <c r="AX102" s="13" t="s">
        <v>74</v>
      </c>
      <c r="AY102" s="237" t="s">
        <v>123</v>
      </c>
    </row>
    <row r="103" s="14" customFormat="1">
      <c r="A103" s="14"/>
      <c r="B103" s="238"/>
      <c r="C103" s="239"/>
      <c r="D103" s="228" t="s">
        <v>133</v>
      </c>
      <c r="E103" s="240" t="s">
        <v>19</v>
      </c>
      <c r="F103" s="241" t="s">
        <v>140</v>
      </c>
      <c r="G103" s="239"/>
      <c r="H103" s="240" t="s">
        <v>19</v>
      </c>
      <c r="I103" s="242"/>
      <c r="J103" s="239"/>
      <c r="K103" s="239"/>
      <c r="L103" s="243"/>
      <c r="M103" s="244"/>
      <c r="N103" s="245"/>
      <c r="O103" s="245"/>
      <c r="P103" s="245"/>
      <c r="Q103" s="245"/>
      <c r="R103" s="245"/>
      <c r="S103" s="245"/>
      <c r="T103" s="246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T103" s="247" t="s">
        <v>133</v>
      </c>
      <c r="AU103" s="247" t="s">
        <v>84</v>
      </c>
      <c r="AV103" s="14" t="s">
        <v>82</v>
      </c>
      <c r="AW103" s="14" t="s">
        <v>33</v>
      </c>
      <c r="AX103" s="14" t="s">
        <v>74</v>
      </c>
      <c r="AY103" s="247" t="s">
        <v>123</v>
      </c>
    </row>
    <row r="104" s="13" customFormat="1">
      <c r="A104" s="13"/>
      <c r="B104" s="226"/>
      <c r="C104" s="227"/>
      <c r="D104" s="228" t="s">
        <v>133</v>
      </c>
      <c r="E104" s="229" t="s">
        <v>19</v>
      </c>
      <c r="F104" s="230" t="s">
        <v>141</v>
      </c>
      <c r="G104" s="227"/>
      <c r="H104" s="231">
        <v>13.800000000000001</v>
      </c>
      <c r="I104" s="232"/>
      <c r="J104" s="227"/>
      <c r="K104" s="227"/>
      <c r="L104" s="233"/>
      <c r="M104" s="234"/>
      <c r="N104" s="235"/>
      <c r="O104" s="235"/>
      <c r="P104" s="235"/>
      <c r="Q104" s="235"/>
      <c r="R104" s="235"/>
      <c r="S104" s="235"/>
      <c r="T104" s="236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T104" s="237" t="s">
        <v>133</v>
      </c>
      <c r="AU104" s="237" t="s">
        <v>84</v>
      </c>
      <c r="AV104" s="13" t="s">
        <v>84</v>
      </c>
      <c r="AW104" s="13" t="s">
        <v>33</v>
      </c>
      <c r="AX104" s="13" t="s">
        <v>74</v>
      </c>
      <c r="AY104" s="237" t="s">
        <v>123</v>
      </c>
    </row>
    <row r="105" s="14" customFormat="1">
      <c r="A105" s="14"/>
      <c r="B105" s="238"/>
      <c r="C105" s="239"/>
      <c r="D105" s="228" t="s">
        <v>133</v>
      </c>
      <c r="E105" s="240" t="s">
        <v>19</v>
      </c>
      <c r="F105" s="241" t="s">
        <v>142</v>
      </c>
      <c r="G105" s="239"/>
      <c r="H105" s="240" t="s">
        <v>19</v>
      </c>
      <c r="I105" s="242"/>
      <c r="J105" s="239"/>
      <c r="K105" s="239"/>
      <c r="L105" s="243"/>
      <c r="M105" s="244"/>
      <c r="N105" s="245"/>
      <c r="O105" s="245"/>
      <c r="P105" s="245"/>
      <c r="Q105" s="245"/>
      <c r="R105" s="245"/>
      <c r="S105" s="245"/>
      <c r="T105" s="246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T105" s="247" t="s">
        <v>133</v>
      </c>
      <c r="AU105" s="247" t="s">
        <v>84</v>
      </c>
      <c r="AV105" s="14" t="s">
        <v>82</v>
      </c>
      <c r="AW105" s="14" t="s">
        <v>33</v>
      </c>
      <c r="AX105" s="14" t="s">
        <v>74</v>
      </c>
      <c r="AY105" s="247" t="s">
        <v>123</v>
      </c>
    </row>
    <row r="106" s="13" customFormat="1">
      <c r="A106" s="13"/>
      <c r="B106" s="226"/>
      <c r="C106" s="227"/>
      <c r="D106" s="228" t="s">
        <v>133</v>
      </c>
      <c r="E106" s="229" t="s">
        <v>19</v>
      </c>
      <c r="F106" s="230" t="s">
        <v>143</v>
      </c>
      <c r="G106" s="227"/>
      <c r="H106" s="231">
        <v>23</v>
      </c>
      <c r="I106" s="232"/>
      <c r="J106" s="227"/>
      <c r="K106" s="227"/>
      <c r="L106" s="233"/>
      <c r="M106" s="234"/>
      <c r="N106" s="235"/>
      <c r="O106" s="235"/>
      <c r="P106" s="235"/>
      <c r="Q106" s="235"/>
      <c r="R106" s="235"/>
      <c r="S106" s="235"/>
      <c r="T106" s="236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T106" s="237" t="s">
        <v>133</v>
      </c>
      <c r="AU106" s="237" t="s">
        <v>84</v>
      </c>
      <c r="AV106" s="13" t="s">
        <v>84</v>
      </c>
      <c r="AW106" s="13" t="s">
        <v>33</v>
      </c>
      <c r="AX106" s="13" t="s">
        <v>74</v>
      </c>
      <c r="AY106" s="237" t="s">
        <v>123</v>
      </c>
    </row>
    <row r="107" s="14" customFormat="1">
      <c r="A107" s="14"/>
      <c r="B107" s="238"/>
      <c r="C107" s="239"/>
      <c r="D107" s="228" t="s">
        <v>133</v>
      </c>
      <c r="E107" s="240" t="s">
        <v>19</v>
      </c>
      <c r="F107" s="241" t="s">
        <v>144</v>
      </c>
      <c r="G107" s="239"/>
      <c r="H107" s="240" t="s">
        <v>19</v>
      </c>
      <c r="I107" s="242"/>
      <c r="J107" s="239"/>
      <c r="K107" s="239"/>
      <c r="L107" s="243"/>
      <c r="M107" s="244"/>
      <c r="N107" s="245"/>
      <c r="O107" s="245"/>
      <c r="P107" s="245"/>
      <c r="Q107" s="245"/>
      <c r="R107" s="245"/>
      <c r="S107" s="245"/>
      <c r="T107" s="246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T107" s="247" t="s">
        <v>133</v>
      </c>
      <c r="AU107" s="247" t="s">
        <v>84</v>
      </c>
      <c r="AV107" s="14" t="s">
        <v>82</v>
      </c>
      <c r="AW107" s="14" t="s">
        <v>33</v>
      </c>
      <c r="AX107" s="14" t="s">
        <v>74</v>
      </c>
      <c r="AY107" s="247" t="s">
        <v>123</v>
      </c>
    </row>
    <row r="108" s="13" customFormat="1">
      <c r="A108" s="13"/>
      <c r="B108" s="226"/>
      <c r="C108" s="227"/>
      <c r="D108" s="228" t="s">
        <v>133</v>
      </c>
      <c r="E108" s="229" t="s">
        <v>19</v>
      </c>
      <c r="F108" s="230" t="s">
        <v>145</v>
      </c>
      <c r="G108" s="227"/>
      <c r="H108" s="231">
        <v>17.32</v>
      </c>
      <c r="I108" s="232"/>
      <c r="J108" s="227"/>
      <c r="K108" s="227"/>
      <c r="L108" s="233"/>
      <c r="M108" s="234"/>
      <c r="N108" s="235"/>
      <c r="O108" s="235"/>
      <c r="P108" s="235"/>
      <c r="Q108" s="235"/>
      <c r="R108" s="235"/>
      <c r="S108" s="235"/>
      <c r="T108" s="236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T108" s="237" t="s">
        <v>133</v>
      </c>
      <c r="AU108" s="237" t="s">
        <v>84</v>
      </c>
      <c r="AV108" s="13" t="s">
        <v>84</v>
      </c>
      <c r="AW108" s="13" t="s">
        <v>33</v>
      </c>
      <c r="AX108" s="13" t="s">
        <v>74</v>
      </c>
      <c r="AY108" s="237" t="s">
        <v>123</v>
      </c>
    </row>
    <row r="109" s="14" customFormat="1">
      <c r="A109" s="14"/>
      <c r="B109" s="238"/>
      <c r="C109" s="239"/>
      <c r="D109" s="228" t="s">
        <v>133</v>
      </c>
      <c r="E109" s="240" t="s">
        <v>19</v>
      </c>
      <c r="F109" s="241" t="s">
        <v>146</v>
      </c>
      <c r="G109" s="239"/>
      <c r="H109" s="240" t="s">
        <v>19</v>
      </c>
      <c r="I109" s="242"/>
      <c r="J109" s="239"/>
      <c r="K109" s="239"/>
      <c r="L109" s="243"/>
      <c r="M109" s="244"/>
      <c r="N109" s="245"/>
      <c r="O109" s="245"/>
      <c r="P109" s="245"/>
      <c r="Q109" s="245"/>
      <c r="R109" s="245"/>
      <c r="S109" s="245"/>
      <c r="T109" s="246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T109" s="247" t="s">
        <v>133</v>
      </c>
      <c r="AU109" s="247" t="s">
        <v>84</v>
      </c>
      <c r="AV109" s="14" t="s">
        <v>82</v>
      </c>
      <c r="AW109" s="14" t="s">
        <v>33</v>
      </c>
      <c r="AX109" s="14" t="s">
        <v>74</v>
      </c>
      <c r="AY109" s="247" t="s">
        <v>123</v>
      </c>
    </row>
    <row r="110" s="13" customFormat="1">
      <c r="A110" s="13"/>
      <c r="B110" s="226"/>
      <c r="C110" s="227"/>
      <c r="D110" s="228" t="s">
        <v>133</v>
      </c>
      <c r="E110" s="229" t="s">
        <v>19</v>
      </c>
      <c r="F110" s="230" t="s">
        <v>147</v>
      </c>
      <c r="G110" s="227"/>
      <c r="H110" s="231">
        <v>47.719999999999999</v>
      </c>
      <c r="I110" s="232"/>
      <c r="J110" s="227"/>
      <c r="K110" s="227"/>
      <c r="L110" s="233"/>
      <c r="M110" s="234"/>
      <c r="N110" s="235"/>
      <c r="O110" s="235"/>
      <c r="P110" s="235"/>
      <c r="Q110" s="235"/>
      <c r="R110" s="235"/>
      <c r="S110" s="235"/>
      <c r="T110" s="236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T110" s="237" t="s">
        <v>133</v>
      </c>
      <c r="AU110" s="237" t="s">
        <v>84</v>
      </c>
      <c r="AV110" s="13" t="s">
        <v>84</v>
      </c>
      <c r="AW110" s="13" t="s">
        <v>33</v>
      </c>
      <c r="AX110" s="13" t="s">
        <v>74</v>
      </c>
      <c r="AY110" s="237" t="s">
        <v>123</v>
      </c>
    </row>
    <row r="111" s="14" customFormat="1">
      <c r="A111" s="14"/>
      <c r="B111" s="238"/>
      <c r="C111" s="239"/>
      <c r="D111" s="228" t="s">
        <v>133</v>
      </c>
      <c r="E111" s="240" t="s">
        <v>19</v>
      </c>
      <c r="F111" s="241" t="s">
        <v>148</v>
      </c>
      <c r="G111" s="239"/>
      <c r="H111" s="240" t="s">
        <v>19</v>
      </c>
      <c r="I111" s="242"/>
      <c r="J111" s="239"/>
      <c r="K111" s="239"/>
      <c r="L111" s="243"/>
      <c r="M111" s="244"/>
      <c r="N111" s="245"/>
      <c r="O111" s="245"/>
      <c r="P111" s="245"/>
      <c r="Q111" s="245"/>
      <c r="R111" s="245"/>
      <c r="S111" s="245"/>
      <c r="T111" s="246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T111" s="247" t="s">
        <v>133</v>
      </c>
      <c r="AU111" s="247" t="s">
        <v>84</v>
      </c>
      <c r="AV111" s="14" t="s">
        <v>82</v>
      </c>
      <c r="AW111" s="14" t="s">
        <v>33</v>
      </c>
      <c r="AX111" s="14" t="s">
        <v>74</v>
      </c>
      <c r="AY111" s="247" t="s">
        <v>123</v>
      </c>
    </row>
    <row r="112" s="13" customFormat="1">
      <c r="A112" s="13"/>
      <c r="B112" s="226"/>
      <c r="C112" s="227"/>
      <c r="D112" s="228" t="s">
        <v>133</v>
      </c>
      <c r="E112" s="229" t="s">
        <v>19</v>
      </c>
      <c r="F112" s="230" t="s">
        <v>149</v>
      </c>
      <c r="G112" s="227"/>
      <c r="H112" s="231">
        <v>9.0999999999999996</v>
      </c>
      <c r="I112" s="232"/>
      <c r="J112" s="227"/>
      <c r="K112" s="227"/>
      <c r="L112" s="233"/>
      <c r="M112" s="234"/>
      <c r="N112" s="235"/>
      <c r="O112" s="235"/>
      <c r="P112" s="235"/>
      <c r="Q112" s="235"/>
      <c r="R112" s="235"/>
      <c r="S112" s="235"/>
      <c r="T112" s="236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37" t="s">
        <v>133</v>
      </c>
      <c r="AU112" s="237" t="s">
        <v>84</v>
      </c>
      <c r="AV112" s="13" t="s">
        <v>84</v>
      </c>
      <c r="AW112" s="13" t="s">
        <v>33</v>
      </c>
      <c r="AX112" s="13" t="s">
        <v>74</v>
      </c>
      <c r="AY112" s="237" t="s">
        <v>123</v>
      </c>
    </row>
    <row r="113" s="14" customFormat="1">
      <c r="A113" s="14"/>
      <c r="B113" s="238"/>
      <c r="C113" s="239"/>
      <c r="D113" s="228" t="s">
        <v>133</v>
      </c>
      <c r="E113" s="240" t="s">
        <v>19</v>
      </c>
      <c r="F113" s="241" t="s">
        <v>150</v>
      </c>
      <c r="G113" s="239"/>
      <c r="H113" s="240" t="s">
        <v>19</v>
      </c>
      <c r="I113" s="242"/>
      <c r="J113" s="239"/>
      <c r="K113" s="239"/>
      <c r="L113" s="243"/>
      <c r="M113" s="244"/>
      <c r="N113" s="245"/>
      <c r="O113" s="245"/>
      <c r="P113" s="245"/>
      <c r="Q113" s="245"/>
      <c r="R113" s="245"/>
      <c r="S113" s="245"/>
      <c r="T113" s="246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T113" s="247" t="s">
        <v>133</v>
      </c>
      <c r="AU113" s="247" t="s">
        <v>84</v>
      </c>
      <c r="AV113" s="14" t="s">
        <v>82</v>
      </c>
      <c r="AW113" s="14" t="s">
        <v>33</v>
      </c>
      <c r="AX113" s="14" t="s">
        <v>74</v>
      </c>
      <c r="AY113" s="247" t="s">
        <v>123</v>
      </c>
    </row>
    <row r="114" s="13" customFormat="1">
      <c r="A114" s="13"/>
      <c r="B114" s="226"/>
      <c r="C114" s="227"/>
      <c r="D114" s="228" t="s">
        <v>133</v>
      </c>
      <c r="E114" s="229" t="s">
        <v>19</v>
      </c>
      <c r="F114" s="230" t="s">
        <v>151</v>
      </c>
      <c r="G114" s="227"/>
      <c r="H114" s="231">
        <v>7.9400000000000004</v>
      </c>
      <c r="I114" s="232"/>
      <c r="J114" s="227"/>
      <c r="K114" s="227"/>
      <c r="L114" s="233"/>
      <c r="M114" s="234"/>
      <c r="N114" s="235"/>
      <c r="O114" s="235"/>
      <c r="P114" s="235"/>
      <c r="Q114" s="235"/>
      <c r="R114" s="235"/>
      <c r="S114" s="235"/>
      <c r="T114" s="236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T114" s="237" t="s">
        <v>133</v>
      </c>
      <c r="AU114" s="237" t="s">
        <v>84</v>
      </c>
      <c r="AV114" s="13" t="s">
        <v>84</v>
      </c>
      <c r="AW114" s="13" t="s">
        <v>33</v>
      </c>
      <c r="AX114" s="13" t="s">
        <v>74</v>
      </c>
      <c r="AY114" s="237" t="s">
        <v>123</v>
      </c>
    </row>
    <row r="115" s="14" customFormat="1">
      <c r="A115" s="14"/>
      <c r="B115" s="238"/>
      <c r="C115" s="239"/>
      <c r="D115" s="228" t="s">
        <v>133</v>
      </c>
      <c r="E115" s="240" t="s">
        <v>19</v>
      </c>
      <c r="F115" s="241" t="s">
        <v>152</v>
      </c>
      <c r="G115" s="239"/>
      <c r="H115" s="240" t="s">
        <v>19</v>
      </c>
      <c r="I115" s="242"/>
      <c r="J115" s="239"/>
      <c r="K115" s="239"/>
      <c r="L115" s="243"/>
      <c r="M115" s="244"/>
      <c r="N115" s="245"/>
      <c r="O115" s="245"/>
      <c r="P115" s="245"/>
      <c r="Q115" s="245"/>
      <c r="R115" s="245"/>
      <c r="S115" s="245"/>
      <c r="T115" s="246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T115" s="247" t="s">
        <v>133</v>
      </c>
      <c r="AU115" s="247" t="s">
        <v>84</v>
      </c>
      <c r="AV115" s="14" t="s">
        <v>82</v>
      </c>
      <c r="AW115" s="14" t="s">
        <v>33</v>
      </c>
      <c r="AX115" s="14" t="s">
        <v>74</v>
      </c>
      <c r="AY115" s="247" t="s">
        <v>123</v>
      </c>
    </row>
    <row r="116" s="13" customFormat="1">
      <c r="A116" s="13"/>
      <c r="B116" s="226"/>
      <c r="C116" s="227"/>
      <c r="D116" s="228" t="s">
        <v>133</v>
      </c>
      <c r="E116" s="229" t="s">
        <v>19</v>
      </c>
      <c r="F116" s="230" t="s">
        <v>153</v>
      </c>
      <c r="G116" s="227"/>
      <c r="H116" s="231">
        <v>13.460000000000001</v>
      </c>
      <c r="I116" s="232"/>
      <c r="J116" s="227"/>
      <c r="K116" s="227"/>
      <c r="L116" s="233"/>
      <c r="M116" s="234"/>
      <c r="N116" s="235"/>
      <c r="O116" s="235"/>
      <c r="P116" s="235"/>
      <c r="Q116" s="235"/>
      <c r="R116" s="235"/>
      <c r="S116" s="235"/>
      <c r="T116" s="236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T116" s="237" t="s">
        <v>133</v>
      </c>
      <c r="AU116" s="237" t="s">
        <v>84</v>
      </c>
      <c r="AV116" s="13" t="s">
        <v>84</v>
      </c>
      <c r="AW116" s="13" t="s">
        <v>33</v>
      </c>
      <c r="AX116" s="13" t="s">
        <v>74</v>
      </c>
      <c r="AY116" s="237" t="s">
        <v>123</v>
      </c>
    </row>
    <row r="117" s="14" customFormat="1">
      <c r="A117" s="14"/>
      <c r="B117" s="238"/>
      <c r="C117" s="239"/>
      <c r="D117" s="228" t="s">
        <v>133</v>
      </c>
      <c r="E117" s="240" t="s">
        <v>19</v>
      </c>
      <c r="F117" s="241" t="s">
        <v>154</v>
      </c>
      <c r="G117" s="239"/>
      <c r="H117" s="240" t="s">
        <v>19</v>
      </c>
      <c r="I117" s="242"/>
      <c r="J117" s="239"/>
      <c r="K117" s="239"/>
      <c r="L117" s="243"/>
      <c r="M117" s="244"/>
      <c r="N117" s="245"/>
      <c r="O117" s="245"/>
      <c r="P117" s="245"/>
      <c r="Q117" s="245"/>
      <c r="R117" s="245"/>
      <c r="S117" s="245"/>
      <c r="T117" s="246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T117" s="247" t="s">
        <v>133</v>
      </c>
      <c r="AU117" s="247" t="s">
        <v>84</v>
      </c>
      <c r="AV117" s="14" t="s">
        <v>82</v>
      </c>
      <c r="AW117" s="14" t="s">
        <v>33</v>
      </c>
      <c r="AX117" s="14" t="s">
        <v>74</v>
      </c>
      <c r="AY117" s="247" t="s">
        <v>123</v>
      </c>
    </row>
    <row r="118" s="15" customFormat="1">
      <c r="A118" s="15"/>
      <c r="B118" s="248"/>
      <c r="C118" s="249"/>
      <c r="D118" s="228" t="s">
        <v>133</v>
      </c>
      <c r="E118" s="250" t="s">
        <v>19</v>
      </c>
      <c r="F118" s="251" t="s">
        <v>155</v>
      </c>
      <c r="G118" s="249"/>
      <c r="H118" s="252">
        <v>272.02999999999997</v>
      </c>
      <c r="I118" s="253"/>
      <c r="J118" s="249"/>
      <c r="K118" s="249"/>
      <c r="L118" s="254"/>
      <c r="M118" s="255"/>
      <c r="N118" s="256"/>
      <c r="O118" s="256"/>
      <c r="P118" s="256"/>
      <c r="Q118" s="256"/>
      <c r="R118" s="256"/>
      <c r="S118" s="256"/>
      <c r="T118" s="257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T118" s="258" t="s">
        <v>133</v>
      </c>
      <c r="AU118" s="258" t="s">
        <v>84</v>
      </c>
      <c r="AV118" s="15" t="s">
        <v>129</v>
      </c>
      <c r="AW118" s="15" t="s">
        <v>33</v>
      </c>
      <c r="AX118" s="15" t="s">
        <v>82</v>
      </c>
      <c r="AY118" s="258" t="s">
        <v>123</v>
      </c>
    </row>
    <row r="119" s="2" customFormat="1" ht="66.75" customHeight="1">
      <c r="A119" s="40"/>
      <c r="B119" s="41"/>
      <c r="C119" s="207" t="s">
        <v>84</v>
      </c>
      <c r="D119" s="207" t="s">
        <v>125</v>
      </c>
      <c r="E119" s="208" t="s">
        <v>156</v>
      </c>
      <c r="F119" s="209" t="s">
        <v>157</v>
      </c>
      <c r="G119" s="210" t="s">
        <v>128</v>
      </c>
      <c r="H119" s="211">
        <v>136.12000000000001</v>
      </c>
      <c r="I119" s="212"/>
      <c r="J119" s="213">
        <f>ROUND(I119*H119,2)</f>
        <v>0</v>
      </c>
      <c r="K119" s="214"/>
      <c r="L119" s="46"/>
      <c r="M119" s="215" t="s">
        <v>19</v>
      </c>
      <c r="N119" s="216" t="s">
        <v>45</v>
      </c>
      <c r="O119" s="86"/>
      <c r="P119" s="217">
        <f>O119*H119</f>
        <v>0</v>
      </c>
      <c r="Q119" s="217">
        <v>0</v>
      </c>
      <c r="R119" s="217">
        <f>Q119*H119</f>
        <v>0</v>
      </c>
      <c r="S119" s="217">
        <v>0.22</v>
      </c>
      <c r="T119" s="218">
        <f>S119*H119</f>
        <v>29.946400000000001</v>
      </c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R119" s="219" t="s">
        <v>129</v>
      </c>
      <c r="AT119" s="219" t="s">
        <v>125</v>
      </c>
      <c r="AU119" s="219" t="s">
        <v>84</v>
      </c>
      <c r="AY119" s="19" t="s">
        <v>123</v>
      </c>
      <c r="BE119" s="220">
        <f>IF(N119="základní",J119,0)</f>
        <v>0</v>
      </c>
      <c r="BF119" s="220">
        <f>IF(N119="snížená",J119,0)</f>
        <v>0</v>
      </c>
      <c r="BG119" s="220">
        <f>IF(N119="zákl. přenesená",J119,0)</f>
        <v>0</v>
      </c>
      <c r="BH119" s="220">
        <f>IF(N119="sníž. přenesená",J119,0)</f>
        <v>0</v>
      </c>
      <c r="BI119" s="220">
        <f>IF(N119="nulová",J119,0)</f>
        <v>0</v>
      </c>
      <c r="BJ119" s="19" t="s">
        <v>82</v>
      </c>
      <c r="BK119" s="220">
        <f>ROUND(I119*H119,2)</f>
        <v>0</v>
      </c>
      <c r="BL119" s="19" t="s">
        <v>129</v>
      </c>
      <c r="BM119" s="219" t="s">
        <v>158</v>
      </c>
    </row>
    <row r="120" s="2" customFormat="1">
      <c r="A120" s="40"/>
      <c r="B120" s="41"/>
      <c r="C120" s="42"/>
      <c r="D120" s="221" t="s">
        <v>131</v>
      </c>
      <c r="E120" s="42"/>
      <c r="F120" s="222" t="s">
        <v>159</v>
      </c>
      <c r="G120" s="42"/>
      <c r="H120" s="42"/>
      <c r="I120" s="223"/>
      <c r="J120" s="42"/>
      <c r="K120" s="42"/>
      <c r="L120" s="46"/>
      <c r="M120" s="224"/>
      <c r="N120" s="225"/>
      <c r="O120" s="86"/>
      <c r="P120" s="86"/>
      <c r="Q120" s="86"/>
      <c r="R120" s="86"/>
      <c r="S120" s="86"/>
      <c r="T120" s="87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T120" s="19" t="s">
        <v>131</v>
      </c>
      <c r="AU120" s="19" t="s">
        <v>84</v>
      </c>
    </row>
    <row r="121" s="13" customFormat="1">
      <c r="A121" s="13"/>
      <c r="B121" s="226"/>
      <c r="C121" s="227"/>
      <c r="D121" s="228" t="s">
        <v>133</v>
      </c>
      <c r="E121" s="229" t="s">
        <v>19</v>
      </c>
      <c r="F121" s="230" t="s">
        <v>160</v>
      </c>
      <c r="G121" s="227"/>
      <c r="H121" s="231">
        <v>130.91999999999999</v>
      </c>
      <c r="I121" s="232"/>
      <c r="J121" s="227"/>
      <c r="K121" s="227"/>
      <c r="L121" s="233"/>
      <c r="M121" s="234"/>
      <c r="N121" s="235"/>
      <c r="O121" s="235"/>
      <c r="P121" s="235"/>
      <c r="Q121" s="235"/>
      <c r="R121" s="235"/>
      <c r="S121" s="235"/>
      <c r="T121" s="236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37" t="s">
        <v>133</v>
      </c>
      <c r="AU121" s="237" t="s">
        <v>84</v>
      </c>
      <c r="AV121" s="13" t="s">
        <v>84</v>
      </c>
      <c r="AW121" s="13" t="s">
        <v>33</v>
      </c>
      <c r="AX121" s="13" t="s">
        <v>74</v>
      </c>
      <c r="AY121" s="237" t="s">
        <v>123</v>
      </c>
    </row>
    <row r="122" s="14" customFormat="1">
      <c r="A122" s="14"/>
      <c r="B122" s="238"/>
      <c r="C122" s="239"/>
      <c r="D122" s="228" t="s">
        <v>133</v>
      </c>
      <c r="E122" s="240" t="s">
        <v>19</v>
      </c>
      <c r="F122" s="241" t="s">
        <v>135</v>
      </c>
      <c r="G122" s="239"/>
      <c r="H122" s="240" t="s">
        <v>19</v>
      </c>
      <c r="I122" s="242"/>
      <c r="J122" s="239"/>
      <c r="K122" s="239"/>
      <c r="L122" s="243"/>
      <c r="M122" s="244"/>
      <c r="N122" s="245"/>
      <c r="O122" s="245"/>
      <c r="P122" s="245"/>
      <c r="Q122" s="245"/>
      <c r="R122" s="245"/>
      <c r="S122" s="245"/>
      <c r="T122" s="246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T122" s="247" t="s">
        <v>133</v>
      </c>
      <c r="AU122" s="247" t="s">
        <v>84</v>
      </c>
      <c r="AV122" s="14" t="s">
        <v>82</v>
      </c>
      <c r="AW122" s="14" t="s">
        <v>33</v>
      </c>
      <c r="AX122" s="14" t="s">
        <v>74</v>
      </c>
      <c r="AY122" s="247" t="s">
        <v>123</v>
      </c>
    </row>
    <row r="123" s="13" customFormat="1">
      <c r="A123" s="13"/>
      <c r="B123" s="226"/>
      <c r="C123" s="227"/>
      <c r="D123" s="228" t="s">
        <v>133</v>
      </c>
      <c r="E123" s="229" t="s">
        <v>19</v>
      </c>
      <c r="F123" s="230" t="s">
        <v>161</v>
      </c>
      <c r="G123" s="227"/>
      <c r="H123" s="231">
        <v>4</v>
      </c>
      <c r="I123" s="232"/>
      <c r="J123" s="227"/>
      <c r="K123" s="227"/>
      <c r="L123" s="233"/>
      <c r="M123" s="234"/>
      <c r="N123" s="235"/>
      <c r="O123" s="235"/>
      <c r="P123" s="235"/>
      <c r="Q123" s="235"/>
      <c r="R123" s="235"/>
      <c r="S123" s="235"/>
      <c r="T123" s="236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T123" s="237" t="s">
        <v>133</v>
      </c>
      <c r="AU123" s="237" t="s">
        <v>84</v>
      </c>
      <c r="AV123" s="13" t="s">
        <v>84</v>
      </c>
      <c r="AW123" s="13" t="s">
        <v>33</v>
      </c>
      <c r="AX123" s="13" t="s">
        <v>74</v>
      </c>
      <c r="AY123" s="237" t="s">
        <v>123</v>
      </c>
    </row>
    <row r="124" s="14" customFormat="1">
      <c r="A124" s="14"/>
      <c r="B124" s="238"/>
      <c r="C124" s="239"/>
      <c r="D124" s="228" t="s">
        <v>133</v>
      </c>
      <c r="E124" s="240" t="s">
        <v>19</v>
      </c>
      <c r="F124" s="241" t="s">
        <v>138</v>
      </c>
      <c r="G124" s="239"/>
      <c r="H124" s="240" t="s">
        <v>19</v>
      </c>
      <c r="I124" s="242"/>
      <c r="J124" s="239"/>
      <c r="K124" s="239"/>
      <c r="L124" s="243"/>
      <c r="M124" s="244"/>
      <c r="N124" s="245"/>
      <c r="O124" s="245"/>
      <c r="P124" s="245"/>
      <c r="Q124" s="245"/>
      <c r="R124" s="245"/>
      <c r="S124" s="245"/>
      <c r="T124" s="246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T124" s="247" t="s">
        <v>133</v>
      </c>
      <c r="AU124" s="247" t="s">
        <v>84</v>
      </c>
      <c r="AV124" s="14" t="s">
        <v>82</v>
      </c>
      <c r="AW124" s="14" t="s">
        <v>33</v>
      </c>
      <c r="AX124" s="14" t="s">
        <v>74</v>
      </c>
      <c r="AY124" s="247" t="s">
        <v>123</v>
      </c>
    </row>
    <row r="125" s="13" customFormat="1">
      <c r="A125" s="13"/>
      <c r="B125" s="226"/>
      <c r="C125" s="227"/>
      <c r="D125" s="228" t="s">
        <v>133</v>
      </c>
      <c r="E125" s="229" t="s">
        <v>19</v>
      </c>
      <c r="F125" s="230" t="s">
        <v>162</v>
      </c>
      <c r="G125" s="227"/>
      <c r="H125" s="231">
        <v>1.2</v>
      </c>
      <c r="I125" s="232"/>
      <c r="J125" s="227"/>
      <c r="K125" s="227"/>
      <c r="L125" s="233"/>
      <c r="M125" s="234"/>
      <c r="N125" s="235"/>
      <c r="O125" s="235"/>
      <c r="P125" s="235"/>
      <c r="Q125" s="235"/>
      <c r="R125" s="235"/>
      <c r="S125" s="235"/>
      <c r="T125" s="236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37" t="s">
        <v>133</v>
      </c>
      <c r="AU125" s="237" t="s">
        <v>84</v>
      </c>
      <c r="AV125" s="13" t="s">
        <v>84</v>
      </c>
      <c r="AW125" s="13" t="s">
        <v>33</v>
      </c>
      <c r="AX125" s="13" t="s">
        <v>74</v>
      </c>
      <c r="AY125" s="237" t="s">
        <v>123</v>
      </c>
    </row>
    <row r="126" s="14" customFormat="1">
      <c r="A126" s="14"/>
      <c r="B126" s="238"/>
      <c r="C126" s="239"/>
      <c r="D126" s="228" t="s">
        <v>133</v>
      </c>
      <c r="E126" s="240" t="s">
        <v>19</v>
      </c>
      <c r="F126" s="241" t="s">
        <v>163</v>
      </c>
      <c r="G126" s="239"/>
      <c r="H126" s="240" t="s">
        <v>19</v>
      </c>
      <c r="I126" s="242"/>
      <c r="J126" s="239"/>
      <c r="K126" s="239"/>
      <c r="L126" s="243"/>
      <c r="M126" s="244"/>
      <c r="N126" s="245"/>
      <c r="O126" s="245"/>
      <c r="P126" s="245"/>
      <c r="Q126" s="245"/>
      <c r="R126" s="245"/>
      <c r="S126" s="245"/>
      <c r="T126" s="246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T126" s="247" t="s">
        <v>133</v>
      </c>
      <c r="AU126" s="247" t="s">
        <v>84</v>
      </c>
      <c r="AV126" s="14" t="s">
        <v>82</v>
      </c>
      <c r="AW126" s="14" t="s">
        <v>33</v>
      </c>
      <c r="AX126" s="14" t="s">
        <v>74</v>
      </c>
      <c r="AY126" s="247" t="s">
        <v>123</v>
      </c>
    </row>
    <row r="127" s="15" customFormat="1">
      <c r="A127" s="15"/>
      <c r="B127" s="248"/>
      <c r="C127" s="249"/>
      <c r="D127" s="228" t="s">
        <v>133</v>
      </c>
      <c r="E127" s="250" t="s">
        <v>19</v>
      </c>
      <c r="F127" s="251" t="s">
        <v>155</v>
      </c>
      <c r="G127" s="249"/>
      <c r="H127" s="252">
        <v>136.12000000000001</v>
      </c>
      <c r="I127" s="253"/>
      <c r="J127" s="249"/>
      <c r="K127" s="249"/>
      <c r="L127" s="254"/>
      <c r="M127" s="255"/>
      <c r="N127" s="256"/>
      <c r="O127" s="256"/>
      <c r="P127" s="256"/>
      <c r="Q127" s="256"/>
      <c r="R127" s="256"/>
      <c r="S127" s="256"/>
      <c r="T127" s="257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T127" s="258" t="s">
        <v>133</v>
      </c>
      <c r="AU127" s="258" t="s">
        <v>84</v>
      </c>
      <c r="AV127" s="15" t="s">
        <v>129</v>
      </c>
      <c r="AW127" s="15" t="s">
        <v>33</v>
      </c>
      <c r="AX127" s="15" t="s">
        <v>82</v>
      </c>
      <c r="AY127" s="258" t="s">
        <v>123</v>
      </c>
    </row>
    <row r="128" s="2" customFormat="1" ht="49.05" customHeight="1">
      <c r="A128" s="40"/>
      <c r="B128" s="41"/>
      <c r="C128" s="207" t="s">
        <v>164</v>
      </c>
      <c r="D128" s="207" t="s">
        <v>125</v>
      </c>
      <c r="E128" s="208" t="s">
        <v>165</v>
      </c>
      <c r="F128" s="209" t="s">
        <v>166</v>
      </c>
      <c r="G128" s="210" t="s">
        <v>167</v>
      </c>
      <c r="H128" s="211">
        <v>111.993</v>
      </c>
      <c r="I128" s="212"/>
      <c r="J128" s="213">
        <f>ROUND(I128*H128,2)</f>
        <v>0</v>
      </c>
      <c r="K128" s="214"/>
      <c r="L128" s="46"/>
      <c r="M128" s="215" t="s">
        <v>19</v>
      </c>
      <c r="N128" s="216" t="s">
        <v>45</v>
      </c>
      <c r="O128" s="86"/>
      <c r="P128" s="217">
        <f>O128*H128</f>
        <v>0</v>
      </c>
      <c r="Q128" s="217">
        <v>0</v>
      </c>
      <c r="R128" s="217">
        <f>Q128*H128</f>
        <v>0</v>
      </c>
      <c r="S128" s="217">
        <v>0</v>
      </c>
      <c r="T128" s="218">
        <f>S128*H128</f>
        <v>0</v>
      </c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R128" s="219" t="s">
        <v>129</v>
      </c>
      <c r="AT128" s="219" t="s">
        <v>125</v>
      </c>
      <c r="AU128" s="219" t="s">
        <v>84</v>
      </c>
      <c r="AY128" s="19" t="s">
        <v>123</v>
      </c>
      <c r="BE128" s="220">
        <f>IF(N128="základní",J128,0)</f>
        <v>0</v>
      </c>
      <c r="BF128" s="220">
        <f>IF(N128="snížená",J128,0)</f>
        <v>0</v>
      </c>
      <c r="BG128" s="220">
        <f>IF(N128="zákl. přenesená",J128,0)</f>
        <v>0</v>
      </c>
      <c r="BH128" s="220">
        <f>IF(N128="sníž. přenesená",J128,0)</f>
        <v>0</v>
      </c>
      <c r="BI128" s="220">
        <f>IF(N128="nulová",J128,0)</f>
        <v>0</v>
      </c>
      <c r="BJ128" s="19" t="s">
        <v>82</v>
      </c>
      <c r="BK128" s="220">
        <f>ROUND(I128*H128,2)</f>
        <v>0</v>
      </c>
      <c r="BL128" s="19" t="s">
        <v>129</v>
      </c>
      <c r="BM128" s="219" t="s">
        <v>168</v>
      </c>
    </row>
    <row r="129" s="2" customFormat="1">
      <c r="A129" s="40"/>
      <c r="B129" s="41"/>
      <c r="C129" s="42"/>
      <c r="D129" s="221" t="s">
        <v>131</v>
      </c>
      <c r="E129" s="42"/>
      <c r="F129" s="222" t="s">
        <v>169</v>
      </c>
      <c r="G129" s="42"/>
      <c r="H129" s="42"/>
      <c r="I129" s="223"/>
      <c r="J129" s="42"/>
      <c r="K129" s="42"/>
      <c r="L129" s="46"/>
      <c r="M129" s="224"/>
      <c r="N129" s="225"/>
      <c r="O129" s="86"/>
      <c r="P129" s="86"/>
      <c r="Q129" s="86"/>
      <c r="R129" s="86"/>
      <c r="S129" s="86"/>
      <c r="T129" s="87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T129" s="19" t="s">
        <v>131</v>
      </c>
      <c r="AU129" s="19" t="s">
        <v>84</v>
      </c>
    </row>
    <row r="130" s="13" customFormat="1">
      <c r="A130" s="13"/>
      <c r="B130" s="226"/>
      <c r="C130" s="227"/>
      <c r="D130" s="228" t="s">
        <v>133</v>
      </c>
      <c r="E130" s="229" t="s">
        <v>19</v>
      </c>
      <c r="F130" s="230" t="s">
        <v>170</v>
      </c>
      <c r="G130" s="227"/>
      <c r="H130" s="231">
        <v>87.674000000000007</v>
      </c>
      <c r="I130" s="232"/>
      <c r="J130" s="227"/>
      <c r="K130" s="227"/>
      <c r="L130" s="233"/>
      <c r="M130" s="234"/>
      <c r="N130" s="235"/>
      <c r="O130" s="235"/>
      <c r="P130" s="235"/>
      <c r="Q130" s="235"/>
      <c r="R130" s="235"/>
      <c r="S130" s="235"/>
      <c r="T130" s="236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37" t="s">
        <v>133</v>
      </c>
      <c r="AU130" s="237" t="s">
        <v>84</v>
      </c>
      <c r="AV130" s="13" t="s">
        <v>84</v>
      </c>
      <c r="AW130" s="13" t="s">
        <v>33</v>
      </c>
      <c r="AX130" s="13" t="s">
        <v>74</v>
      </c>
      <c r="AY130" s="237" t="s">
        <v>123</v>
      </c>
    </row>
    <row r="131" s="13" customFormat="1">
      <c r="A131" s="13"/>
      <c r="B131" s="226"/>
      <c r="C131" s="227"/>
      <c r="D131" s="228" t="s">
        <v>133</v>
      </c>
      <c r="E131" s="229" t="s">
        <v>19</v>
      </c>
      <c r="F131" s="230" t="s">
        <v>171</v>
      </c>
      <c r="G131" s="227"/>
      <c r="H131" s="231">
        <v>27.294</v>
      </c>
      <c r="I131" s="232"/>
      <c r="J131" s="227"/>
      <c r="K131" s="227"/>
      <c r="L131" s="233"/>
      <c r="M131" s="234"/>
      <c r="N131" s="235"/>
      <c r="O131" s="235"/>
      <c r="P131" s="235"/>
      <c r="Q131" s="235"/>
      <c r="R131" s="235"/>
      <c r="S131" s="235"/>
      <c r="T131" s="236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37" t="s">
        <v>133</v>
      </c>
      <c r="AU131" s="237" t="s">
        <v>84</v>
      </c>
      <c r="AV131" s="13" t="s">
        <v>84</v>
      </c>
      <c r="AW131" s="13" t="s">
        <v>33</v>
      </c>
      <c r="AX131" s="13" t="s">
        <v>74</v>
      </c>
      <c r="AY131" s="237" t="s">
        <v>123</v>
      </c>
    </row>
    <row r="132" s="13" customFormat="1">
      <c r="A132" s="13"/>
      <c r="B132" s="226"/>
      <c r="C132" s="227"/>
      <c r="D132" s="228" t="s">
        <v>133</v>
      </c>
      <c r="E132" s="229" t="s">
        <v>19</v>
      </c>
      <c r="F132" s="230" t="s">
        <v>172</v>
      </c>
      <c r="G132" s="227"/>
      <c r="H132" s="231">
        <v>10.613</v>
      </c>
      <c r="I132" s="232"/>
      <c r="J132" s="227"/>
      <c r="K132" s="227"/>
      <c r="L132" s="233"/>
      <c r="M132" s="234"/>
      <c r="N132" s="235"/>
      <c r="O132" s="235"/>
      <c r="P132" s="235"/>
      <c r="Q132" s="235"/>
      <c r="R132" s="235"/>
      <c r="S132" s="235"/>
      <c r="T132" s="236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37" t="s">
        <v>133</v>
      </c>
      <c r="AU132" s="237" t="s">
        <v>84</v>
      </c>
      <c r="AV132" s="13" t="s">
        <v>84</v>
      </c>
      <c r="AW132" s="13" t="s">
        <v>33</v>
      </c>
      <c r="AX132" s="13" t="s">
        <v>74</v>
      </c>
      <c r="AY132" s="237" t="s">
        <v>123</v>
      </c>
    </row>
    <row r="133" s="13" customFormat="1">
      <c r="A133" s="13"/>
      <c r="B133" s="226"/>
      <c r="C133" s="227"/>
      <c r="D133" s="228" t="s">
        <v>133</v>
      </c>
      <c r="E133" s="229" t="s">
        <v>19</v>
      </c>
      <c r="F133" s="230" t="s">
        <v>173</v>
      </c>
      <c r="G133" s="227"/>
      <c r="H133" s="231">
        <v>16.670999999999999</v>
      </c>
      <c r="I133" s="232"/>
      <c r="J133" s="227"/>
      <c r="K133" s="227"/>
      <c r="L133" s="233"/>
      <c r="M133" s="234"/>
      <c r="N133" s="235"/>
      <c r="O133" s="235"/>
      <c r="P133" s="235"/>
      <c r="Q133" s="235"/>
      <c r="R133" s="235"/>
      <c r="S133" s="235"/>
      <c r="T133" s="236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37" t="s">
        <v>133</v>
      </c>
      <c r="AU133" s="237" t="s">
        <v>84</v>
      </c>
      <c r="AV133" s="13" t="s">
        <v>84</v>
      </c>
      <c r="AW133" s="13" t="s">
        <v>33</v>
      </c>
      <c r="AX133" s="13" t="s">
        <v>74</v>
      </c>
      <c r="AY133" s="237" t="s">
        <v>123</v>
      </c>
    </row>
    <row r="134" s="13" customFormat="1">
      <c r="A134" s="13"/>
      <c r="B134" s="226"/>
      <c r="C134" s="227"/>
      <c r="D134" s="228" t="s">
        <v>133</v>
      </c>
      <c r="E134" s="229" t="s">
        <v>19</v>
      </c>
      <c r="F134" s="230" t="s">
        <v>174</v>
      </c>
      <c r="G134" s="227"/>
      <c r="H134" s="231">
        <v>23.018000000000001</v>
      </c>
      <c r="I134" s="232"/>
      <c r="J134" s="227"/>
      <c r="K134" s="227"/>
      <c r="L134" s="233"/>
      <c r="M134" s="234"/>
      <c r="N134" s="235"/>
      <c r="O134" s="235"/>
      <c r="P134" s="235"/>
      <c r="Q134" s="235"/>
      <c r="R134" s="235"/>
      <c r="S134" s="235"/>
      <c r="T134" s="236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37" t="s">
        <v>133</v>
      </c>
      <c r="AU134" s="237" t="s">
        <v>84</v>
      </c>
      <c r="AV134" s="13" t="s">
        <v>84</v>
      </c>
      <c r="AW134" s="13" t="s">
        <v>33</v>
      </c>
      <c r="AX134" s="13" t="s">
        <v>74</v>
      </c>
      <c r="AY134" s="237" t="s">
        <v>123</v>
      </c>
    </row>
    <row r="135" s="13" customFormat="1">
      <c r="A135" s="13"/>
      <c r="B135" s="226"/>
      <c r="C135" s="227"/>
      <c r="D135" s="228" t="s">
        <v>133</v>
      </c>
      <c r="E135" s="229" t="s">
        <v>19</v>
      </c>
      <c r="F135" s="230" t="s">
        <v>175</v>
      </c>
      <c r="G135" s="227"/>
      <c r="H135" s="231">
        <v>10.752000000000001</v>
      </c>
      <c r="I135" s="232"/>
      <c r="J135" s="227"/>
      <c r="K135" s="227"/>
      <c r="L135" s="233"/>
      <c r="M135" s="234"/>
      <c r="N135" s="235"/>
      <c r="O135" s="235"/>
      <c r="P135" s="235"/>
      <c r="Q135" s="235"/>
      <c r="R135" s="235"/>
      <c r="S135" s="235"/>
      <c r="T135" s="236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37" t="s">
        <v>133</v>
      </c>
      <c r="AU135" s="237" t="s">
        <v>84</v>
      </c>
      <c r="AV135" s="13" t="s">
        <v>84</v>
      </c>
      <c r="AW135" s="13" t="s">
        <v>33</v>
      </c>
      <c r="AX135" s="13" t="s">
        <v>74</v>
      </c>
      <c r="AY135" s="237" t="s">
        <v>123</v>
      </c>
    </row>
    <row r="136" s="13" customFormat="1">
      <c r="A136" s="13"/>
      <c r="B136" s="226"/>
      <c r="C136" s="227"/>
      <c r="D136" s="228" t="s">
        <v>133</v>
      </c>
      <c r="E136" s="229" t="s">
        <v>19</v>
      </c>
      <c r="F136" s="230" t="s">
        <v>176</v>
      </c>
      <c r="G136" s="227"/>
      <c r="H136" s="231">
        <v>4.7830000000000004</v>
      </c>
      <c r="I136" s="232"/>
      <c r="J136" s="227"/>
      <c r="K136" s="227"/>
      <c r="L136" s="233"/>
      <c r="M136" s="234"/>
      <c r="N136" s="235"/>
      <c r="O136" s="235"/>
      <c r="P136" s="235"/>
      <c r="Q136" s="235"/>
      <c r="R136" s="235"/>
      <c r="S136" s="235"/>
      <c r="T136" s="236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37" t="s">
        <v>133</v>
      </c>
      <c r="AU136" s="237" t="s">
        <v>84</v>
      </c>
      <c r="AV136" s="13" t="s">
        <v>84</v>
      </c>
      <c r="AW136" s="13" t="s">
        <v>33</v>
      </c>
      <c r="AX136" s="13" t="s">
        <v>74</v>
      </c>
      <c r="AY136" s="237" t="s">
        <v>123</v>
      </c>
    </row>
    <row r="137" s="13" customFormat="1">
      <c r="A137" s="13"/>
      <c r="B137" s="226"/>
      <c r="C137" s="227"/>
      <c r="D137" s="228" t="s">
        <v>133</v>
      </c>
      <c r="E137" s="229" t="s">
        <v>19</v>
      </c>
      <c r="F137" s="230" t="s">
        <v>177</v>
      </c>
      <c r="G137" s="227"/>
      <c r="H137" s="231">
        <v>19.719000000000001</v>
      </c>
      <c r="I137" s="232"/>
      <c r="J137" s="227"/>
      <c r="K137" s="227"/>
      <c r="L137" s="233"/>
      <c r="M137" s="234"/>
      <c r="N137" s="235"/>
      <c r="O137" s="235"/>
      <c r="P137" s="235"/>
      <c r="Q137" s="235"/>
      <c r="R137" s="235"/>
      <c r="S137" s="235"/>
      <c r="T137" s="236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37" t="s">
        <v>133</v>
      </c>
      <c r="AU137" s="237" t="s">
        <v>84</v>
      </c>
      <c r="AV137" s="13" t="s">
        <v>84</v>
      </c>
      <c r="AW137" s="13" t="s">
        <v>33</v>
      </c>
      <c r="AX137" s="13" t="s">
        <v>74</v>
      </c>
      <c r="AY137" s="237" t="s">
        <v>123</v>
      </c>
    </row>
    <row r="138" s="13" customFormat="1">
      <c r="A138" s="13"/>
      <c r="B138" s="226"/>
      <c r="C138" s="227"/>
      <c r="D138" s="228" t="s">
        <v>133</v>
      </c>
      <c r="E138" s="229" t="s">
        <v>19</v>
      </c>
      <c r="F138" s="230" t="s">
        <v>178</v>
      </c>
      <c r="G138" s="227"/>
      <c r="H138" s="231">
        <v>71.174999999999997</v>
      </c>
      <c r="I138" s="232"/>
      <c r="J138" s="227"/>
      <c r="K138" s="227"/>
      <c r="L138" s="233"/>
      <c r="M138" s="234"/>
      <c r="N138" s="235"/>
      <c r="O138" s="235"/>
      <c r="P138" s="235"/>
      <c r="Q138" s="235"/>
      <c r="R138" s="235"/>
      <c r="S138" s="235"/>
      <c r="T138" s="236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37" t="s">
        <v>133</v>
      </c>
      <c r="AU138" s="237" t="s">
        <v>84</v>
      </c>
      <c r="AV138" s="13" t="s">
        <v>84</v>
      </c>
      <c r="AW138" s="13" t="s">
        <v>33</v>
      </c>
      <c r="AX138" s="13" t="s">
        <v>74</v>
      </c>
      <c r="AY138" s="237" t="s">
        <v>123</v>
      </c>
    </row>
    <row r="139" s="14" customFormat="1">
      <c r="A139" s="14"/>
      <c r="B139" s="238"/>
      <c r="C139" s="239"/>
      <c r="D139" s="228" t="s">
        <v>133</v>
      </c>
      <c r="E139" s="240" t="s">
        <v>19</v>
      </c>
      <c r="F139" s="241" t="s">
        <v>179</v>
      </c>
      <c r="G139" s="239"/>
      <c r="H139" s="240" t="s">
        <v>19</v>
      </c>
      <c r="I139" s="242"/>
      <c r="J139" s="239"/>
      <c r="K139" s="239"/>
      <c r="L139" s="243"/>
      <c r="M139" s="244"/>
      <c r="N139" s="245"/>
      <c r="O139" s="245"/>
      <c r="P139" s="245"/>
      <c r="Q139" s="245"/>
      <c r="R139" s="245"/>
      <c r="S139" s="245"/>
      <c r="T139" s="246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T139" s="247" t="s">
        <v>133</v>
      </c>
      <c r="AU139" s="247" t="s">
        <v>84</v>
      </c>
      <c r="AV139" s="14" t="s">
        <v>82</v>
      </c>
      <c r="AW139" s="14" t="s">
        <v>33</v>
      </c>
      <c r="AX139" s="14" t="s">
        <v>74</v>
      </c>
      <c r="AY139" s="247" t="s">
        <v>123</v>
      </c>
    </row>
    <row r="140" s="13" customFormat="1">
      <c r="A140" s="13"/>
      <c r="B140" s="226"/>
      <c r="C140" s="227"/>
      <c r="D140" s="228" t="s">
        <v>133</v>
      </c>
      <c r="E140" s="229" t="s">
        <v>19</v>
      </c>
      <c r="F140" s="230" t="s">
        <v>180</v>
      </c>
      <c r="G140" s="227"/>
      <c r="H140" s="231">
        <v>14.352</v>
      </c>
      <c r="I140" s="232"/>
      <c r="J140" s="227"/>
      <c r="K140" s="227"/>
      <c r="L140" s="233"/>
      <c r="M140" s="234"/>
      <c r="N140" s="235"/>
      <c r="O140" s="235"/>
      <c r="P140" s="235"/>
      <c r="Q140" s="235"/>
      <c r="R140" s="235"/>
      <c r="S140" s="235"/>
      <c r="T140" s="236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37" t="s">
        <v>133</v>
      </c>
      <c r="AU140" s="237" t="s">
        <v>84</v>
      </c>
      <c r="AV140" s="13" t="s">
        <v>84</v>
      </c>
      <c r="AW140" s="13" t="s">
        <v>33</v>
      </c>
      <c r="AX140" s="13" t="s">
        <v>74</v>
      </c>
      <c r="AY140" s="237" t="s">
        <v>123</v>
      </c>
    </row>
    <row r="141" s="14" customFormat="1">
      <c r="A141" s="14"/>
      <c r="B141" s="238"/>
      <c r="C141" s="239"/>
      <c r="D141" s="228" t="s">
        <v>133</v>
      </c>
      <c r="E141" s="240" t="s">
        <v>19</v>
      </c>
      <c r="F141" s="241" t="s">
        <v>140</v>
      </c>
      <c r="G141" s="239"/>
      <c r="H141" s="240" t="s">
        <v>19</v>
      </c>
      <c r="I141" s="242"/>
      <c r="J141" s="239"/>
      <c r="K141" s="239"/>
      <c r="L141" s="243"/>
      <c r="M141" s="244"/>
      <c r="N141" s="245"/>
      <c r="O141" s="245"/>
      <c r="P141" s="245"/>
      <c r="Q141" s="245"/>
      <c r="R141" s="245"/>
      <c r="S141" s="245"/>
      <c r="T141" s="246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47" t="s">
        <v>133</v>
      </c>
      <c r="AU141" s="247" t="s">
        <v>84</v>
      </c>
      <c r="AV141" s="14" t="s">
        <v>82</v>
      </c>
      <c r="AW141" s="14" t="s">
        <v>33</v>
      </c>
      <c r="AX141" s="14" t="s">
        <v>74</v>
      </c>
      <c r="AY141" s="247" t="s">
        <v>123</v>
      </c>
    </row>
    <row r="142" s="13" customFormat="1">
      <c r="A142" s="13"/>
      <c r="B142" s="226"/>
      <c r="C142" s="227"/>
      <c r="D142" s="228" t="s">
        <v>133</v>
      </c>
      <c r="E142" s="229" t="s">
        <v>19</v>
      </c>
      <c r="F142" s="230" t="s">
        <v>181</v>
      </c>
      <c r="G142" s="227"/>
      <c r="H142" s="231">
        <v>12.840999999999999</v>
      </c>
      <c r="I142" s="232"/>
      <c r="J142" s="227"/>
      <c r="K142" s="227"/>
      <c r="L142" s="233"/>
      <c r="M142" s="234"/>
      <c r="N142" s="235"/>
      <c r="O142" s="235"/>
      <c r="P142" s="235"/>
      <c r="Q142" s="235"/>
      <c r="R142" s="235"/>
      <c r="S142" s="235"/>
      <c r="T142" s="236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37" t="s">
        <v>133</v>
      </c>
      <c r="AU142" s="237" t="s">
        <v>84</v>
      </c>
      <c r="AV142" s="13" t="s">
        <v>84</v>
      </c>
      <c r="AW142" s="13" t="s">
        <v>33</v>
      </c>
      <c r="AX142" s="13" t="s">
        <v>74</v>
      </c>
      <c r="AY142" s="237" t="s">
        <v>123</v>
      </c>
    </row>
    <row r="143" s="14" customFormat="1">
      <c r="A143" s="14"/>
      <c r="B143" s="238"/>
      <c r="C143" s="239"/>
      <c r="D143" s="228" t="s">
        <v>133</v>
      </c>
      <c r="E143" s="240" t="s">
        <v>19</v>
      </c>
      <c r="F143" s="241" t="s">
        <v>142</v>
      </c>
      <c r="G143" s="239"/>
      <c r="H143" s="240" t="s">
        <v>19</v>
      </c>
      <c r="I143" s="242"/>
      <c r="J143" s="239"/>
      <c r="K143" s="239"/>
      <c r="L143" s="243"/>
      <c r="M143" s="244"/>
      <c r="N143" s="245"/>
      <c r="O143" s="245"/>
      <c r="P143" s="245"/>
      <c r="Q143" s="245"/>
      <c r="R143" s="245"/>
      <c r="S143" s="245"/>
      <c r="T143" s="246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T143" s="247" t="s">
        <v>133</v>
      </c>
      <c r="AU143" s="247" t="s">
        <v>84</v>
      </c>
      <c r="AV143" s="14" t="s">
        <v>82</v>
      </c>
      <c r="AW143" s="14" t="s">
        <v>33</v>
      </c>
      <c r="AX143" s="14" t="s">
        <v>74</v>
      </c>
      <c r="AY143" s="247" t="s">
        <v>123</v>
      </c>
    </row>
    <row r="144" s="13" customFormat="1">
      <c r="A144" s="13"/>
      <c r="B144" s="226"/>
      <c r="C144" s="227"/>
      <c r="D144" s="228" t="s">
        <v>133</v>
      </c>
      <c r="E144" s="229" t="s">
        <v>19</v>
      </c>
      <c r="F144" s="230" t="s">
        <v>182</v>
      </c>
      <c r="G144" s="227"/>
      <c r="H144" s="231">
        <v>18.343</v>
      </c>
      <c r="I144" s="232"/>
      <c r="J144" s="227"/>
      <c r="K144" s="227"/>
      <c r="L144" s="233"/>
      <c r="M144" s="234"/>
      <c r="N144" s="235"/>
      <c r="O144" s="235"/>
      <c r="P144" s="235"/>
      <c r="Q144" s="235"/>
      <c r="R144" s="235"/>
      <c r="S144" s="235"/>
      <c r="T144" s="236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37" t="s">
        <v>133</v>
      </c>
      <c r="AU144" s="237" t="s">
        <v>84</v>
      </c>
      <c r="AV144" s="13" t="s">
        <v>84</v>
      </c>
      <c r="AW144" s="13" t="s">
        <v>33</v>
      </c>
      <c r="AX144" s="13" t="s">
        <v>74</v>
      </c>
      <c r="AY144" s="237" t="s">
        <v>123</v>
      </c>
    </row>
    <row r="145" s="14" customFormat="1">
      <c r="A145" s="14"/>
      <c r="B145" s="238"/>
      <c r="C145" s="239"/>
      <c r="D145" s="228" t="s">
        <v>133</v>
      </c>
      <c r="E145" s="240" t="s">
        <v>19</v>
      </c>
      <c r="F145" s="241" t="s">
        <v>144</v>
      </c>
      <c r="G145" s="239"/>
      <c r="H145" s="240" t="s">
        <v>19</v>
      </c>
      <c r="I145" s="242"/>
      <c r="J145" s="239"/>
      <c r="K145" s="239"/>
      <c r="L145" s="243"/>
      <c r="M145" s="244"/>
      <c r="N145" s="245"/>
      <c r="O145" s="245"/>
      <c r="P145" s="245"/>
      <c r="Q145" s="245"/>
      <c r="R145" s="245"/>
      <c r="S145" s="245"/>
      <c r="T145" s="246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T145" s="247" t="s">
        <v>133</v>
      </c>
      <c r="AU145" s="247" t="s">
        <v>84</v>
      </c>
      <c r="AV145" s="14" t="s">
        <v>82</v>
      </c>
      <c r="AW145" s="14" t="s">
        <v>33</v>
      </c>
      <c r="AX145" s="14" t="s">
        <v>74</v>
      </c>
      <c r="AY145" s="247" t="s">
        <v>123</v>
      </c>
    </row>
    <row r="146" s="13" customFormat="1">
      <c r="A146" s="13"/>
      <c r="B146" s="226"/>
      <c r="C146" s="227"/>
      <c r="D146" s="228" t="s">
        <v>133</v>
      </c>
      <c r="E146" s="229" t="s">
        <v>19</v>
      </c>
      <c r="F146" s="230" t="s">
        <v>183</v>
      </c>
      <c r="G146" s="227"/>
      <c r="H146" s="231">
        <v>14.058999999999999</v>
      </c>
      <c r="I146" s="232"/>
      <c r="J146" s="227"/>
      <c r="K146" s="227"/>
      <c r="L146" s="233"/>
      <c r="M146" s="234"/>
      <c r="N146" s="235"/>
      <c r="O146" s="235"/>
      <c r="P146" s="235"/>
      <c r="Q146" s="235"/>
      <c r="R146" s="235"/>
      <c r="S146" s="235"/>
      <c r="T146" s="236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37" t="s">
        <v>133</v>
      </c>
      <c r="AU146" s="237" t="s">
        <v>84</v>
      </c>
      <c r="AV146" s="13" t="s">
        <v>84</v>
      </c>
      <c r="AW146" s="13" t="s">
        <v>33</v>
      </c>
      <c r="AX146" s="13" t="s">
        <v>74</v>
      </c>
      <c r="AY146" s="237" t="s">
        <v>123</v>
      </c>
    </row>
    <row r="147" s="14" customFormat="1">
      <c r="A147" s="14"/>
      <c r="B147" s="238"/>
      <c r="C147" s="239"/>
      <c r="D147" s="228" t="s">
        <v>133</v>
      </c>
      <c r="E147" s="240" t="s">
        <v>19</v>
      </c>
      <c r="F147" s="241" t="s">
        <v>146</v>
      </c>
      <c r="G147" s="239"/>
      <c r="H147" s="240" t="s">
        <v>19</v>
      </c>
      <c r="I147" s="242"/>
      <c r="J147" s="239"/>
      <c r="K147" s="239"/>
      <c r="L147" s="243"/>
      <c r="M147" s="244"/>
      <c r="N147" s="245"/>
      <c r="O147" s="245"/>
      <c r="P147" s="245"/>
      <c r="Q147" s="245"/>
      <c r="R147" s="245"/>
      <c r="S147" s="245"/>
      <c r="T147" s="246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47" t="s">
        <v>133</v>
      </c>
      <c r="AU147" s="247" t="s">
        <v>84</v>
      </c>
      <c r="AV147" s="14" t="s">
        <v>82</v>
      </c>
      <c r="AW147" s="14" t="s">
        <v>33</v>
      </c>
      <c r="AX147" s="14" t="s">
        <v>74</v>
      </c>
      <c r="AY147" s="247" t="s">
        <v>123</v>
      </c>
    </row>
    <row r="148" s="13" customFormat="1">
      <c r="A148" s="13"/>
      <c r="B148" s="226"/>
      <c r="C148" s="227"/>
      <c r="D148" s="228" t="s">
        <v>133</v>
      </c>
      <c r="E148" s="229" t="s">
        <v>19</v>
      </c>
      <c r="F148" s="230" t="s">
        <v>184</v>
      </c>
      <c r="G148" s="227"/>
      <c r="H148" s="231">
        <v>34.869</v>
      </c>
      <c r="I148" s="232"/>
      <c r="J148" s="227"/>
      <c r="K148" s="227"/>
      <c r="L148" s="233"/>
      <c r="M148" s="234"/>
      <c r="N148" s="235"/>
      <c r="O148" s="235"/>
      <c r="P148" s="235"/>
      <c r="Q148" s="235"/>
      <c r="R148" s="235"/>
      <c r="S148" s="235"/>
      <c r="T148" s="236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37" t="s">
        <v>133</v>
      </c>
      <c r="AU148" s="237" t="s">
        <v>84</v>
      </c>
      <c r="AV148" s="13" t="s">
        <v>84</v>
      </c>
      <c r="AW148" s="13" t="s">
        <v>33</v>
      </c>
      <c r="AX148" s="13" t="s">
        <v>74</v>
      </c>
      <c r="AY148" s="237" t="s">
        <v>123</v>
      </c>
    </row>
    <row r="149" s="14" customFormat="1">
      <c r="A149" s="14"/>
      <c r="B149" s="238"/>
      <c r="C149" s="239"/>
      <c r="D149" s="228" t="s">
        <v>133</v>
      </c>
      <c r="E149" s="240" t="s">
        <v>19</v>
      </c>
      <c r="F149" s="241" t="s">
        <v>148</v>
      </c>
      <c r="G149" s="239"/>
      <c r="H149" s="240" t="s">
        <v>19</v>
      </c>
      <c r="I149" s="242"/>
      <c r="J149" s="239"/>
      <c r="K149" s="239"/>
      <c r="L149" s="243"/>
      <c r="M149" s="244"/>
      <c r="N149" s="245"/>
      <c r="O149" s="245"/>
      <c r="P149" s="245"/>
      <c r="Q149" s="245"/>
      <c r="R149" s="245"/>
      <c r="S149" s="245"/>
      <c r="T149" s="246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T149" s="247" t="s">
        <v>133</v>
      </c>
      <c r="AU149" s="247" t="s">
        <v>84</v>
      </c>
      <c r="AV149" s="14" t="s">
        <v>82</v>
      </c>
      <c r="AW149" s="14" t="s">
        <v>33</v>
      </c>
      <c r="AX149" s="14" t="s">
        <v>74</v>
      </c>
      <c r="AY149" s="247" t="s">
        <v>123</v>
      </c>
    </row>
    <row r="150" s="13" customFormat="1">
      <c r="A150" s="13"/>
      <c r="B150" s="226"/>
      <c r="C150" s="227"/>
      <c r="D150" s="228" t="s">
        <v>133</v>
      </c>
      <c r="E150" s="229" t="s">
        <v>19</v>
      </c>
      <c r="F150" s="230" t="s">
        <v>185</v>
      </c>
      <c r="G150" s="227"/>
      <c r="H150" s="231">
        <v>7.3460000000000001</v>
      </c>
      <c r="I150" s="232"/>
      <c r="J150" s="227"/>
      <c r="K150" s="227"/>
      <c r="L150" s="233"/>
      <c r="M150" s="234"/>
      <c r="N150" s="235"/>
      <c r="O150" s="235"/>
      <c r="P150" s="235"/>
      <c r="Q150" s="235"/>
      <c r="R150" s="235"/>
      <c r="S150" s="235"/>
      <c r="T150" s="236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37" t="s">
        <v>133</v>
      </c>
      <c r="AU150" s="237" t="s">
        <v>84</v>
      </c>
      <c r="AV150" s="13" t="s">
        <v>84</v>
      </c>
      <c r="AW150" s="13" t="s">
        <v>33</v>
      </c>
      <c r="AX150" s="13" t="s">
        <v>74</v>
      </c>
      <c r="AY150" s="237" t="s">
        <v>123</v>
      </c>
    </row>
    <row r="151" s="14" customFormat="1">
      <c r="A151" s="14"/>
      <c r="B151" s="238"/>
      <c r="C151" s="239"/>
      <c r="D151" s="228" t="s">
        <v>133</v>
      </c>
      <c r="E151" s="240" t="s">
        <v>19</v>
      </c>
      <c r="F151" s="241" t="s">
        <v>150</v>
      </c>
      <c r="G151" s="239"/>
      <c r="H151" s="240" t="s">
        <v>19</v>
      </c>
      <c r="I151" s="242"/>
      <c r="J151" s="239"/>
      <c r="K151" s="239"/>
      <c r="L151" s="243"/>
      <c r="M151" s="244"/>
      <c r="N151" s="245"/>
      <c r="O151" s="245"/>
      <c r="P151" s="245"/>
      <c r="Q151" s="245"/>
      <c r="R151" s="245"/>
      <c r="S151" s="245"/>
      <c r="T151" s="246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47" t="s">
        <v>133</v>
      </c>
      <c r="AU151" s="247" t="s">
        <v>84</v>
      </c>
      <c r="AV151" s="14" t="s">
        <v>82</v>
      </c>
      <c r="AW151" s="14" t="s">
        <v>33</v>
      </c>
      <c r="AX151" s="14" t="s">
        <v>74</v>
      </c>
      <c r="AY151" s="247" t="s">
        <v>123</v>
      </c>
    </row>
    <row r="152" s="13" customFormat="1">
      <c r="A152" s="13"/>
      <c r="B152" s="226"/>
      <c r="C152" s="227"/>
      <c r="D152" s="228" t="s">
        <v>133</v>
      </c>
      <c r="E152" s="229" t="s">
        <v>19</v>
      </c>
      <c r="F152" s="230" t="s">
        <v>186</v>
      </c>
      <c r="G152" s="227"/>
      <c r="H152" s="231">
        <v>6.3929999999999998</v>
      </c>
      <c r="I152" s="232"/>
      <c r="J152" s="227"/>
      <c r="K152" s="227"/>
      <c r="L152" s="233"/>
      <c r="M152" s="234"/>
      <c r="N152" s="235"/>
      <c r="O152" s="235"/>
      <c r="P152" s="235"/>
      <c r="Q152" s="235"/>
      <c r="R152" s="235"/>
      <c r="S152" s="235"/>
      <c r="T152" s="236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37" t="s">
        <v>133</v>
      </c>
      <c r="AU152" s="237" t="s">
        <v>84</v>
      </c>
      <c r="AV152" s="13" t="s">
        <v>84</v>
      </c>
      <c r="AW152" s="13" t="s">
        <v>33</v>
      </c>
      <c r="AX152" s="13" t="s">
        <v>74</v>
      </c>
      <c r="AY152" s="237" t="s">
        <v>123</v>
      </c>
    </row>
    <row r="153" s="14" customFormat="1">
      <c r="A153" s="14"/>
      <c r="B153" s="238"/>
      <c r="C153" s="239"/>
      <c r="D153" s="228" t="s">
        <v>133</v>
      </c>
      <c r="E153" s="240" t="s">
        <v>19</v>
      </c>
      <c r="F153" s="241" t="s">
        <v>152</v>
      </c>
      <c r="G153" s="239"/>
      <c r="H153" s="240" t="s">
        <v>19</v>
      </c>
      <c r="I153" s="242"/>
      <c r="J153" s="239"/>
      <c r="K153" s="239"/>
      <c r="L153" s="243"/>
      <c r="M153" s="244"/>
      <c r="N153" s="245"/>
      <c r="O153" s="245"/>
      <c r="P153" s="245"/>
      <c r="Q153" s="245"/>
      <c r="R153" s="245"/>
      <c r="S153" s="245"/>
      <c r="T153" s="246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T153" s="247" t="s">
        <v>133</v>
      </c>
      <c r="AU153" s="247" t="s">
        <v>84</v>
      </c>
      <c r="AV153" s="14" t="s">
        <v>82</v>
      </c>
      <c r="AW153" s="14" t="s">
        <v>33</v>
      </c>
      <c r="AX153" s="14" t="s">
        <v>74</v>
      </c>
      <c r="AY153" s="247" t="s">
        <v>123</v>
      </c>
    </row>
    <row r="154" s="13" customFormat="1">
      <c r="A154" s="13"/>
      <c r="B154" s="226"/>
      <c r="C154" s="227"/>
      <c r="D154" s="228" t="s">
        <v>133</v>
      </c>
      <c r="E154" s="229" t="s">
        <v>19</v>
      </c>
      <c r="F154" s="230" t="s">
        <v>187</v>
      </c>
      <c r="G154" s="227"/>
      <c r="H154" s="231">
        <v>10.18</v>
      </c>
      <c r="I154" s="232"/>
      <c r="J154" s="227"/>
      <c r="K154" s="227"/>
      <c r="L154" s="233"/>
      <c r="M154" s="234"/>
      <c r="N154" s="235"/>
      <c r="O154" s="235"/>
      <c r="P154" s="235"/>
      <c r="Q154" s="235"/>
      <c r="R154" s="235"/>
      <c r="S154" s="235"/>
      <c r="T154" s="236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37" t="s">
        <v>133</v>
      </c>
      <c r="AU154" s="237" t="s">
        <v>84</v>
      </c>
      <c r="AV154" s="13" t="s">
        <v>84</v>
      </c>
      <c r="AW154" s="13" t="s">
        <v>33</v>
      </c>
      <c r="AX154" s="13" t="s">
        <v>74</v>
      </c>
      <c r="AY154" s="237" t="s">
        <v>123</v>
      </c>
    </row>
    <row r="155" s="14" customFormat="1">
      <c r="A155" s="14"/>
      <c r="B155" s="238"/>
      <c r="C155" s="239"/>
      <c r="D155" s="228" t="s">
        <v>133</v>
      </c>
      <c r="E155" s="240" t="s">
        <v>19</v>
      </c>
      <c r="F155" s="241" t="s">
        <v>154</v>
      </c>
      <c r="G155" s="239"/>
      <c r="H155" s="240" t="s">
        <v>19</v>
      </c>
      <c r="I155" s="242"/>
      <c r="J155" s="239"/>
      <c r="K155" s="239"/>
      <c r="L155" s="243"/>
      <c r="M155" s="244"/>
      <c r="N155" s="245"/>
      <c r="O155" s="245"/>
      <c r="P155" s="245"/>
      <c r="Q155" s="245"/>
      <c r="R155" s="245"/>
      <c r="S155" s="245"/>
      <c r="T155" s="246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T155" s="247" t="s">
        <v>133</v>
      </c>
      <c r="AU155" s="247" t="s">
        <v>84</v>
      </c>
      <c r="AV155" s="14" t="s">
        <v>82</v>
      </c>
      <c r="AW155" s="14" t="s">
        <v>33</v>
      </c>
      <c r="AX155" s="14" t="s">
        <v>74</v>
      </c>
      <c r="AY155" s="247" t="s">
        <v>123</v>
      </c>
    </row>
    <row r="156" s="13" customFormat="1">
      <c r="A156" s="13"/>
      <c r="B156" s="226"/>
      <c r="C156" s="227"/>
      <c r="D156" s="228" t="s">
        <v>133</v>
      </c>
      <c r="E156" s="229" t="s">
        <v>19</v>
      </c>
      <c r="F156" s="230" t="s">
        <v>188</v>
      </c>
      <c r="G156" s="227"/>
      <c r="H156" s="231">
        <v>5.0090000000000003</v>
      </c>
      <c r="I156" s="232"/>
      <c r="J156" s="227"/>
      <c r="K156" s="227"/>
      <c r="L156" s="233"/>
      <c r="M156" s="234"/>
      <c r="N156" s="235"/>
      <c r="O156" s="235"/>
      <c r="P156" s="235"/>
      <c r="Q156" s="235"/>
      <c r="R156" s="235"/>
      <c r="S156" s="235"/>
      <c r="T156" s="236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37" t="s">
        <v>133</v>
      </c>
      <c r="AU156" s="237" t="s">
        <v>84</v>
      </c>
      <c r="AV156" s="13" t="s">
        <v>84</v>
      </c>
      <c r="AW156" s="13" t="s">
        <v>33</v>
      </c>
      <c r="AX156" s="13" t="s">
        <v>74</v>
      </c>
      <c r="AY156" s="237" t="s">
        <v>123</v>
      </c>
    </row>
    <row r="157" s="13" customFormat="1">
      <c r="A157" s="13"/>
      <c r="B157" s="226"/>
      <c r="C157" s="227"/>
      <c r="D157" s="228" t="s">
        <v>133</v>
      </c>
      <c r="E157" s="229" t="s">
        <v>19</v>
      </c>
      <c r="F157" s="230" t="s">
        <v>189</v>
      </c>
      <c r="G157" s="227"/>
      <c r="H157" s="231">
        <v>8.2189999999999994</v>
      </c>
      <c r="I157" s="232"/>
      <c r="J157" s="227"/>
      <c r="K157" s="227"/>
      <c r="L157" s="233"/>
      <c r="M157" s="234"/>
      <c r="N157" s="235"/>
      <c r="O157" s="235"/>
      <c r="P157" s="235"/>
      <c r="Q157" s="235"/>
      <c r="R157" s="235"/>
      <c r="S157" s="235"/>
      <c r="T157" s="236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37" t="s">
        <v>133</v>
      </c>
      <c r="AU157" s="237" t="s">
        <v>84</v>
      </c>
      <c r="AV157" s="13" t="s">
        <v>84</v>
      </c>
      <c r="AW157" s="13" t="s">
        <v>33</v>
      </c>
      <c r="AX157" s="13" t="s">
        <v>74</v>
      </c>
      <c r="AY157" s="237" t="s">
        <v>123</v>
      </c>
    </row>
    <row r="158" s="13" customFormat="1">
      <c r="A158" s="13"/>
      <c r="B158" s="226"/>
      <c r="C158" s="227"/>
      <c r="D158" s="228" t="s">
        <v>133</v>
      </c>
      <c r="E158" s="229" t="s">
        <v>19</v>
      </c>
      <c r="F158" s="230" t="s">
        <v>190</v>
      </c>
      <c r="G158" s="227"/>
      <c r="H158" s="231">
        <v>1.6499999999999999</v>
      </c>
      <c r="I158" s="232"/>
      <c r="J158" s="227"/>
      <c r="K158" s="227"/>
      <c r="L158" s="233"/>
      <c r="M158" s="234"/>
      <c r="N158" s="235"/>
      <c r="O158" s="235"/>
      <c r="P158" s="235"/>
      <c r="Q158" s="235"/>
      <c r="R158" s="235"/>
      <c r="S158" s="235"/>
      <c r="T158" s="236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37" t="s">
        <v>133</v>
      </c>
      <c r="AU158" s="237" t="s">
        <v>84</v>
      </c>
      <c r="AV158" s="13" t="s">
        <v>84</v>
      </c>
      <c r="AW158" s="13" t="s">
        <v>33</v>
      </c>
      <c r="AX158" s="13" t="s">
        <v>74</v>
      </c>
      <c r="AY158" s="237" t="s">
        <v>123</v>
      </c>
    </row>
    <row r="159" s="14" customFormat="1">
      <c r="A159" s="14"/>
      <c r="B159" s="238"/>
      <c r="C159" s="239"/>
      <c r="D159" s="228" t="s">
        <v>133</v>
      </c>
      <c r="E159" s="240" t="s">
        <v>19</v>
      </c>
      <c r="F159" s="241" t="s">
        <v>191</v>
      </c>
      <c r="G159" s="239"/>
      <c r="H159" s="240" t="s">
        <v>19</v>
      </c>
      <c r="I159" s="242"/>
      <c r="J159" s="239"/>
      <c r="K159" s="239"/>
      <c r="L159" s="243"/>
      <c r="M159" s="244"/>
      <c r="N159" s="245"/>
      <c r="O159" s="245"/>
      <c r="P159" s="245"/>
      <c r="Q159" s="245"/>
      <c r="R159" s="245"/>
      <c r="S159" s="245"/>
      <c r="T159" s="246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T159" s="247" t="s">
        <v>133</v>
      </c>
      <c r="AU159" s="247" t="s">
        <v>84</v>
      </c>
      <c r="AV159" s="14" t="s">
        <v>82</v>
      </c>
      <c r="AW159" s="14" t="s">
        <v>33</v>
      </c>
      <c r="AX159" s="14" t="s">
        <v>74</v>
      </c>
      <c r="AY159" s="247" t="s">
        <v>123</v>
      </c>
    </row>
    <row r="160" s="16" customFormat="1">
      <c r="A160" s="16"/>
      <c r="B160" s="259"/>
      <c r="C160" s="260"/>
      <c r="D160" s="228" t="s">
        <v>133</v>
      </c>
      <c r="E160" s="261" t="s">
        <v>19</v>
      </c>
      <c r="F160" s="262" t="s">
        <v>192</v>
      </c>
      <c r="G160" s="260"/>
      <c r="H160" s="263">
        <v>404.95999999999998</v>
      </c>
      <c r="I160" s="264"/>
      <c r="J160" s="260"/>
      <c r="K160" s="260"/>
      <c r="L160" s="265"/>
      <c r="M160" s="266"/>
      <c r="N160" s="267"/>
      <c r="O160" s="267"/>
      <c r="P160" s="267"/>
      <c r="Q160" s="267"/>
      <c r="R160" s="267"/>
      <c r="S160" s="267"/>
      <c r="T160" s="268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T160" s="269" t="s">
        <v>133</v>
      </c>
      <c r="AU160" s="269" t="s">
        <v>84</v>
      </c>
      <c r="AV160" s="16" t="s">
        <v>164</v>
      </c>
      <c r="AW160" s="16" t="s">
        <v>33</v>
      </c>
      <c r="AX160" s="16" t="s">
        <v>74</v>
      </c>
      <c r="AY160" s="269" t="s">
        <v>123</v>
      </c>
    </row>
    <row r="161" s="13" customFormat="1">
      <c r="A161" s="13"/>
      <c r="B161" s="226"/>
      <c r="C161" s="227"/>
      <c r="D161" s="228" t="s">
        <v>133</v>
      </c>
      <c r="E161" s="229" t="s">
        <v>19</v>
      </c>
      <c r="F161" s="230" t="s">
        <v>193</v>
      </c>
      <c r="G161" s="227"/>
      <c r="H161" s="231">
        <v>4.7199999999999998</v>
      </c>
      <c r="I161" s="232"/>
      <c r="J161" s="227"/>
      <c r="K161" s="227"/>
      <c r="L161" s="233"/>
      <c r="M161" s="234"/>
      <c r="N161" s="235"/>
      <c r="O161" s="235"/>
      <c r="P161" s="235"/>
      <c r="Q161" s="235"/>
      <c r="R161" s="235"/>
      <c r="S161" s="235"/>
      <c r="T161" s="236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37" t="s">
        <v>133</v>
      </c>
      <c r="AU161" s="237" t="s">
        <v>84</v>
      </c>
      <c r="AV161" s="13" t="s">
        <v>84</v>
      </c>
      <c r="AW161" s="13" t="s">
        <v>33</v>
      </c>
      <c r="AX161" s="13" t="s">
        <v>74</v>
      </c>
      <c r="AY161" s="237" t="s">
        <v>123</v>
      </c>
    </row>
    <row r="162" s="13" customFormat="1">
      <c r="A162" s="13"/>
      <c r="B162" s="226"/>
      <c r="C162" s="227"/>
      <c r="D162" s="228" t="s">
        <v>133</v>
      </c>
      <c r="E162" s="229" t="s">
        <v>19</v>
      </c>
      <c r="F162" s="230" t="s">
        <v>194</v>
      </c>
      <c r="G162" s="227"/>
      <c r="H162" s="231">
        <v>3.4199999999999999</v>
      </c>
      <c r="I162" s="232"/>
      <c r="J162" s="227"/>
      <c r="K162" s="227"/>
      <c r="L162" s="233"/>
      <c r="M162" s="234"/>
      <c r="N162" s="235"/>
      <c r="O162" s="235"/>
      <c r="P162" s="235"/>
      <c r="Q162" s="235"/>
      <c r="R162" s="235"/>
      <c r="S162" s="235"/>
      <c r="T162" s="236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37" t="s">
        <v>133</v>
      </c>
      <c r="AU162" s="237" t="s">
        <v>84</v>
      </c>
      <c r="AV162" s="13" t="s">
        <v>84</v>
      </c>
      <c r="AW162" s="13" t="s">
        <v>33</v>
      </c>
      <c r="AX162" s="13" t="s">
        <v>74</v>
      </c>
      <c r="AY162" s="237" t="s">
        <v>123</v>
      </c>
    </row>
    <row r="163" s="13" customFormat="1">
      <c r="A163" s="13"/>
      <c r="B163" s="226"/>
      <c r="C163" s="227"/>
      <c r="D163" s="228" t="s">
        <v>133</v>
      </c>
      <c r="E163" s="229" t="s">
        <v>19</v>
      </c>
      <c r="F163" s="230" t="s">
        <v>195</v>
      </c>
      <c r="G163" s="227"/>
      <c r="H163" s="231">
        <v>3.3999999999999999</v>
      </c>
      <c r="I163" s="232"/>
      <c r="J163" s="227"/>
      <c r="K163" s="227"/>
      <c r="L163" s="233"/>
      <c r="M163" s="234"/>
      <c r="N163" s="235"/>
      <c r="O163" s="235"/>
      <c r="P163" s="235"/>
      <c r="Q163" s="235"/>
      <c r="R163" s="235"/>
      <c r="S163" s="235"/>
      <c r="T163" s="236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37" t="s">
        <v>133</v>
      </c>
      <c r="AU163" s="237" t="s">
        <v>84</v>
      </c>
      <c r="AV163" s="13" t="s">
        <v>84</v>
      </c>
      <c r="AW163" s="13" t="s">
        <v>33</v>
      </c>
      <c r="AX163" s="13" t="s">
        <v>74</v>
      </c>
      <c r="AY163" s="237" t="s">
        <v>123</v>
      </c>
    </row>
    <row r="164" s="13" customFormat="1">
      <c r="A164" s="13"/>
      <c r="B164" s="226"/>
      <c r="C164" s="227"/>
      <c r="D164" s="228" t="s">
        <v>133</v>
      </c>
      <c r="E164" s="229" t="s">
        <v>19</v>
      </c>
      <c r="F164" s="230" t="s">
        <v>196</v>
      </c>
      <c r="G164" s="227"/>
      <c r="H164" s="231">
        <v>3.1600000000000001</v>
      </c>
      <c r="I164" s="232"/>
      <c r="J164" s="227"/>
      <c r="K164" s="227"/>
      <c r="L164" s="233"/>
      <c r="M164" s="234"/>
      <c r="N164" s="235"/>
      <c r="O164" s="235"/>
      <c r="P164" s="235"/>
      <c r="Q164" s="235"/>
      <c r="R164" s="235"/>
      <c r="S164" s="235"/>
      <c r="T164" s="236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37" t="s">
        <v>133</v>
      </c>
      <c r="AU164" s="237" t="s">
        <v>84</v>
      </c>
      <c r="AV164" s="13" t="s">
        <v>84</v>
      </c>
      <c r="AW164" s="13" t="s">
        <v>33</v>
      </c>
      <c r="AX164" s="13" t="s">
        <v>74</v>
      </c>
      <c r="AY164" s="237" t="s">
        <v>123</v>
      </c>
    </row>
    <row r="165" s="13" customFormat="1">
      <c r="A165" s="13"/>
      <c r="B165" s="226"/>
      <c r="C165" s="227"/>
      <c r="D165" s="228" t="s">
        <v>133</v>
      </c>
      <c r="E165" s="229" t="s">
        <v>19</v>
      </c>
      <c r="F165" s="230" t="s">
        <v>197</v>
      </c>
      <c r="G165" s="227"/>
      <c r="H165" s="231">
        <v>4.1399999999999997</v>
      </c>
      <c r="I165" s="232"/>
      <c r="J165" s="227"/>
      <c r="K165" s="227"/>
      <c r="L165" s="233"/>
      <c r="M165" s="234"/>
      <c r="N165" s="235"/>
      <c r="O165" s="235"/>
      <c r="P165" s="235"/>
      <c r="Q165" s="235"/>
      <c r="R165" s="235"/>
      <c r="S165" s="235"/>
      <c r="T165" s="236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37" t="s">
        <v>133</v>
      </c>
      <c r="AU165" s="237" t="s">
        <v>84</v>
      </c>
      <c r="AV165" s="13" t="s">
        <v>84</v>
      </c>
      <c r="AW165" s="13" t="s">
        <v>33</v>
      </c>
      <c r="AX165" s="13" t="s">
        <v>74</v>
      </c>
      <c r="AY165" s="237" t="s">
        <v>123</v>
      </c>
    </row>
    <row r="166" s="13" customFormat="1">
      <c r="A166" s="13"/>
      <c r="B166" s="226"/>
      <c r="C166" s="227"/>
      <c r="D166" s="228" t="s">
        <v>133</v>
      </c>
      <c r="E166" s="229" t="s">
        <v>19</v>
      </c>
      <c r="F166" s="230" t="s">
        <v>198</v>
      </c>
      <c r="G166" s="227"/>
      <c r="H166" s="231">
        <v>3.589</v>
      </c>
      <c r="I166" s="232"/>
      <c r="J166" s="227"/>
      <c r="K166" s="227"/>
      <c r="L166" s="233"/>
      <c r="M166" s="234"/>
      <c r="N166" s="235"/>
      <c r="O166" s="235"/>
      <c r="P166" s="235"/>
      <c r="Q166" s="235"/>
      <c r="R166" s="235"/>
      <c r="S166" s="235"/>
      <c r="T166" s="236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37" t="s">
        <v>133</v>
      </c>
      <c r="AU166" s="237" t="s">
        <v>84</v>
      </c>
      <c r="AV166" s="13" t="s">
        <v>84</v>
      </c>
      <c r="AW166" s="13" t="s">
        <v>33</v>
      </c>
      <c r="AX166" s="13" t="s">
        <v>74</v>
      </c>
      <c r="AY166" s="237" t="s">
        <v>123</v>
      </c>
    </row>
    <row r="167" s="16" customFormat="1">
      <c r="A167" s="16"/>
      <c r="B167" s="259"/>
      <c r="C167" s="260"/>
      <c r="D167" s="228" t="s">
        <v>133</v>
      </c>
      <c r="E167" s="261" t="s">
        <v>19</v>
      </c>
      <c r="F167" s="262" t="s">
        <v>199</v>
      </c>
      <c r="G167" s="260"/>
      <c r="H167" s="263">
        <v>22.428999999999998</v>
      </c>
      <c r="I167" s="264"/>
      <c r="J167" s="260"/>
      <c r="K167" s="260"/>
      <c r="L167" s="265"/>
      <c r="M167" s="266"/>
      <c r="N167" s="267"/>
      <c r="O167" s="267"/>
      <c r="P167" s="267"/>
      <c r="Q167" s="267"/>
      <c r="R167" s="267"/>
      <c r="S167" s="267"/>
      <c r="T167" s="268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T167" s="269" t="s">
        <v>133</v>
      </c>
      <c r="AU167" s="269" t="s">
        <v>84</v>
      </c>
      <c r="AV167" s="16" t="s">
        <v>164</v>
      </c>
      <c r="AW167" s="16" t="s">
        <v>33</v>
      </c>
      <c r="AX167" s="16" t="s">
        <v>74</v>
      </c>
      <c r="AY167" s="269" t="s">
        <v>123</v>
      </c>
    </row>
    <row r="168" s="13" customFormat="1">
      <c r="A168" s="13"/>
      <c r="B168" s="226"/>
      <c r="C168" s="227"/>
      <c r="D168" s="228" t="s">
        <v>133</v>
      </c>
      <c r="E168" s="229" t="s">
        <v>19</v>
      </c>
      <c r="F168" s="230" t="s">
        <v>200</v>
      </c>
      <c r="G168" s="227"/>
      <c r="H168" s="231">
        <v>-40.466999999999999</v>
      </c>
      <c r="I168" s="232"/>
      <c r="J168" s="227"/>
      <c r="K168" s="227"/>
      <c r="L168" s="233"/>
      <c r="M168" s="234"/>
      <c r="N168" s="235"/>
      <c r="O168" s="235"/>
      <c r="P168" s="235"/>
      <c r="Q168" s="235"/>
      <c r="R168" s="235"/>
      <c r="S168" s="235"/>
      <c r="T168" s="236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37" t="s">
        <v>133</v>
      </c>
      <c r="AU168" s="237" t="s">
        <v>84</v>
      </c>
      <c r="AV168" s="13" t="s">
        <v>84</v>
      </c>
      <c r="AW168" s="13" t="s">
        <v>33</v>
      </c>
      <c r="AX168" s="13" t="s">
        <v>74</v>
      </c>
      <c r="AY168" s="237" t="s">
        <v>123</v>
      </c>
    </row>
    <row r="169" s="16" customFormat="1">
      <c r="A169" s="16"/>
      <c r="B169" s="259"/>
      <c r="C169" s="260"/>
      <c r="D169" s="228" t="s">
        <v>133</v>
      </c>
      <c r="E169" s="261" t="s">
        <v>19</v>
      </c>
      <c r="F169" s="262" t="s">
        <v>201</v>
      </c>
      <c r="G169" s="260"/>
      <c r="H169" s="263">
        <v>-40.466999999999999</v>
      </c>
      <c r="I169" s="264"/>
      <c r="J169" s="260"/>
      <c r="K169" s="260"/>
      <c r="L169" s="265"/>
      <c r="M169" s="266"/>
      <c r="N169" s="267"/>
      <c r="O169" s="267"/>
      <c r="P169" s="267"/>
      <c r="Q169" s="267"/>
      <c r="R169" s="267"/>
      <c r="S169" s="267"/>
      <c r="T169" s="268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T169" s="269" t="s">
        <v>133</v>
      </c>
      <c r="AU169" s="269" t="s">
        <v>84</v>
      </c>
      <c r="AV169" s="16" t="s">
        <v>164</v>
      </c>
      <c r="AW169" s="16" t="s">
        <v>33</v>
      </c>
      <c r="AX169" s="16" t="s">
        <v>74</v>
      </c>
      <c r="AY169" s="269" t="s">
        <v>123</v>
      </c>
    </row>
    <row r="170" s="13" customFormat="1">
      <c r="A170" s="13"/>
      <c r="B170" s="226"/>
      <c r="C170" s="227"/>
      <c r="D170" s="228" t="s">
        <v>133</v>
      </c>
      <c r="E170" s="229" t="s">
        <v>19</v>
      </c>
      <c r="F170" s="230" t="s">
        <v>202</v>
      </c>
      <c r="G170" s="227"/>
      <c r="H170" s="231">
        <v>-13.612</v>
      </c>
      <c r="I170" s="232"/>
      <c r="J170" s="227"/>
      <c r="K170" s="227"/>
      <c r="L170" s="233"/>
      <c r="M170" s="234"/>
      <c r="N170" s="235"/>
      <c r="O170" s="235"/>
      <c r="P170" s="235"/>
      <c r="Q170" s="235"/>
      <c r="R170" s="235"/>
      <c r="S170" s="235"/>
      <c r="T170" s="236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37" t="s">
        <v>133</v>
      </c>
      <c r="AU170" s="237" t="s">
        <v>84</v>
      </c>
      <c r="AV170" s="13" t="s">
        <v>84</v>
      </c>
      <c r="AW170" s="13" t="s">
        <v>33</v>
      </c>
      <c r="AX170" s="13" t="s">
        <v>74</v>
      </c>
      <c r="AY170" s="237" t="s">
        <v>123</v>
      </c>
    </row>
    <row r="171" s="16" customFormat="1">
      <c r="A171" s="16"/>
      <c r="B171" s="259"/>
      <c r="C171" s="260"/>
      <c r="D171" s="228" t="s">
        <v>133</v>
      </c>
      <c r="E171" s="261" t="s">
        <v>19</v>
      </c>
      <c r="F171" s="262" t="s">
        <v>203</v>
      </c>
      <c r="G171" s="260"/>
      <c r="H171" s="263">
        <v>-13.612</v>
      </c>
      <c r="I171" s="264"/>
      <c r="J171" s="260"/>
      <c r="K171" s="260"/>
      <c r="L171" s="265"/>
      <c r="M171" s="266"/>
      <c r="N171" s="267"/>
      <c r="O171" s="267"/>
      <c r="P171" s="267"/>
      <c r="Q171" s="267"/>
      <c r="R171" s="267"/>
      <c r="S171" s="267"/>
      <c r="T171" s="268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T171" s="269" t="s">
        <v>133</v>
      </c>
      <c r="AU171" s="269" t="s">
        <v>84</v>
      </c>
      <c r="AV171" s="16" t="s">
        <v>164</v>
      </c>
      <c r="AW171" s="16" t="s">
        <v>33</v>
      </c>
      <c r="AX171" s="16" t="s">
        <v>74</v>
      </c>
      <c r="AY171" s="269" t="s">
        <v>123</v>
      </c>
    </row>
    <row r="172" s="15" customFormat="1">
      <c r="A172" s="15"/>
      <c r="B172" s="248"/>
      <c r="C172" s="249"/>
      <c r="D172" s="228" t="s">
        <v>133</v>
      </c>
      <c r="E172" s="250" t="s">
        <v>19</v>
      </c>
      <c r="F172" s="251" t="s">
        <v>204</v>
      </c>
      <c r="G172" s="249"/>
      <c r="H172" s="252">
        <v>373.31</v>
      </c>
      <c r="I172" s="253"/>
      <c r="J172" s="249"/>
      <c r="K172" s="249"/>
      <c r="L172" s="254"/>
      <c r="M172" s="255"/>
      <c r="N172" s="256"/>
      <c r="O172" s="256"/>
      <c r="P172" s="256"/>
      <c r="Q172" s="256"/>
      <c r="R172" s="256"/>
      <c r="S172" s="256"/>
      <c r="T172" s="257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T172" s="258" t="s">
        <v>133</v>
      </c>
      <c r="AU172" s="258" t="s">
        <v>84</v>
      </c>
      <c r="AV172" s="15" t="s">
        <v>129</v>
      </c>
      <c r="AW172" s="15" t="s">
        <v>33</v>
      </c>
      <c r="AX172" s="15" t="s">
        <v>82</v>
      </c>
      <c r="AY172" s="258" t="s">
        <v>123</v>
      </c>
    </row>
    <row r="173" s="13" customFormat="1">
      <c r="A173" s="13"/>
      <c r="B173" s="226"/>
      <c r="C173" s="227"/>
      <c r="D173" s="228" t="s">
        <v>133</v>
      </c>
      <c r="E173" s="227"/>
      <c r="F173" s="230" t="s">
        <v>205</v>
      </c>
      <c r="G173" s="227"/>
      <c r="H173" s="231">
        <v>111.993</v>
      </c>
      <c r="I173" s="232"/>
      <c r="J173" s="227"/>
      <c r="K173" s="227"/>
      <c r="L173" s="233"/>
      <c r="M173" s="234"/>
      <c r="N173" s="235"/>
      <c r="O173" s="235"/>
      <c r="P173" s="235"/>
      <c r="Q173" s="235"/>
      <c r="R173" s="235"/>
      <c r="S173" s="235"/>
      <c r="T173" s="236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37" t="s">
        <v>133</v>
      </c>
      <c r="AU173" s="237" t="s">
        <v>84</v>
      </c>
      <c r="AV173" s="13" t="s">
        <v>84</v>
      </c>
      <c r="AW173" s="13" t="s">
        <v>4</v>
      </c>
      <c r="AX173" s="13" t="s">
        <v>82</v>
      </c>
      <c r="AY173" s="237" t="s">
        <v>123</v>
      </c>
    </row>
    <row r="174" s="2" customFormat="1" ht="49.05" customHeight="1">
      <c r="A174" s="40"/>
      <c r="B174" s="41"/>
      <c r="C174" s="207" t="s">
        <v>129</v>
      </c>
      <c r="D174" s="207" t="s">
        <v>125</v>
      </c>
      <c r="E174" s="208" t="s">
        <v>206</v>
      </c>
      <c r="F174" s="209" t="s">
        <v>207</v>
      </c>
      <c r="G174" s="210" t="s">
        <v>167</v>
      </c>
      <c r="H174" s="211">
        <v>111.993</v>
      </c>
      <c r="I174" s="212"/>
      <c r="J174" s="213">
        <f>ROUND(I174*H174,2)</f>
        <v>0</v>
      </c>
      <c r="K174" s="214"/>
      <c r="L174" s="46"/>
      <c r="M174" s="215" t="s">
        <v>19</v>
      </c>
      <c r="N174" s="216" t="s">
        <v>45</v>
      </c>
      <c r="O174" s="86"/>
      <c r="P174" s="217">
        <f>O174*H174</f>
        <v>0</v>
      </c>
      <c r="Q174" s="217">
        <v>0</v>
      </c>
      <c r="R174" s="217">
        <f>Q174*H174</f>
        <v>0</v>
      </c>
      <c r="S174" s="217">
        <v>0</v>
      </c>
      <c r="T174" s="218">
        <f>S174*H174</f>
        <v>0</v>
      </c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R174" s="219" t="s">
        <v>129</v>
      </c>
      <c r="AT174" s="219" t="s">
        <v>125</v>
      </c>
      <c r="AU174" s="219" t="s">
        <v>84</v>
      </c>
      <c r="AY174" s="19" t="s">
        <v>123</v>
      </c>
      <c r="BE174" s="220">
        <f>IF(N174="základní",J174,0)</f>
        <v>0</v>
      </c>
      <c r="BF174" s="220">
        <f>IF(N174="snížená",J174,0)</f>
        <v>0</v>
      </c>
      <c r="BG174" s="220">
        <f>IF(N174="zákl. přenesená",J174,0)</f>
        <v>0</v>
      </c>
      <c r="BH174" s="220">
        <f>IF(N174="sníž. přenesená",J174,0)</f>
        <v>0</v>
      </c>
      <c r="BI174" s="220">
        <f>IF(N174="nulová",J174,0)</f>
        <v>0</v>
      </c>
      <c r="BJ174" s="19" t="s">
        <v>82</v>
      </c>
      <c r="BK174" s="220">
        <f>ROUND(I174*H174,2)</f>
        <v>0</v>
      </c>
      <c r="BL174" s="19" t="s">
        <v>129</v>
      </c>
      <c r="BM174" s="219" t="s">
        <v>208</v>
      </c>
    </row>
    <row r="175" s="2" customFormat="1">
      <c r="A175" s="40"/>
      <c r="B175" s="41"/>
      <c r="C175" s="42"/>
      <c r="D175" s="221" t="s">
        <v>131</v>
      </c>
      <c r="E175" s="42"/>
      <c r="F175" s="222" t="s">
        <v>209</v>
      </c>
      <c r="G175" s="42"/>
      <c r="H175" s="42"/>
      <c r="I175" s="223"/>
      <c r="J175" s="42"/>
      <c r="K175" s="42"/>
      <c r="L175" s="46"/>
      <c r="M175" s="224"/>
      <c r="N175" s="225"/>
      <c r="O175" s="86"/>
      <c r="P175" s="86"/>
      <c r="Q175" s="86"/>
      <c r="R175" s="86"/>
      <c r="S175" s="86"/>
      <c r="T175" s="87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T175" s="19" t="s">
        <v>131</v>
      </c>
      <c r="AU175" s="19" t="s">
        <v>84</v>
      </c>
    </row>
    <row r="176" s="13" customFormat="1">
      <c r="A176" s="13"/>
      <c r="B176" s="226"/>
      <c r="C176" s="227"/>
      <c r="D176" s="228" t="s">
        <v>133</v>
      </c>
      <c r="E176" s="229" t="s">
        <v>19</v>
      </c>
      <c r="F176" s="230" t="s">
        <v>170</v>
      </c>
      <c r="G176" s="227"/>
      <c r="H176" s="231">
        <v>87.674000000000007</v>
      </c>
      <c r="I176" s="232"/>
      <c r="J176" s="227"/>
      <c r="K176" s="227"/>
      <c r="L176" s="233"/>
      <c r="M176" s="234"/>
      <c r="N176" s="235"/>
      <c r="O176" s="235"/>
      <c r="P176" s="235"/>
      <c r="Q176" s="235"/>
      <c r="R176" s="235"/>
      <c r="S176" s="235"/>
      <c r="T176" s="236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37" t="s">
        <v>133</v>
      </c>
      <c r="AU176" s="237" t="s">
        <v>84</v>
      </c>
      <c r="AV176" s="13" t="s">
        <v>84</v>
      </c>
      <c r="AW176" s="13" t="s">
        <v>33</v>
      </c>
      <c r="AX176" s="13" t="s">
        <v>74</v>
      </c>
      <c r="AY176" s="237" t="s">
        <v>123</v>
      </c>
    </row>
    <row r="177" s="13" customFormat="1">
      <c r="A177" s="13"/>
      <c r="B177" s="226"/>
      <c r="C177" s="227"/>
      <c r="D177" s="228" t="s">
        <v>133</v>
      </c>
      <c r="E177" s="229" t="s">
        <v>19</v>
      </c>
      <c r="F177" s="230" t="s">
        <v>171</v>
      </c>
      <c r="G177" s="227"/>
      <c r="H177" s="231">
        <v>27.294</v>
      </c>
      <c r="I177" s="232"/>
      <c r="J177" s="227"/>
      <c r="K177" s="227"/>
      <c r="L177" s="233"/>
      <c r="M177" s="234"/>
      <c r="N177" s="235"/>
      <c r="O177" s="235"/>
      <c r="P177" s="235"/>
      <c r="Q177" s="235"/>
      <c r="R177" s="235"/>
      <c r="S177" s="235"/>
      <c r="T177" s="236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37" t="s">
        <v>133</v>
      </c>
      <c r="AU177" s="237" t="s">
        <v>84</v>
      </c>
      <c r="AV177" s="13" t="s">
        <v>84</v>
      </c>
      <c r="AW177" s="13" t="s">
        <v>33</v>
      </c>
      <c r="AX177" s="13" t="s">
        <v>74</v>
      </c>
      <c r="AY177" s="237" t="s">
        <v>123</v>
      </c>
    </row>
    <row r="178" s="13" customFormat="1">
      <c r="A178" s="13"/>
      <c r="B178" s="226"/>
      <c r="C178" s="227"/>
      <c r="D178" s="228" t="s">
        <v>133</v>
      </c>
      <c r="E178" s="229" t="s">
        <v>19</v>
      </c>
      <c r="F178" s="230" t="s">
        <v>172</v>
      </c>
      <c r="G178" s="227"/>
      <c r="H178" s="231">
        <v>10.613</v>
      </c>
      <c r="I178" s="232"/>
      <c r="J178" s="227"/>
      <c r="K178" s="227"/>
      <c r="L178" s="233"/>
      <c r="M178" s="234"/>
      <c r="N178" s="235"/>
      <c r="O178" s="235"/>
      <c r="P178" s="235"/>
      <c r="Q178" s="235"/>
      <c r="R178" s="235"/>
      <c r="S178" s="235"/>
      <c r="T178" s="236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37" t="s">
        <v>133</v>
      </c>
      <c r="AU178" s="237" t="s">
        <v>84</v>
      </c>
      <c r="AV178" s="13" t="s">
        <v>84</v>
      </c>
      <c r="AW178" s="13" t="s">
        <v>33</v>
      </c>
      <c r="AX178" s="13" t="s">
        <v>74</v>
      </c>
      <c r="AY178" s="237" t="s">
        <v>123</v>
      </c>
    </row>
    <row r="179" s="13" customFormat="1">
      <c r="A179" s="13"/>
      <c r="B179" s="226"/>
      <c r="C179" s="227"/>
      <c r="D179" s="228" t="s">
        <v>133</v>
      </c>
      <c r="E179" s="229" t="s">
        <v>19</v>
      </c>
      <c r="F179" s="230" t="s">
        <v>173</v>
      </c>
      <c r="G179" s="227"/>
      <c r="H179" s="231">
        <v>16.670999999999999</v>
      </c>
      <c r="I179" s="232"/>
      <c r="J179" s="227"/>
      <c r="K179" s="227"/>
      <c r="L179" s="233"/>
      <c r="M179" s="234"/>
      <c r="N179" s="235"/>
      <c r="O179" s="235"/>
      <c r="P179" s="235"/>
      <c r="Q179" s="235"/>
      <c r="R179" s="235"/>
      <c r="S179" s="235"/>
      <c r="T179" s="236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37" t="s">
        <v>133</v>
      </c>
      <c r="AU179" s="237" t="s">
        <v>84</v>
      </c>
      <c r="AV179" s="13" t="s">
        <v>84</v>
      </c>
      <c r="AW179" s="13" t="s">
        <v>33</v>
      </c>
      <c r="AX179" s="13" t="s">
        <v>74</v>
      </c>
      <c r="AY179" s="237" t="s">
        <v>123</v>
      </c>
    </row>
    <row r="180" s="13" customFormat="1">
      <c r="A180" s="13"/>
      <c r="B180" s="226"/>
      <c r="C180" s="227"/>
      <c r="D180" s="228" t="s">
        <v>133</v>
      </c>
      <c r="E180" s="229" t="s">
        <v>19</v>
      </c>
      <c r="F180" s="230" t="s">
        <v>174</v>
      </c>
      <c r="G180" s="227"/>
      <c r="H180" s="231">
        <v>23.018000000000001</v>
      </c>
      <c r="I180" s="232"/>
      <c r="J180" s="227"/>
      <c r="K180" s="227"/>
      <c r="L180" s="233"/>
      <c r="M180" s="234"/>
      <c r="N180" s="235"/>
      <c r="O180" s="235"/>
      <c r="P180" s="235"/>
      <c r="Q180" s="235"/>
      <c r="R180" s="235"/>
      <c r="S180" s="235"/>
      <c r="T180" s="236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37" t="s">
        <v>133</v>
      </c>
      <c r="AU180" s="237" t="s">
        <v>84</v>
      </c>
      <c r="AV180" s="13" t="s">
        <v>84</v>
      </c>
      <c r="AW180" s="13" t="s">
        <v>33</v>
      </c>
      <c r="AX180" s="13" t="s">
        <v>74</v>
      </c>
      <c r="AY180" s="237" t="s">
        <v>123</v>
      </c>
    </row>
    <row r="181" s="13" customFormat="1">
      <c r="A181" s="13"/>
      <c r="B181" s="226"/>
      <c r="C181" s="227"/>
      <c r="D181" s="228" t="s">
        <v>133</v>
      </c>
      <c r="E181" s="229" t="s">
        <v>19</v>
      </c>
      <c r="F181" s="230" t="s">
        <v>175</v>
      </c>
      <c r="G181" s="227"/>
      <c r="H181" s="231">
        <v>10.752000000000001</v>
      </c>
      <c r="I181" s="232"/>
      <c r="J181" s="227"/>
      <c r="K181" s="227"/>
      <c r="L181" s="233"/>
      <c r="M181" s="234"/>
      <c r="N181" s="235"/>
      <c r="O181" s="235"/>
      <c r="P181" s="235"/>
      <c r="Q181" s="235"/>
      <c r="R181" s="235"/>
      <c r="S181" s="235"/>
      <c r="T181" s="236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237" t="s">
        <v>133</v>
      </c>
      <c r="AU181" s="237" t="s">
        <v>84</v>
      </c>
      <c r="AV181" s="13" t="s">
        <v>84</v>
      </c>
      <c r="AW181" s="13" t="s">
        <v>33</v>
      </c>
      <c r="AX181" s="13" t="s">
        <v>74</v>
      </c>
      <c r="AY181" s="237" t="s">
        <v>123</v>
      </c>
    </row>
    <row r="182" s="13" customFormat="1">
      <c r="A182" s="13"/>
      <c r="B182" s="226"/>
      <c r="C182" s="227"/>
      <c r="D182" s="228" t="s">
        <v>133</v>
      </c>
      <c r="E182" s="229" t="s">
        <v>19</v>
      </c>
      <c r="F182" s="230" t="s">
        <v>176</v>
      </c>
      <c r="G182" s="227"/>
      <c r="H182" s="231">
        <v>4.7830000000000004</v>
      </c>
      <c r="I182" s="232"/>
      <c r="J182" s="227"/>
      <c r="K182" s="227"/>
      <c r="L182" s="233"/>
      <c r="M182" s="234"/>
      <c r="N182" s="235"/>
      <c r="O182" s="235"/>
      <c r="P182" s="235"/>
      <c r="Q182" s="235"/>
      <c r="R182" s="235"/>
      <c r="S182" s="235"/>
      <c r="T182" s="236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T182" s="237" t="s">
        <v>133</v>
      </c>
      <c r="AU182" s="237" t="s">
        <v>84</v>
      </c>
      <c r="AV182" s="13" t="s">
        <v>84</v>
      </c>
      <c r="AW182" s="13" t="s">
        <v>33</v>
      </c>
      <c r="AX182" s="13" t="s">
        <v>74</v>
      </c>
      <c r="AY182" s="237" t="s">
        <v>123</v>
      </c>
    </row>
    <row r="183" s="13" customFormat="1">
      <c r="A183" s="13"/>
      <c r="B183" s="226"/>
      <c r="C183" s="227"/>
      <c r="D183" s="228" t="s">
        <v>133</v>
      </c>
      <c r="E183" s="229" t="s">
        <v>19</v>
      </c>
      <c r="F183" s="230" t="s">
        <v>177</v>
      </c>
      <c r="G183" s="227"/>
      <c r="H183" s="231">
        <v>19.719000000000001</v>
      </c>
      <c r="I183" s="232"/>
      <c r="J183" s="227"/>
      <c r="K183" s="227"/>
      <c r="L183" s="233"/>
      <c r="M183" s="234"/>
      <c r="N183" s="235"/>
      <c r="O183" s="235"/>
      <c r="P183" s="235"/>
      <c r="Q183" s="235"/>
      <c r="R183" s="235"/>
      <c r="S183" s="235"/>
      <c r="T183" s="236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37" t="s">
        <v>133</v>
      </c>
      <c r="AU183" s="237" t="s">
        <v>84</v>
      </c>
      <c r="AV183" s="13" t="s">
        <v>84</v>
      </c>
      <c r="AW183" s="13" t="s">
        <v>33</v>
      </c>
      <c r="AX183" s="13" t="s">
        <v>74</v>
      </c>
      <c r="AY183" s="237" t="s">
        <v>123</v>
      </c>
    </row>
    <row r="184" s="13" customFormat="1">
      <c r="A184" s="13"/>
      <c r="B184" s="226"/>
      <c r="C184" s="227"/>
      <c r="D184" s="228" t="s">
        <v>133</v>
      </c>
      <c r="E184" s="229" t="s">
        <v>19</v>
      </c>
      <c r="F184" s="230" t="s">
        <v>178</v>
      </c>
      <c r="G184" s="227"/>
      <c r="H184" s="231">
        <v>71.174999999999997</v>
      </c>
      <c r="I184" s="232"/>
      <c r="J184" s="227"/>
      <c r="K184" s="227"/>
      <c r="L184" s="233"/>
      <c r="M184" s="234"/>
      <c r="N184" s="235"/>
      <c r="O184" s="235"/>
      <c r="P184" s="235"/>
      <c r="Q184" s="235"/>
      <c r="R184" s="235"/>
      <c r="S184" s="235"/>
      <c r="T184" s="236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37" t="s">
        <v>133</v>
      </c>
      <c r="AU184" s="237" t="s">
        <v>84</v>
      </c>
      <c r="AV184" s="13" t="s">
        <v>84</v>
      </c>
      <c r="AW184" s="13" t="s">
        <v>33</v>
      </c>
      <c r="AX184" s="13" t="s">
        <v>74</v>
      </c>
      <c r="AY184" s="237" t="s">
        <v>123</v>
      </c>
    </row>
    <row r="185" s="14" customFormat="1">
      <c r="A185" s="14"/>
      <c r="B185" s="238"/>
      <c r="C185" s="239"/>
      <c r="D185" s="228" t="s">
        <v>133</v>
      </c>
      <c r="E185" s="240" t="s">
        <v>19</v>
      </c>
      <c r="F185" s="241" t="s">
        <v>179</v>
      </c>
      <c r="G185" s="239"/>
      <c r="H185" s="240" t="s">
        <v>19</v>
      </c>
      <c r="I185" s="242"/>
      <c r="J185" s="239"/>
      <c r="K185" s="239"/>
      <c r="L185" s="243"/>
      <c r="M185" s="244"/>
      <c r="N185" s="245"/>
      <c r="O185" s="245"/>
      <c r="P185" s="245"/>
      <c r="Q185" s="245"/>
      <c r="R185" s="245"/>
      <c r="S185" s="245"/>
      <c r="T185" s="246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47" t="s">
        <v>133</v>
      </c>
      <c r="AU185" s="247" t="s">
        <v>84</v>
      </c>
      <c r="AV185" s="14" t="s">
        <v>82</v>
      </c>
      <c r="AW185" s="14" t="s">
        <v>33</v>
      </c>
      <c r="AX185" s="14" t="s">
        <v>74</v>
      </c>
      <c r="AY185" s="247" t="s">
        <v>123</v>
      </c>
    </row>
    <row r="186" s="13" customFormat="1">
      <c r="A186" s="13"/>
      <c r="B186" s="226"/>
      <c r="C186" s="227"/>
      <c r="D186" s="228" t="s">
        <v>133</v>
      </c>
      <c r="E186" s="229" t="s">
        <v>19</v>
      </c>
      <c r="F186" s="230" t="s">
        <v>180</v>
      </c>
      <c r="G186" s="227"/>
      <c r="H186" s="231">
        <v>14.352</v>
      </c>
      <c r="I186" s="232"/>
      <c r="J186" s="227"/>
      <c r="K186" s="227"/>
      <c r="L186" s="233"/>
      <c r="M186" s="234"/>
      <c r="N186" s="235"/>
      <c r="O186" s="235"/>
      <c r="P186" s="235"/>
      <c r="Q186" s="235"/>
      <c r="R186" s="235"/>
      <c r="S186" s="235"/>
      <c r="T186" s="236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37" t="s">
        <v>133</v>
      </c>
      <c r="AU186" s="237" t="s">
        <v>84</v>
      </c>
      <c r="AV186" s="13" t="s">
        <v>84</v>
      </c>
      <c r="AW186" s="13" t="s">
        <v>33</v>
      </c>
      <c r="AX186" s="13" t="s">
        <v>74</v>
      </c>
      <c r="AY186" s="237" t="s">
        <v>123</v>
      </c>
    </row>
    <row r="187" s="14" customFormat="1">
      <c r="A187" s="14"/>
      <c r="B187" s="238"/>
      <c r="C187" s="239"/>
      <c r="D187" s="228" t="s">
        <v>133</v>
      </c>
      <c r="E187" s="240" t="s">
        <v>19</v>
      </c>
      <c r="F187" s="241" t="s">
        <v>140</v>
      </c>
      <c r="G187" s="239"/>
      <c r="H187" s="240" t="s">
        <v>19</v>
      </c>
      <c r="I187" s="242"/>
      <c r="J187" s="239"/>
      <c r="K187" s="239"/>
      <c r="L187" s="243"/>
      <c r="M187" s="244"/>
      <c r="N187" s="245"/>
      <c r="O187" s="245"/>
      <c r="P187" s="245"/>
      <c r="Q187" s="245"/>
      <c r="R187" s="245"/>
      <c r="S187" s="245"/>
      <c r="T187" s="246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T187" s="247" t="s">
        <v>133</v>
      </c>
      <c r="AU187" s="247" t="s">
        <v>84</v>
      </c>
      <c r="AV187" s="14" t="s">
        <v>82</v>
      </c>
      <c r="AW187" s="14" t="s">
        <v>33</v>
      </c>
      <c r="AX187" s="14" t="s">
        <v>74</v>
      </c>
      <c r="AY187" s="247" t="s">
        <v>123</v>
      </c>
    </row>
    <row r="188" s="13" customFormat="1">
      <c r="A188" s="13"/>
      <c r="B188" s="226"/>
      <c r="C188" s="227"/>
      <c r="D188" s="228" t="s">
        <v>133</v>
      </c>
      <c r="E188" s="229" t="s">
        <v>19</v>
      </c>
      <c r="F188" s="230" t="s">
        <v>181</v>
      </c>
      <c r="G188" s="227"/>
      <c r="H188" s="231">
        <v>12.840999999999999</v>
      </c>
      <c r="I188" s="232"/>
      <c r="J188" s="227"/>
      <c r="K188" s="227"/>
      <c r="L188" s="233"/>
      <c r="M188" s="234"/>
      <c r="N188" s="235"/>
      <c r="O188" s="235"/>
      <c r="P188" s="235"/>
      <c r="Q188" s="235"/>
      <c r="R188" s="235"/>
      <c r="S188" s="235"/>
      <c r="T188" s="236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37" t="s">
        <v>133</v>
      </c>
      <c r="AU188" s="237" t="s">
        <v>84</v>
      </c>
      <c r="AV188" s="13" t="s">
        <v>84</v>
      </c>
      <c r="AW188" s="13" t="s">
        <v>33</v>
      </c>
      <c r="AX188" s="13" t="s">
        <v>74</v>
      </c>
      <c r="AY188" s="237" t="s">
        <v>123</v>
      </c>
    </row>
    <row r="189" s="14" customFormat="1">
      <c r="A189" s="14"/>
      <c r="B189" s="238"/>
      <c r="C189" s="239"/>
      <c r="D189" s="228" t="s">
        <v>133</v>
      </c>
      <c r="E189" s="240" t="s">
        <v>19</v>
      </c>
      <c r="F189" s="241" t="s">
        <v>142</v>
      </c>
      <c r="G189" s="239"/>
      <c r="H189" s="240" t="s">
        <v>19</v>
      </c>
      <c r="I189" s="242"/>
      <c r="J189" s="239"/>
      <c r="K189" s="239"/>
      <c r="L189" s="243"/>
      <c r="M189" s="244"/>
      <c r="N189" s="245"/>
      <c r="O189" s="245"/>
      <c r="P189" s="245"/>
      <c r="Q189" s="245"/>
      <c r="R189" s="245"/>
      <c r="S189" s="245"/>
      <c r="T189" s="246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T189" s="247" t="s">
        <v>133</v>
      </c>
      <c r="AU189" s="247" t="s">
        <v>84</v>
      </c>
      <c r="AV189" s="14" t="s">
        <v>82</v>
      </c>
      <c r="AW189" s="14" t="s">
        <v>33</v>
      </c>
      <c r="AX189" s="14" t="s">
        <v>74</v>
      </c>
      <c r="AY189" s="247" t="s">
        <v>123</v>
      </c>
    </row>
    <row r="190" s="13" customFormat="1">
      <c r="A190" s="13"/>
      <c r="B190" s="226"/>
      <c r="C190" s="227"/>
      <c r="D190" s="228" t="s">
        <v>133</v>
      </c>
      <c r="E190" s="229" t="s">
        <v>19</v>
      </c>
      <c r="F190" s="230" t="s">
        <v>182</v>
      </c>
      <c r="G190" s="227"/>
      <c r="H190" s="231">
        <v>18.343</v>
      </c>
      <c r="I190" s="232"/>
      <c r="J190" s="227"/>
      <c r="K190" s="227"/>
      <c r="L190" s="233"/>
      <c r="M190" s="234"/>
      <c r="N190" s="235"/>
      <c r="O190" s="235"/>
      <c r="P190" s="235"/>
      <c r="Q190" s="235"/>
      <c r="R190" s="235"/>
      <c r="S190" s="235"/>
      <c r="T190" s="236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37" t="s">
        <v>133</v>
      </c>
      <c r="AU190" s="237" t="s">
        <v>84</v>
      </c>
      <c r="AV190" s="13" t="s">
        <v>84</v>
      </c>
      <c r="AW190" s="13" t="s">
        <v>33</v>
      </c>
      <c r="AX190" s="13" t="s">
        <v>74</v>
      </c>
      <c r="AY190" s="237" t="s">
        <v>123</v>
      </c>
    </row>
    <row r="191" s="14" customFormat="1">
      <c r="A191" s="14"/>
      <c r="B191" s="238"/>
      <c r="C191" s="239"/>
      <c r="D191" s="228" t="s">
        <v>133</v>
      </c>
      <c r="E191" s="240" t="s">
        <v>19</v>
      </c>
      <c r="F191" s="241" t="s">
        <v>144</v>
      </c>
      <c r="G191" s="239"/>
      <c r="H191" s="240" t="s">
        <v>19</v>
      </c>
      <c r="I191" s="242"/>
      <c r="J191" s="239"/>
      <c r="K191" s="239"/>
      <c r="L191" s="243"/>
      <c r="M191" s="244"/>
      <c r="N191" s="245"/>
      <c r="O191" s="245"/>
      <c r="P191" s="245"/>
      <c r="Q191" s="245"/>
      <c r="R191" s="245"/>
      <c r="S191" s="245"/>
      <c r="T191" s="246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T191" s="247" t="s">
        <v>133</v>
      </c>
      <c r="AU191" s="247" t="s">
        <v>84</v>
      </c>
      <c r="AV191" s="14" t="s">
        <v>82</v>
      </c>
      <c r="AW191" s="14" t="s">
        <v>33</v>
      </c>
      <c r="AX191" s="14" t="s">
        <v>74</v>
      </c>
      <c r="AY191" s="247" t="s">
        <v>123</v>
      </c>
    </row>
    <row r="192" s="13" customFormat="1">
      <c r="A192" s="13"/>
      <c r="B192" s="226"/>
      <c r="C192" s="227"/>
      <c r="D192" s="228" t="s">
        <v>133</v>
      </c>
      <c r="E192" s="229" t="s">
        <v>19</v>
      </c>
      <c r="F192" s="230" t="s">
        <v>183</v>
      </c>
      <c r="G192" s="227"/>
      <c r="H192" s="231">
        <v>14.058999999999999</v>
      </c>
      <c r="I192" s="232"/>
      <c r="J192" s="227"/>
      <c r="K192" s="227"/>
      <c r="L192" s="233"/>
      <c r="M192" s="234"/>
      <c r="N192" s="235"/>
      <c r="O192" s="235"/>
      <c r="P192" s="235"/>
      <c r="Q192" s="235"/>
      <c r="R192" s="235"/>
      <c r="S192" s="235"/>
      <c r="T192" s="236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37" t="s">
        <v>133</v>
      </c>
      <c r="AU192" s="237" t="s">
        <v>84</v>
      </c>
      <c r="AV192" s="13" t="s">
        <v>84</v>
      </c>
      <c r="AW192" s="13" t="s">
        <v>33</v>
      </c>
      <c r="AX192" s="13" t="s">
        <v>74</v>
      </c>
      <c r="AY192" s="237" t="s">
        <v>123</v>
      </c>
    </row>
    <row r="193" s="14" customFormat="1">
      <c r="A193" s="14"/>
      <c r="B193" s="238"/>
      <c r="C193" s="239"/>
      <c r="D193" s="228" t="s">
        <v>133</v>
      </c>
      <c r="E193" s="240" t="s">
        <v>19</v>
      </c>
      <c r="F193" s="241" t="s">
        <v>146</v>
      </c>
      <c r="G193" s="239"/>
      <c r="H193" s="240" t="s">
        <v>19</v>
      </c>
      <c r="I193" s="242"/>
      <c r="J193" s="239"/>
      <c r="K193" s="239"/>
      <c r="L193" s="243"/>
      <c r="M193" s="244"/>
      <c r="N193" s="245"/>
      <c r="O193" s="245"/>
      <c r="P193" s="245"/>
      <c r="Q193" s="245"/>
      <c r="R193" s="245"/>
      <c r="S193" s="245"/>
      <c r="T193" s="246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T193" s="247" t="s">
        <v>133</v>
      </c>
      <c r="AU193" s="247" t="s">
        <v>84</v>
      </c>
      <c r="AV193" s="14" t="s">
        <v>82</v>
      </c>
      <c r="AW193" s="14" t="s">
        <v>33</v>
      </c>
      <c r="AX193" s="14" t="s">
        <v>74</v>
      </c>
      <c r="AY193" s="247" t="s">
        <v>123</v>
      </c>
    </row>
    <row r="194" s="13" customFormat="1">
      <c r="A194" s="13"/>
      <c r="B194" s="226"/>
      <c r="C194" s="227"/>
      <c r="D194" s="228" t="s">
        <v>133</v>
      </c>
      <c r="E194" s="229" t="s">
        <v>19</v>
      </c>
      <c r="F194" s="230" t="s">
        <v>184</v>
      </c>
      <c r="G194" s="227"/>
      <c r="H194" s="231">
        <v>34.869</v>
      </c>
      <c r="I194" s="232"/>
      <c r="J194" s="227"/>
      <c r="K194" s="227"/>
      <c r="L194" s="233"/>
      <c r="M194" s="234"/>
      <c r="N194" s="235"/>
      <c r="O194" s="235"/>
      <c r="P194" s="235"/>
      <c r="Q194" s="235"/>
      <c r="R194" s="235"/>
      <c r="S194" s="235"/>
      <c r="T194" s="236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37" t="s">
        <v>133</v>
      </c>
      <c r="AU194" s="237" t="s">
        <v>84</v>
      </c>
      <c r="AV194" s="13" t="s">
        <v>84</v>
      </c>
      <c r="AW194" s="13" t="s">
        <v>33</v>
      </c>
      <c r="AX194" s="13" t="s">
        <v>74</v>
      </c>
      <c r="AY194" s="237" t="s">
        <v>123</v>
      </c>
    </row>
    <row r="195" s="14" customFormat="1">
      <c r="A195" s="14"/>
      <c r="B195" s="238"/>
      <c r="C195" s="239"/>
      <c r="D195" s="228" t="s">
        <v>133</v>
      </c>
      <c r="E195" s="240" t="s">
        <v>19</v>
      </c>
      <c r="F195" s="241" t="s">
        <v>148</v>
      </c>
      <c r="G195" s="239"/>
      <c r="H195" s="240" t="s">
        <v>19</v>
      </c>
      <c r="I195" s="242"/>
      <c r="J195" s="239"/>
      <c r="K195" s="239"/>
      <c r="L195" s="243"/>
      <c r="M195" s="244"/>
      <c r="N195" s="245"/>
      <c r="O195" s="245"/>
      <c r="P195" s="245"/>
      <c r="Q195" s="245"/>
      <c r="R195" s="245"/>
      <c r="S195" s="245"/>
      <c r="T195" s="246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47" t="s">
        <v>133</v>
      </c>
      <c r="AU195" s="247" t="s">
        <v>84</v>
      </c>
      <c r="AV195" s="14" t="s">
        <v>82</v>
      </c>
      <c r="AW195" s="14" t="s">
        <v>33</v>
      </c>
      <c r="AX195" s="14" t="s">
        <v>74</v>
      </c>
      <c r="AY195" s="247" t="s">
        <v>123</v>
      </c>
    </row>
    <row r="196" s="13" customFormat="1">
      <c r="A196" s="13"/>
      <c r="B196" s="226"/>
      <c r="C196" s="227"/>
      <c r="D196" s="228" t="s">
        <v>133</v>
      </c>
      <c r="E196" s="229" t="s">
        <v>19</v>
      </c>
      <c r="F196" s="230" t="s">
        <v>185</v>
      </c>
      <c r="G196" s="227"/>
      <c r="H196" s="231">
        <v>7.3460000000000001</v>
      </c>
      <c r="I196" s="232"/>
      <c r="J196" s="227"/>
      <c r="K196" s="227"/>
      <c r="L196" s="233"/>
      <c r="M196" s="234"/>
      <c r="N196" s="235"/>
      <c r="O196" s="235"/>
      <c r="P196" s="235"/>
      <c r="Q196" s="235"/>
      <c r="R196" s="235"/>
      <c r="S196" s="235"/>
      <c r="T196" s="236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37" t="s">
        <v>133</v>
      </c>
      <c r="AU196" s="237" t="s">
        <v>84</v>
      </c>
      <c r="AV196" s="13" t="s">
        <v>84</v>
      </c>
      <c r="AW196" s="13" t="s">
        <v>33</v>
      </c>
      <c r="AX196" s="13" t="s">
        <v>74</v>
      </c>
      <c r="AY196" s="237" t="s">
        <v>123</v>
      </c>
    </row>
    <row r="197" s="14" customFormat="1">
      <c r="A197" s="14"/>
      <c r="B197" s="238"/>
      <c r="C197" s="239"/>
      <c r="D197" s="228" t="s">
        <v>133</v>
      </c>
      <c r="E197" s="240" t="s">
        <v>19</v>
      </c>
      <c r="F197" s="241" t="s">
        <v>150</v>
      </c>
      <c r="G197" s="239"/>
      <c r="H197" s="240" t="s">
        <v>19</v>
      </c>
      <c r="I197" s="242"/>
      <c r="J197" s="239"/>
      <c r="K197" s="239"/>
      <c r="L197" s="243"/>
      <c r="M197" s="244"/>
      <c r="N197" s="245"/>
      <c r="O197" s="245"/>
      <c r="P197" s="245"/>
      <c r="Q197" s="245"/>
      <c r="R197" s="245"/>
      <c r="S197" s="245"/>
      <c r="T197" s="246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T197" s="247" t="s">
        <v>133</v>
      </c>
      <c r="AU197" s="247" t="s">
        <v>84</v>
      </c>
      <c r="AV197" s="14" t="s">
        <v>82</v>
      </c>
      <c r="AW197" s="14" t="s">
        <v>33</v>
      </c>
      <c r="AX197" s="14" t="s">
        <v>74</v>
      </c>
      <c r="AY197" s="247" t="s">
        <v>123</v>
      </c>
    </row>
    <row r="198" s="13" customFormat="1">
      <c r="A198" s="13"/>
      <c r="B198" s="226"/>
      <c r="C198" s="227"/>
      <c r="D198" s="228" t="s">
        <v>133</v>
      </c>
      <c r="E198" s="229" t="s">
        <v>19</v>
      </c>
      <c r="F198" s="230" t="s">
        <v>186</v>
      </c>
      <c r="G198" s="227"/>
      <c r="H198" s="231">
        <v>6.3929999999999998</v>
      </c>
      <c r="I198" s="232"/>
      <c r="J198" s="227"/>
      <c r="K198" s="227"/>
      <c r="L198" s="233"/>
      <c r="M198" s="234"/>
      <c r="N198" s="235"/>
      <c r="O198" s="235"/>
      <c r="P198" s="235"/>
      <c r="Q198" s="235"/>
      <c r="R198" s="235"/>
      <c r="S198" s="235"/>
      <c r="T198" s="236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37" t="s">
        <v>133</v>
      </c>
      <c r="AU198" s="237" t="s">
        <v>84</v>
      </c>
      <c r="AV198" s="13" t="s">
        <v>84</v>
      </c>
      <c r="AW198" s="13" t="s">
        <v>33</v>
      </c>
      <c r="AX198" s="13" t="s">
        <v>74</v>
      </c>
      <c r="AY198" s="237" t="s">
        <v>123</v>
      </c>
    </row>
    <row r="199" s="14" customFormat="1">
      <c r="A199" s="14"/>
      <c r="B199" s="238"/>
      <c r="C199" s="239"/>
      <c r="D199" s="228" t="s">
        <v>133</v>
      </c>
      <c r="E199" s="240" t="s">
        <v>19</v>
      </c>
      <c r="F199" s="241" t="s">
        <v>152</v>
      </c>
      <c r="G199" s="239"/>
      <c r="H199" s="240" t="s">
        <v>19</v>
      </c>
      <c r="I199" s="242"/>
      <c r="J199" s="239"/>
      <c r="K199" s="239"/>
      <c r="L199" s="243"/>
      <c r="M199" s="244"/>
      <c r="N199" s="245"/>
      <c r="O199" s="245"/>
      <c r="P199" s="245"/>
      <c r="Q199" s="245"/>
      <c r="R199" s="245"/>
      <c r="S199" s="245"/>
      <c r="T199" s="246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47" t="s">
        <v>133</v>
      </c>
      <c r="AU199" s="247" t="s">
        <v>84</v>
      </c>
      <c r="AV199" s="14" t="s">
        <v>82</v>
      </c>
      <c r="AW199" s="14" t="s">
        <v>33</v>
      </c>
      <c r="AX199" s="14" t="s">
        <v>74</v>
      </c>
      <c r="AY199" s="247" t="s">
        <v>123</v>
      </c>
    </row>
    <row r="200" s="13" customFormat="1">
      <c r="A200" s="13"/>
      <c r="B200" s="226"/>
      <c r="C200" s="227"/>
      <c r="D200" s="228" t="s">
        <v>133</v>
      </c>
      <c r="E200" s="229" t="s">
        <v>19</v>
      </c>
      <c r="F200" s="230" t="s">
        <v>187</v>
      </c>
      <c r="G200" s="227"/>
      <c r="H200" s="231">
        <v>10.18</v>
      </c>
      <c r="I200" s="232"/>
      <c r="J200" s="227"/>
      <c r="K200" s="227"/>
      <c r="L200" s="233"/>
      <c r="M200" s="234"/>
      <c r="N200" s="235"/>
      <c r="O200" s="235"/>
      <c r="P200" s="235"/>
      <c r="Q200" s="235"/>
      <c r="R200" s="235"/>
      <c r="S200" s="235"/>
      <c r="T200" s="236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37" t="s">
        <v>133</v>
      </c>
      <c r="AU200" s="237" t="s">
        <v>84</v>
      </c>
      <c r="AV200" s="13" t="s">
        <v>84</v>
      </c>
      <c r="AW200" s="13" t="s">
        <v>33</v>
      </c>
      <c r="AX200" s="13" t="s">
        <v>74</v>
      </c>
      <c r="AY200" s="237" t="s">
        <v>123</v>
      </c>
    </row>
    <row r="201" s="14" customFormat="1">
      <c r="A201" s="14"/>
      <c r="B201" s="238"/>
      <c r="C201" s="239"/>
      <c r="D201" s="228" t="s">
        <v>133</v>
      </c>
      <c r="E201" s="240" t="s">
        <v>19</v>
      </c>
      <c r="F201" s="241" t="s">
        <v>154</v>
      </c>
      <c r="G201" s="239"/>
      <c r="H201" s="240" t="s">
        <v>19</v>
      </c>
      <c r="I201" s="242"/>
      <c r="J201" s="239"/>
      <c r="K201" s="239"/>
      <c r="L201" s="243"/>
      <c r="M201" s="244"/>
      <c r="N201" s="245"/>
      <c r="O201" s="245"/>
      <c r="P201" s="245"/>
      <c r="Q201" s="245"/>
      <c r="R201" s="245"/>
      <c r="S201" s="245"/>
      <c r="T201" s="246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T201" s="247" t="s">
        <v>133</v>
      </c>
      <c r="AU201" s="247" t="s">
        <v>84</v>
      </c>
      <c r="AV201" s="14" t="s">
        <v>82</v>
      </c>
      <c r="AW201" s="14" t="s">
        <v>33</v>
      </c>
      <c r="AX201" s="14" t="s">
        <v>74</v>
      </c>
      <c r="AY201" s="247" t="s">
        <v>123</v>
      </c>
    </row>
    <row r="202" s="13" customFormat="1">
      <c r="A202" s="13"/>
      <c r="B202" s="226"/>
      <c r="C202" s="227"/>
      <c r="D202" s="228" t="s">
        <v>133</v>
      </c>
      <c r="E202" s="229" t="s">
        <v>19</v>
      </c>
      <c r="F202" s="230" t="s">
        <v>188</v>
      </c>
      <c r="G202" s="227"/>
      <c r="H202" s="231">
        <v>5.0090000000000003</v>
      </c>
      <c r="I202" s="232"/>
      <c r="J202" s="227"/>
      <c r="K202" s="227"/>
      <c r="L202" s="233"/>
      <c r="M202" s="234"/>
      <c r="N202" s="235"/>
      <c r="O202" s="235"/>
      <c r="P202" s="235"/>
      <c r="Q202" s="235"/>
      <c r="R202" s="235"/>
      <c r="S202" s="235"/>
      <c r="T202" s="236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37" t="s">
        <v>133</v>
      </c>
      <c r="AU202" s="237" t="s">
        <v>84</v>
      </c>
      <c r="AV202" s="13" t="s">
        <v>84</v>
      </c>
      <c r="AW202" s="13" t="s">
        <v>33</v>
      </c>
      <c r="AX202" s="13" t="s">
        <v>74</v>
      </c>
      <c r="AY202" s="237" t="s">
        <v>123</v>
      </c>
    </row>
    <row r="203" s="13" customFormat="1">
      <c r="A203" s="13"/>
      <c r="B203" s="226"/>
      <c r="C203" s="227"/>
      <c r="D203" s="228" t="s">
        <v>133</v>
      </c>
      <c r="E203" s="229" t="s">
        <v>19</v>
      </c>
      <c r="F203" s="230" t="s">
        <v>189</v>
      </c>
      <c r="G203" s="227"/>
      <c r="H203" s="231">
        <v>8.2189999999999994</v>
      </c>
      <c r="I203" s="232"/>
      <c r="J203" s="227"/>
      <c r="K203" s="227"/>
      <c r="L203" s="233"/>
      <c r="M203" s="234"/>
      <c r="N203" s="235"/>
      <c r="O203" s="235"/>
      <c r="P203" s="235"/>
      <c r="Q203" s="235"/>
      <c r="R203" s="235"/>
      <c r="S203" s="235"/>
      <c r="T203" s="236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237" t="s">
        <v>133</v>
      </c>
      <c r="AU203" s="237" t="s">
        <v>84</v>
      </c>
      <c r="AV203" s="13" t="s">
        <v>84</v>
      </c>
      <c r="AW203" s="13" t="s">
        <v>33</v>
      </c>
      <c r="AX203" s="13" t="s">
        <v>74</v>
      </c>
      <c r="AY203" s="237" t="s">
        <v>123</v>
      </c>
    </row>
    <row r="204" s="13" customFormat="1">
      <c r="A204" s="13"/>
      <c r="B204" s="226"/>
      <c r="C204" s="227"/>
      <c r="D204" s="228" t="s">
        <v>133</v>
      </c>
      <c r="E204" s="229" t="s">
        <v>19</v>
      </c>
      <c r="F204" s="230" t="s">
        <v>190</v>
      </c>
      <c r="G204" s="227"/>
      <c r="H204" s="231">
        <v>1.6499999999999999</v>
      </c>
      <c r="I204" s="232"/>
      <c r="J204" s="227"/>
      <c r="K204" s="227"/>
      <c r="L204" s="233"/>
      <c r="M204" s="234"/>
      <c r="N204" s="235"/>
      <c r="O204" s="235"/>
      <c r="P204" s="235"/>
      <c r="Q204" s="235"/>
      <c r="R204" s="235"/>
      <c r="S204" s="235"/>
      <c r="T204" s="236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37" t="s">
        <v>133</v>
      </c>
      <c r="AU204" s="237" t="s">
        <v>84</v>
      </c>
      <c r="AV204" s="13" t="s">
        <v>84</v>
      </c>
      <c r="AW204" s="13" t="s">
        <v>33</v>
      </c>
      <c r="AX204" s="13" t="s">
        <v>74</v>
      </c>
      <c r="AY204" s="237" t="s">
        <v>123</v>
      </c>
    </row>
    <row r="205" s="14" customFormat="1">
      <c r="A205" s="14"/>
      <c r="B205" s="238"/>
      <c r="C205" s="239"/>
      <c r="D205" s="228" t="s">
        <v>133</v>
      </c>
      <c r="E205" s="240" t="s">
        <v>19</v>
      </c>
      <c r="F205" s="241" t="s">
        <v>191</v>
      </c>
      <c r="G205" s="239"/>
      <c r="H205" s="240" t="s">
        <v>19</v>
      </c>
      <c r="I205" s="242"/>
      <c r="J205" s="239"/>
      <c r="K205" s="239"/>
      <c r="L205" s="243"/>
      <c r="M205" s="244"/>
      <c r="N205" s="245"/>
      <c r="O205" s="245"/>
      <c r="P205" s="245"/>
      <c r="Q205" s="245"/>
      <c r="R205" s="245"/>
      <c r="S205" s="245"/>
      <c r="T205" s="246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T205" s="247" t="s">
        <v>133</v>
      </c>
      <c r="AU205" s="247" t="s">
        <v>84</v>
      </c>
      <c r="AV205" s="14" t="s">
        <v>82</v>
      </c>
      <c r="AW205" s="14" t="s">
        <v>33</v>
      </c>
      <c r="AX205" s="14" t="s">
        <v>74</v>
      </c>
      <c r="AY205" s="247" t="s">
        <v>123</v>
      </c>
    </row>
    <row r="206" s="16" customFormat="1">
      <c r="A206" s="16"/>
      <c r="B206" s="259"/>
      <c r="C206" s="260"/>
      <c r="D206" s="228" t="s">
        <v>133</v>
      </c>
      <c r="E206" s="261" t="s">
        <v>19</v>
      </c>
      <c r="F206" s="262" t="s">
        <v>192</v>
      </c>
      <c r="G206" s="260"/>
      <c r="H206" s="263">
        <v>404.95999999999998</v>
      </c>
      <c r="I206" s="264"/>
      <c r="J206" s="260"/>
      <c r="K206" s="260"/>
      <c r="L206" s="265"/>
      <c r="M206" s="266"/>
      <c r="N206" s="267"/>
      <c r="O206" s="267"/>
      <c r="P206" s="267"/>
      <c r="Q206" s="267"/>
      <c r="R206" s="267"/>
      <c r="S206" s="267"/>
      <c r="T206" s="268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T206" s="269" t="s">
        <v>133</v>
      </c>
      <c r="AU206" s="269" t="s">
        <v>84</v>
      </c>
      <c r="AV206" s="16" t="s">
        <v>164</v>
      </c>
      <c r="AW206" s="16" t="s">
        <v>33</v>
      </c>
      <c r="AX206" s="16" t="s">
        <v>74</v>
      </c>
      <c r="AY206" s="269" t="s">
        <v>123</v>
      </c>
    </row>
    <row r="207" s="13" customFormat="1">
      <c r="A207" s="13"/>
      <c r="B207" s="226"/>
      <c r="C207" s="227"/>
      <c r="D207" s="228" t="s">
        <v>133</v>
      </c>
      <c r="E207" s="229" t="s">
        <v>19</v>
      </c>
      <c r="F207" s="230" t="s">
        <v>193</v>
      </c>
      <c r="G207" s="227"/>
      <c r="H207" s="231">
        <v>4.7199999999999998</v>
      </c>
      <c r="I207" s="232"/>
      <c r="J207" s="227"/>
      <c r="K207" s="227"/>
      <c r="L207" s="233"/>
      <c r="M207" s="234"/>
      <c r="N207" s="235"/>
      <c r="O207" s="235"/>
      <c r="P207" s="235"/>
      <c r="Q207" s="235"/>
      <c r="R207" s="235"/>
      <c r="S207" s="235"/>
      <c r="T207" s="236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T207" s="237" t="s">
        <v>133</v>
      </c>
      <c r="AU207" s="237" t="s">
        <v>84</v>
      </c>
      <c r="AV207" s="13" t="s">
        <v>84</v>
      </c>
      <c r="AW207" s="13" t="s">
        <v>33</v>
      </c>
      <c r="AX207" s="13" t="s">
        <v>74</v>
      </c>
      <c r="AY207" s="237" t="s">
        <v>123</v>
      </c>
    </row>
    <row r="208" s="13" customFormat="1">
      <c r="A208" s="13"/>
      <c r="B208" s="226"/>
      <c r="C208" s="227"/>
      <c r="D208" s="228" t="s">
        <v>133</v>
      </c>
      <c r="E208" s="229" t="s">
        <v>19</v>
      </c>
      <c r="F208" s="230" t="s">
        <v>194</v>
      </c>
      <c r="G208" s="227"/>
      <c r="H208" s="231">
        <v>3.4199999999999999</v>
      </c>
      <c r="I208" s="232"/>
      <c r="J208" s="227"/>
      <c r="K208" s="227"/>
      <c r="L208" s="233"/>
      <c r="M208" s="234"/>
      <c r="N208" s="235"/>
      <c r="O208" s="235"/>
      <c r="P208" s="235"/>
      <c r="Q208" s="235"/>
      <c r="R208" s="235"/>
      <c r="S208" s="235"/>
      <c r="T208" s="236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37" t="s">
        <v>133</v>
      </c>
      <c r="AU208" s="237" t="s">
        <v>84</v>
      </c>
      <c r="AV208" s="13" t="s">
        <v>84</v>
      </c>
      <c r="AW208" s="13" t="s">
        <v>33</v>
      </c>
      <c r="AX208" s="13" t="s">
        <v>74</v>
      </c>
      <c r="AY208" s="237" t="s">
        <v>123</v>
      </c>
    </row>
    <row r="209" s="13" customFormat="1">
      <c r="A209" s="13"/>
      <c r="B209" s="226"/>
      <c r="C209" s="227"/>
      <c r="D209" s="228" t="s">
        <v>133</v>
      </c>
      <c r="E209" s="229" t="s">
        <v>19</v>
      </c>
      <c r="F209" s="230" t="s">
        <v>195</v>
      </c>
      <c r="G209" s="227"/>
      <c r="H209" s="231">
        <v>3.3999999999999999</v>
      </c>
      <c r="I209" s="232"/>
      <c r="J209" s="227"/>
      <c r="K209" s="227"/>
      <c r="L209" s="233"/>
      <c r="M209" s="234"/>
      <c r="N209" s="235"/>
      <c r="O209" s="235"/>
      <c r="P209" s="235"/>
      <c r="Q209" s="235"/>
      <c r="R209" s="235"/>
      <c r="S209" s="235"/>
      <c r="T209" s="236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T209" s="237" t="s">
        <v>133</v>
      </c>
      <c r="AU209" s="237" t="s">
        <v>84</v>
      </c>
      <c r="AV209" s="13" t="s">
        <v>84</v>
      </c>
      <c r="AW209" s="13" t="s">
        <v>33</v>
      </c>
      <c r="AX209" s="13" t="s">
        <v>74</v>
      </c>
      <c r="AY209" s="237" t="s">
        <v>123</v>
      </c>
    </row>
    <row r="210" s="13" customFormat="1">
      <c r="A210" s="13"/>
      <c r="B210" s="226"/>
      <c r="C210" s="227"/>
      <c r="D210" s="228" t="s">
        <v>133</v>
      </c>
      <c r="E210" s="229" t="s">
        <v>19</v>
      </c>
      <c r="F210" s="230" t="s">
        <v>196</v>
      </c>
      <c r="G210" s="227"/>
      <c r="H210" s="231">
        <v>3.1600000000000001</v>
      </c>
      <c r="I210" s="232"/>
      <c r="J210" s="227"/>
      <c r="K210" s="227"/>
      <c r="L210" s="233"/>
      <c r="M210" s="234"/>
      <c r="N210" s="235"/>
      <c r="O210" s="235"/>
      <c r="P210" s="235"/>
      <c r="Q210" s="235"/>
      <c r="R210" s="235"/>
      <c r="S210" s="235"/>
      <c r="T210" s="236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237" t="s">
        <v>133</v>
      </c>
      <c r="AU210" s="237" t="s">
        <v>84</v>
      </c>
      <c r="AV210" s="13" t="s">
        <v>84</v>
      </c>
      <c r="AW210" s="13" t="s">
        <v>33</v>
      </c>
      <c r="AX210" s="13" t="s">
        <v>74</v>
      </c>
      <c r="AY210" s="237" t="s">
        <v>123</v>
      </c>
    </row>
    <row r="211" s="13" customFormat="1">
      <c r="A211" s="13"/>
      <c r="B211" s="226"/>
      <c r="C211" s="227"/>
      <c r="D211" s="228" t="s">
        <v>133</v>
      </c>
      <c r="E211" s="229" t="s">
        <v>19</v>
      </c>
      <c r="F211" s="230" t="s">
        <v>197</v>
      </c>
      <c r="G211" s="227"/>
      <c r="H211" s="231">
        <v>4.1399999999999997</v>
      </c>
      <c r="I211" s="232"/>
      <c r="J211" s="227"/>
      <c r="K211" s="227"/>
      <c r="L211" s="233"/>
      <c r="M211" s="234"/>
      <c r="N211" s="235"/>
      <c r="O211" s="235"/>
      <c r="P211" s="235"/>
      <c r="Q211" s="235"/>
      <c r="R211" s="235"/>
      <c r="S211" s="235"/>
      <c r="T211" s="236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37" t="s">
        <v>133</v>
      </c>
      <c r="AU211" s="237" t="s">
        <v>84</v>
      </c>
      <c r="AV211" s="13" t="s">
        <v>84</v>
      </c>
      <c r="AW211" s="13" t="s">
        <v>33</v>
      </c>
      <c r="AX211" s="13" t="s">
        <v>74</v>
      </c>
      <c r="AY211" s="237" t="s">
        <v>123</v>
      </c>
    </row>
    <row r="212" s="13" customFormat="1">
      <c r="A212" s="13"/>
      <c r="B212" s="226"/>
      <c r="C212" s="227"/>
      <c r="D212" s="228" t="s">
        <v>133</v>
      </c>
      <c r="E212" s="229" t="s">
        <v>19</v>
      </c>
      <c r="F212" s="230" t="s">
        <v>198</v>
      </c>
      <c r="G212" s="227"/>
      <c r="H212" s="231">
        <v>3.589</v>
      </c>
      <c r="I212" s="232"/>
      <c r="J212" s="227"/>
      <c r="K212" s="227"/>
      <c r="L212" s="233"/>
      <c r="M212" s="234"/>
      <c r="N212" s="235"/>
      <c r="O212" s="235"/>
      <c r="P212" s="235"/>
      <c r="Q212" s="235"/>
      <c r="R212" s="235"/>
      <c r="S212" s="235"/>
      <c r="T212" s="236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37" t="s">
        <v>133</v>
      </c>
      <c r="AU212" s="237" t="s">
        <v>84</v>
      </c>
      <c r="AV212" s="13" t="s">
        <v>84</v>
      </c>
      <c r="AW212" s="13" t="s">
        <v>33</v>
      </c>
      <c r="AX212" s="13" t="s">
        <v>74</v>
      </c>
      <c r="AY212" s="237" t="s">
        <v>123</v>
      </c>
    </row>
    <row r="213" s="16" customFormat="1">
      <c r="A213" s="16"/>
      <c r="B213" s="259"/>
      <c r="C213" s="260"/>
      <c r="D213" s="228" t="s">
        <v>133</v>
      </c>
      <c r="E213" s="261" t="s">
        <v>19</v>
      </c>
      <c r="F213" s="262" t="s">
        <v>199</v>
      </c>
      <c r="G213" s="260"/>
      <c r="H213" s="263">
        <v>22.428999999999998</v>
      </c>
      <c r="I213" s="264"/>
      <c r="J213" s="260"/>
      <c r="K213" s="260"/>
      <c r="L213" s="265"/>
      <c r="M213" s="266"/>
      <c r="N213" s="267"/>
      <c r="O213" s="267"/>
      <c r="P213" s="267"/>
      <c r="Q213" s="267"/>
      <c r="R213" s="267"/>
      <c r="S213" s="267"/>
      <c r="T213" s="268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T213" s="269" t="s">
        <v>133</v>
      </c>
      <c r="AU213" s="269" t="s">
        <v>84</v>
      </c>
      <c r="AV213" s="16" t="s">
        <v>164</v>
      </c>
      <c r="AW213" s="16" t="s">
        <v>33</v>
      </c>
      <c r="AX213" s="16" t="s">
        <v>74</v>
      </c>
      <c r="AY213" s="269" t="s">
        <v>123</v>
      </c>
    </row>
    <row r="214" s="13" customFormat="1">
      <c r="A214" s="13"/>
      <c r="B214" s="226"/>
      <c r="C214" s="227"/>
      <c r="D214" s="228" t="s">
        <v>133</v>
      </c>
      <c r="E214" s="229" t="s">
        <v>19</v>
      </c>
      <c r="F214" s="230" t="s">
        <v>200</v>
      </c>
      <c r="G214" s="227"/>
      <c r="H214" s="231">
        <v>-40.466999999999999</v>
      </c>
      <c r="I214" s="232"/>
      <c r="J214" s="227"/>
      <c r="K214" s="227"/>
      <c r="L214" s="233"/>
      <c r="M214" s="234"/>
      <c r="N214" s="235"/>
      <c r="O214" s="235"/>
      <c r="P214" s="235"/>
      <c r="Q214" s="235"/>
      <c r="R214" s="235"/>
      <c r="S214" s="235"/>
      <c r="T214" s="236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237" t="s">
        <v>133</v>
      </c>
      <c r="AU214" s="237" t="s">
        <v>84</v>
      </c>
      <c r="AV214" s="13" t="s">
        <v>84</v>
      </c>
      <c r="AW214" s="13" t="s">
        <v>33</v>
      </c>
      <c r="AX214" s="13" t="s">
        <v>74</v>
      </c>
      <c r="AY214" s="237" t="s">
        <v>123</v>
      </c>
    </row>
    <row r="215" s="16" customFormat="1">
      <c r="A215" s="16"/>
      <c r="B215" s="259"/>
      <c r="C215" s="260"/>
      <c r="D215" s="228" t="s">
        <v>133</v>
      </c>
      <c r="E215" s="261" t="s">
        <v>19</v>
      </c>
      <c r="F215" s="262" t="s">
        <v>201</v>
      </c>
      <c r="G215" s="260"/>
      <c r="H215" s="263">
        <v>-40.466999999999999</v>
      </c>
      <c r="I215" s="264"/>
      <c r="J215" s="260"/>
      <c r="K215" s="260"/>
      <c r="L215" s="265"/>
      <c r="M215" s="266"/>
      <c r="N215" s="267"/>
      <c r="O215" s="267"/>
      <c r="P215" s="267"/>
      <c r="Q215" s="267"/>
      <c r="R215" s="267"/>
      <c r="S215" s="267"/>
      <c r="T215" s="268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T215" s="269" t="s">
        <v>133</v>
      </c>
      <c r="AU215" s="269" t="s">
        <v>84</v>
      </c>
      <c r="AV215" s="16" t="s">
        <v>164</v>
      </c>
      <c r="AW215" s="16" t="s">
        <v>33</v>
      </c>
      <c r="AX215" s="16" t="s">
        <v>74</v>
      </c>
      <c r="AY215" s="269" t="s">
        <v>123</v>
      </c>
    </row>
    <row r="216" s="13" customFormat="1">
      <c r="A216" s="13"/>
      <c r="B216" s="226"/>
      <c r="C216" s="227"/>
      <c r="D216" s="228" t="s">
        <v>133</v>
      </c>
      <c r="E216" s="229" t="s">
        <v>19</v>
      </c>
      <c r="F216" s="230" t="s">
        <v>202</v>
      </c>
      <c r="G216" s="227"/>
      <c r="H216" s="231">
        <v>-13.612</v>
      </c>
      <c r="I216" s="232"/>
      <c r="J216" s="227"/>
      <c r="K216" s="227"/>
      <c r="L216" s="233"/>
      <c r="M216" s="234"/>
      <c r="N216" s="235"/>
      <c r="O216" s="235"/>
      <c r="P216" s="235"/>
      <c r="Q216" s="235"/>
      <c r="R216" s="235"/>
      <c r="S216" s="235"/>
      <c r="T216" s="236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37" t="s">
        <v>133</v>
      </c>
      <c r="AU216" s="237" t="s">
        <v>84</v>
      </c>
      <c r="AV216" s="13" t="s">
        <v>84</v>
      </c>
      <c r="AW216" s="13" t="s">
        <v>33</v>
      </c>
      <c r="AX216" s="13" t="s">
        <v>74</v>
      </c>
      <c r="AY216" s="237" t="s">
        <v>123</v>
      </c>
    </row>
    <row r="217" s="16" customFormat="1">
      <c r="A217" s="16"/>
      <c r="B217" s="259"/>
      <c r="C217" s="260"/>
      <c r="D217" s="228" t="s">
        <v>133</v>
      </c>
      <c r="E217" s="261" t="s">
        <v>19</v>
      </c>
      <c r="F217" s="262" t="s">
        <v>203</v>
      </c>
      <c r="G217" s="260"/>
      <c r="H217" s="263">
        <v>-13.612</v>
      </c>
      <c r="I217" s="264"/>
      <c r="J217" s="260"/>
      <c r="K217" s="260"/>
      <c r="L217" s="265"/>
      <c r="M217" s="266"/>
      <c r="N217" s="267"/>
      <c r="O217" s="267"/>
      <c r="P217" s="267"/>
      <c r="Q217" s="267"/>
      <c r="R217" s="267"/>
      <c r="S217" s="267"/>
      <c r="T217" s="268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T217" s="269" t="s">
        <v>133</v>
      </c>
      <c r="AU217" s="269" t="s">
        <v>84</v>
      </c>
      <c r="AV217" s="16" t="s">
        <v>164</v>
      </c>
      <c r="AW217" s="16" t="s">
        <v>33</v>
      </c>
      <c r="AX217" s="16" t="s">
        <v>74</v>
      </c>
      <c r="AY217" s="269" t="s">
        <v>123</v>
      </c>
    </row>
    <row r="218" s="15" customFormat="1">
      <c r="A218" s="15"/>
      <c r="B218" s="248"/>
      <c r="C218" s="249"/>
      <c r="D218" s="228" t="s">
        <v>133</v>
      </c>
      <c r="E218" s="250" t="s">
        <v>19</v>
      </c>
      <c r="F218" s="251" t="s">
        <v>204</v>
      </c>
      <c r="G218" s="249"/>
      <c r="H218" s="252">
        <v>373.31</v>
      </c>
      <c r="I218" s="253"/>
      <c r="J218" s="249"/>
      <c r="K218" s="249"/>
      <c r="L218" s="254"/>
      <c r="M218" s="255"/>
      <c r="N218" s="256"/>
      <c r="O218" s="256"/>
      <c r="P218" s="256"/>
      <c r="Q218" s="256"/>
      <c r="R218" s="256"/>
      <c r="S218" s="256"/>
      <c r="T218" s="257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T218" s="258" t="s">
        <v>133</v>
      </c>
      <c r="AU218" s="258" t="s">
        <v>84</v>
      </c>
      <c r="AV218" s="15" t="s">
        <v>129</v>
      </c>
      <c r="AW218" s="15" t="s">
        <v>33</v>
      </c>
      <c r="AX218" s="15" t="s">
        <v>82</v>
      </c>
      <c r="AY218" s="258" t="s">
        <v>123</v>
      </c>
    </row>
    <row r="219" s="13" customFormat="1">
      <c r="A219" s="13"/>
      <c r="B219" s="226"/>
      <c r="C219" s="227"/>
      <c r="D219" s="228" t="s">
        <v>133</v>
      </c>
      <c r="E219" s="227"/>
      <c r="F219" s="230" t="s">
        <v>205</v>
      </c>
      <c r="G219" s="227"/>
      <c r="H219" s="231">
        <v>111.993</v>
      </c>
      <c r="I219" s="232"/>
      <c r="J219" s="227"/>
      <c r="K219" s="227"/>
      <c r="L219" s="233"/>
      <c r="M219" s="234"/>
      <c r="N219" s="235"/>
      <c r="O219" s="235"/>
      <c r="P219" s="235"/>
      <c r="Q219" s="235"/>
      <c r="R219" s="235"/>
      <c r="S219" s="235"/>
      <c r="T219" s="236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T219" s="237" t="s">
        <v>133</v>
      </c>
      <c r="AU219" s="237" t="s">
        <v>84</v>
      </c>
      <c r="AV219" s="13" t="s">
        <v>84</v>
      </c>
      <c r="AW219" s="13" t="s">
        <v>4</v>
      </c>
      <c r="AX219" s="13" t="s">
        <v>82</v>
      </c>
      <c r="AY219" s="237" t="s">
        <v>123</v>
      </c>
    </row>
    <row r="220" s="2" customFormat="1" ht="49.05" customHeight="1">
      <c r="A220" s="40"/>
      <c r="B220" s="41"/>
      <c r="C220" s="207" t="s">
        <v>210</v>
      </c>
      <c r="D220" s="207" t="s">
        <v>125</v>
      </c>
      <c r="E220" s="208" t="s">
        <v>211</v>
      </c>
      <c r="F220" s="209" t="s">
        <v>212</v>
      </c>
      <c r="G220" s="210" t="s">
        <v>167</v>
      </c>
      <c r="H220" s="211">
        <v>149.32400000000001</v>
      </c>
      <c r="I220" s="212"/>
      <c r="J220" s="213">
        <f>ROUND(I220*H220,2)</f>
        <v>0</v>
      </c>
      <c r="K220" s="214"/>
      <c r="L220" s="46"/>
      <c r="M220" s="215" t="s">
        <v>19</v>
      </c>
      <c r="N220" s="216" t="s">
        <v>45</v>
      </c>
      <c r="O220" s="86"/>
      <c r="P220" s="217">
        <f>O220*H220</f>
        <v>0</v>
      </c>
      <c r="Q220" s="217">
        <v>0</v>
      </c>
      <c r="R220" s="217">
        <f>Q220*H220</f>
        <v>0</v>
      </c>
      <c r="S220" s="217">
        <v>0</v>
      </c>
      <c r="T220" s="218">
        <f>S220*H220</f>
        <v>0</v>
      </c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R220" s="219" t="s">
        <v>129</v>
      </c>
      <c r="AT220" s="219" t="s">
        <v>125</v>
      </c>
      <c r="AU220" s="219" t="s">
        <v>84</v>
      </c>
      <c r="AY220" s="19" t="s">
        <v>123</v>
      </c>
      <c r="BE220" s="220">
        <f>IF(N220="základní",J220,0)</f>
        <v>0</v>
      </c>
      <c r="BF220" s="220">
        <f>IF(N220="snížená",J220,0)</f>
        <v>0</v>
      </c>
      <c r="BG220" s="220">
        <f>IF(N220="zákl. přenesená",J220,0)</f>
        <v>0</v>
      </c>
      <c r="BH220" s="220">
        <f>IF(N220="sníž. přenesená",J220,0)</f>
        <v>0</v>
      </c>
      <c r="BI220" s="220">
        <f>IF(N220="nulová",J220,0)</f>
        <v>0</v>
      </c>
      <c r="BJ220" s="19" t="s">
        <v>82</v>
      </c>
      <c r="BK220" s="220">
        <f>ROUND(I220*H220,2)</f>
        <v>0</v>
      </c>
      <c r="BL220" s="19" t="s">
        <v>129</v>
      </c>
      <c r="BM220" s="219" t="s">
        <v>213</v>
      </c>
    </row>
    <row r="221" s="2" customFormat="1">
      <c r="A221" s="40"/>
      <c r="B221" s="41"/>
      <c r="C221" s="42"/>
      <c r="D221" s="221" t="s">
        <v>131</v>
      </c>
      <c r="E221" s="42"/>
      <c r="F221" s="222" t="s">
        <v>214</v>
      </c>
      <c r="G221" s="42"/>
      <c r="H221" s="42"/>
      <c r="I221" s="223"/>
      <c r="J221" s="42"/>
      <c r="K221" s="42"/>
      <c r="L221" s="46"/>
      <c r="M221" s="224"/>
      <c r="N221" s="225"/>
      <c r="O221" s="86"/>
      <c r="P221" s="86"/>
      <c r="Q221" s="86"/>
      <c r="R221" s="86"/>
      <c r="S221" s="86"/>
      <c r="T221" s="87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T221" s="19" t="s">
        <v>131</v>
      </c>
      <c r="AU221" s="19" t="s">
        <v>84</v>
      </c>
    </row>
    <row r="222" s="13" customFormat="1">
      <c r="A222" s="13"/>
      <c r="B222" s="226"/>
      <c r="C222" s="227"/>
      <c r="D222" s="228" t="s">
        <v>133</v>
      </c>
      <c r="E222" s="229" t="s">
        <v>19</v>
      </c>
      <c r="F222" s="230" t="s">
        <v>170</v>
      </c>
      <c r="G222" s="227"/>
      <c r="H222" s="231">
        <v>87.674000000000007</v>
      </c>
      <c r="I222" s="232"/>
      <c r="J222" s="227"/>
      <c r="K222" s="227"/>
      <c r="L222" s="233"/>
      <c r="M222" s="234"/>
      <c r="N222" s="235"/>
      <c r="O222" s="235"/>
      <c r="P222" s="235"/>
      <c r="Q222" s="235"/>
      <c r="R222" s="235"/>
      <c r="S222" s="235"/>
      <c r="T222" s="236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37" t="s">
        <v>133</v>
      </c>
      <c r="AU222" s="237" t="s">
        <v>84</v>
      </c>
      <c r="AV222" s="13" t="s">
        <v>84</v>
      </c>
      <c r="AW222" s="13" t="s">
        <v>33</v>
      </c>
      <c r="AX222" s="13" t="s">
        <v>74</v>
      </c>
      <c r="AY222" s="237" t="s">
        <v>123</v>
      </c>
    </row>
    <row r="223" s="13" customFormat="1">
      <c r="A223" s="13"/>
      <c r="B223" s="226"/>
      <c r="C223" s="227"/>
      <c r="D223" s="228" t="s">
        <v>133</v>
      </c>
      <c r="E223" s="229" t="s">
        <v>19</v>
      </c>
      <c r="F223" s="230" t="s">
        <v>171</v>
      </c>
      <c r="G223" s="227"/>
      <c r="H223" s="231">
        <v>27.294</v>
      </c>
      <c r="I223" s="232"/>
      <c r="J223" s="227"/>
      <c r="K223" s="227"/>
      <c r="L223" s="233"/>
      <c r="M223" s="234"/>
      <c r="N223" s="235"/>
      <c r="O223" s="235"/>
      <c r="P223" s="235"/>
      <c r="Q223" s="235"/>
      <c r="R223" s="235"/>
      <c r="S223" s="235"/>
      <c r="T223" s="236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T223" s="237" t="s">
        <v>133</v>
      </c>
      <c r="AU223" s="237" t="s">
        <v>84</v>
      </c>
      <c r="AV223" s="13" t="s">
        <v>84</v>
      </c>
      <c r="AW223" s="13" t="s">
        <v>33</v>
      </c>
      <c r="AX223" s="13" t="s">
        <v>74</v>
      </c>
      <c r="AY223" s="237" t="s">
        <v>123</v>
      </c>
    </row>
    <row r="224" s="13" customFormat="1">
      <c r="A224" s="13"/>
      <c r="B224" s="226"/>
      <c r="C224" s="227"/>
      <c r="D224" s="228" t="s">
        <v>133</v>
      </c>
      <c r="E224" s="229" t="s">
        <v>19</v>
      </c>
      <c r="F224" s="230" t="s">
        <v>172</v>
      </c>
      <c r="G224" s="227"/>
      <c r="H224" s="231">
        <v>10.613</v>
      </c>
      <c r="I224" s="232"/>
      <c r="J224" s="227"/>
      <c r="K224" s="227"/>
      <c r="L224" s="233"/>
      <c r="M224" s="234"/>
      <c r="N224" s="235"/>
      <c r="O224" s="235"/>
      <c r="P224" s="235"/>
      <c r="Q224" s="235"/>
      <c r="R224" s="235"/>
      <c r="S224" s="235"/>
      <c r="T224" s="236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37" t="s">
        <v>133</v>
      </c>
      <c r="AU224" s="237" t="s">
        <v>84</v>
      </c>
      <c r="AV224" s="13" t="s">
        <v>84</v>
      </c>
      <c r="AW224" s="13" t="s">
        <v>33</v>
      </c>
      <c r="AX224" s="13" t="s">
        <v>74</v>
      </c>
      <c r="AY224" s="237" t="s">
        <v>123</v>
      </c>
    </row>
    <row r="225" s="13" customFormat="1">
      <c r="A225" s="13"/>
      <c r="B225" s="226"/>
      <c r="C225" s="227"/>
      <c r="D225" s="228" t="s">
        <v>133</v>
      </c>
      <c r="E225" s="229" t="s">
        <v>19</v>
      </c>
      <c r="F225" s="230" t="s">
        <v>173</v>
      </c>
      <c r="G225" s="227"/>
      <c r="H225" s="231">
        <v>16.670999999999999</v>
      </c>
      <c r="I225" s="232"/>
      <c r="J225" s="227"/>
      <c r="K225" s="227"/>
      <c r="L225" s="233"/>
      <c r="M225" s="234"/>
      <c r="N225" s="235"/>
      <c r="O225" s="235"/>
      <c r="P225" s="235"/>
      <c r="Q225" s="235"/>
      <c r="R225" s="235"/>
      <c r="S225" s="235"/>
      <c r="T225" s="236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37" t="s">
        <v>133</v>
      </c>
      <c r="AU225" s="237" t="s">
        <v>84</v>
      </c>
      <c r="AV225" s="13" t="s">
        <v>84</v>
      </c>
      <c r="AW225" s="13" t="s">
        <v>33</v>
      </c>
      <c r="AX225" s="13" t="s">
        <v>74</v>
      </c>
      <c r="AY225" s="237" t="s">
        <v>123</v>
      </c>
    </row>
    <row r="226" s="13" customFormat="1">
      <c r="A226" s="13"/>
      <c r="B226" s="226"/>
      <c r="C226" s="227"/>
      <c r="D226" s="228" t="s">
        <v>133</v>
      </c>
      <c r="E226" s="229" t="s">
        <v>19</v>
      </c>
      <c r="F226" s="230" t="s">
        <v>174</v>
      </c>
      <c r="G226" s="227"/>
      <c r="H226" s="231">
        <v>23.018000000000001</v>
      </c>
      <c r="I226" s="232"/>
      <c r="J226" s="227"/>
      <c r="K226" s="227"/>
      <c r="L226" s="233"/>
      <c r="M226" s="234"/>
      <c r="N226" s="235"/>
      <c r="O226" s="235"/>
      <c r="P226" s="235"/>
      <c r="Q226" s="235"/>
      <c r="R226" s="235"/>
      <c r="S226" s="235"/>
      <c r="T226" s="236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37" t="s">
        <v>133</v>
      </c>
      <c r="AU226" s="237" t="s">
        <v>84</v>
      </c>
      <c r="AV226" s="13" t="s">
        <v>84</v>
      </c>
      <c r="AW226" s="13" t="s">
        <v>33</v>
      </c>
      <c r="AX226" s="13" t="s">
        <v>74</v>
      </c>
      <c r="AY226" s="237" t="s">
        <v>123</v>
      </c>
    </row>
    <row r="227" s="13" customFormat="1">
      <c r="A227" s="13"/>
      <c r="B227" s="226"/>
      <c r="C227" s="227"/>
      <c r="D227" s="228" t="s">
        <v>133</v>
      </c>
      <c r="E227" s="229" t="s">
        <v>19</v>
      </c>
      <c r="F227" s="230" t="s">
        <v>175</v>
      </c>
      <c r="G227" s="227"/>
      <c r="H227" s="231">
        <v>10.752000000000001</v>
      </c>
      <c r="I227" s="232"/>
      <c r="J227" s="227"/>
      <c r="K227" s="227"/>
      <c r="L227" s="233"/>
      <c r="M227" s="234"/>
      <c r="N227" s="235"/>
      <c r="O227" s="235"/>
      <c r="P227" s="235"/>
      <c r="Q227" s="235"/>
      <c r="R227" s="235"/>
      <c r="S227" s="235"/>
      <c r="T227" s="236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T227" s="237" t="s">
        <v>133</v>
      </c>
      <c r="AU227" s="237" t="s">
        <v>84</v>
      </c>
      <c r="AV227" s="13" t="s">
        <v>84</v>
      </c>
      <c r="AW227" s="13" t="s">
        <v>33</v>
      </c>
      <c r="AX227" s="13" t="s">
        <v>74</v>
      </c>
      <c r="AY227" s="237" t="s">
        <v>123</v>
      </c>
    </row>
    <row r="228" s="13" customFormat="1">
      <c r="A228" s="13"/>
      <c r="B228" s="226"/>
      <c r="C228" s="227"/>
      <c r="D228" s="228" t="s">
        <v>133</v>
      </c>
      <c r="E228" s="229" t="s">
        <v>19</v>
      </c>
      <c r="F228" s="230" t="s">
        <v>176</v>
      </c>
      <c r="G228" s="227"/>
      <c r="H228" s="231">
        <v>4.7830000000000004</v>
      </c>
      <c r="I228" s="232"/>
      <c r="J228" s="227"/>
      <c r="K228" s="227"/>
      <c r="L228" s="233"/>
      <c r="M228" s="234"/>
      <c r="N228" s="235"/>
      <c r="O228" s="235"/>
      <c r="P228" s="235"/>
      <c r="Q228" s="235"/>
      <c r="R228" s="235"/>
      <c r="S228" s="235"/>
      <c r="T228" s="236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37" t="s">
        <v>133</v>
      </c>
      <c r="AU228" s="237" t="s">
        <v>84</v>
      </c>
      <c r="AV228" s="13" t="s">
        <v>84</v>
      </c>
      <c r="AW228" s="13" t="s">
        <v>33</v>
      </c>
      <c r="AX228" s="13" t="s">
        <v>74</v>
      </c>
      <c r="AY228" s="237" t="s">
        <v>123</v>
      </c>
    </row>
    <row r="229" s="13" customFormat="1">
      <c r="A229" s="13"/>
      <c r="B229" s="226"/>
      <c r="C229" s="227"/>
      <c r="D229" s="228" t="s">
        <v>133</v>
      </c>
      <c r="E229" s="229" t="s">
        <v>19</v>
      </c>
      <c r="F229" s="230" t="s">
        <v>177</v>
      </c>
      <c r="G229" s="227"/>
      <c r="H229" s="231">
        <v>19.719000000000001</v>
      </c>
      <c r="I229" s="232"/>
      <c r="J229" s="227"/>
      <c r="K229" s="227"/>
      <c r="L229" s="233"/>
      <c r="M229" s="234"/>
      <c r="N229" s="235"/>
      <c r="O229" s="235"/>
      <c r="P229" s="235"/>
      <c r="Q229" s="235"/>
      <c r="R229" s="235"/>
      <c r="S229" s="235"/>
      <c r="T229" s="236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37" t="s">
        <v>133</v>
      </c>
      <c r="AU229" s="237" t="s">
        <v>84</v>
      </c>
      <c r="AV229" s="13" t="s">
        <v>84</v>
      </c>
      <c r="AW229" s="13" t="s">
        <v>33</v>
      </c>
      <c r="AX229" s="13" t="s">
        <v>74</v>
      </c>
      <c r="AY229" s="237" t="s">
        <v>123</v>
      </c>
    </row>
    <row r="230" s="13" customFormat="1">
      <c r="A230" s="13"/>
      <c r="B230" s="226"/>
      <c r="C230" s="227"/>
      <c r="D230" s="228" t="s">
        <v>133</v>
      </c>
      <c r="E230" s="229" t="s">
        <v>19</v>
      </c>
      <c r="F230" s="230" t="s">
        <v>178</v>
      </c>
      <c r="G230" s="227"/>
      <c r="H230" s="231">
        <v>71.174999999999997</v>
      </c>
      <c r="I230" s="232"/>
      <c r="J230" s="227"/>
      <c r="K230" s="227"/>
      <c r="L230" s="233"/>
      <c r="M230" s="234"/>
      <c r="N230" s="235"/>
      <c r="O230" s="235"/>
      <c r="P230" s="235"/>
      <c r="Q230" s="235"/>
      <c r="R230" s="235"/>
      <c r="S230" s="235"/>
      <c r="T230" s="236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37" t="s">
        <v>133</v>
      </c>
      <c r="AU230" s="237" t="s">
        <v>84</v>
      </c>
      <c r="AV230" s="13" t="s">
        <v>84</v>
      </c>
      <c r="AW230" s="13" t="s">
        <v>33</v>
      </c>
      <c r="AX230" s="13" t="s">
        <v>74</v>
      </c>
      <c r="AY230" s="237" t="s">
        <v>123</v>
      </c>
    </row>
    <row r="231" s="14" customFormat="1">
      <c r="A231" s="14"/>
      <c r="B231" s="238"/>
      <c r="C231" s="239"/>
      <c r="D231" s="228" t="s">
        <v>133</v>
      </c>
      <c r="E231" s="240" t="s">
        <v>19</v>
      </c>
      <c r="F231" s="241" t="s">
        <v>179</v>
      </c>
      <c r="G231" s="239"/>
      <c r="H231" s="240" t="s">
        <v>19</v>
      </c>
      <c r="I231" s="242"/>
      <c r="J231" s="239"/>
      <c r="K231" s="239"/>
      <c r="L231" s="243"/>
      <c r="M231" s="244"/>
      <c r="N231" s="245"/>
      <c r="O231" s="245"/>
      <c r="P231" s="245"/>
      <c r="Q231" s="245"/>
      <c r="R231" s="245"/>
      <c r="S231" s="245"/>
      <c r="T231" s="246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T231" s="247" t="s">
        <v>133</v>
      </c>
      <c r="AU231" s="247" t="s">
        <v>84</v>
      </c>
      <c r="AV231" s="14" t="s">
        <v>82</v>
      </c>
      <c r="AW231" s="14" t="s">
        <v>33</v>
      </c>
      <c r="AX231" s="14" t="s">
        <v>74</v>
      </c>
      <c r="AY231" s="247" t="s">
        <v>123</v>
      </c>
    </row>
    <row r="232" s="13" customFormat="1">
      <c r="A232" s="13"/>
      <c r="B232" s="226"/>
      <c r="C232" s="227"/>
      <c r="D232" s="228" t="s">
        <v>133</v>
      </c>
      <c r="E232" s="229" t="s">
        <v>19</v>
      </c>
      <c r="F232" s="230" t="s">
        <v>180</v>
      </c>
      <c r="G232" s="227"/>
      <c r="H232" s="231">
        <v>14.352</v>
      </c>
      <c r="I232" s="232"/>
      <c r="J232" s="227"/>
      <c r="K232" s="227"/>
      <c r="L232" s="233"/>
      <c r="M232" s="234"/>
      <c r="N232" s="235"/>
      <c r="O232" s="235"/>
      <c r="P232" s="235"/>
      <c r="Q232" s="235"/>
      <c r="R232" s="235"/>
      <c r="S232" s="235"/>
      <c r="T232" s="236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T232" s="237" t="s">
        <v>133</v>
      </c>
      <c r="AU232" s="237" t="s">
        <v>84</v>
      </c>
      <c r="AV232" s="13" t="s">
        <v>84</v>
      </c>
      <c r="AW232" s="13" t="s">
        <v>33</v>
      </c>
      <c r="AX232" s="13" t="s">
        <v>74</v>
      </c>
      <c r="AY232" s="237" t="s">
        <v>123</v>
      </c>
    </row>
    <row r="233" s="14" customFormat="1">
      <c r="A233" s="14"/>
      <c r="B233" s="238"/>
      <c r="C233" s="239"/>
      <c r="D233" s="228" t="s">
        <v>133</v>
      </c>
      <c r="E233" s="240" t="s">
        <v>19</v>
      </c>
      <c r="F233" s="241" t="s">
        <v>140</v>
      </c>
      <c r="G233" s="239"/>
      <c r="H233" s="240" t="s">
        <v>19</v>
      </c>
      <c r="I233" s="242"/>
      <c r="J233" s="239"/>
      <c r="K233" s="239"/>
      <c r="L233" s="243"/>
      <c r="M233" s="244"/>
      <c r="N233" s="245"/>
      <c r="O233" s="245"/>
      <c r="P233" s="245"/>
      <c r="Q233" s="245"/>
      <c r="R233" s="245"/>
      <c r="S233" s="245"/>
      <c r="T233" s="246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T233" s="247" t="s">
        <v>133</v>
      </c>
      <c r="AU233" s="247" t="s">
        <v>84</v>
      </c>
      <c r="AV233" s="14" t="s">
        <v>82</v>
      </c>
      <c r="AW233" s="14" t="s">
        <v>33</v>
      </c>
      <c r="AX233" s="14" t="s">
        <v>74</v>
      </c>
      <c r="AY233" s="247" t="s">
        <v>123</v>
      </c>
    </row>
    <row r="234" s="13" customFormat="1">
      <c r="A234" s="13"/>
      <c r="B234" s="226"/>
      <c r="C234" s="227"/>
      <c r="D234" s="228" t="s">
        <v>133</v>
      </c>
      <c r="E234" s="229" t="s">
        <v>19</v>
      </c>
      <c r="F234" s="230" t="s">
        <v>181</v>
      </c>
      <c r="G234" s="227"/>
      <c r="H234" s="231">
        <v>12.840999999999999</v>
      </c>
      <c r="I234" s="232"/>
      <c r="J234" s="227"/>
      <c r="K234" s="227"/>
      <c r="L234" s="233"/>
      <c r="M234" s="234"/>
      <c r="N234" s="235"/>
      <c r="O234" s="235"/>
      <c r="P234" s="235"/>
      <c r="Q234" s="235"/>
      <c r="R234" s="235"/>
      <c r="S234" s="235"/>
      <c r="T234" s="236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T234" s="237" t="s">
        <v>133</v>
      </c>
      <c r="AU234" s="237" t="s">
        <v>84</v>
      </c>
      <c r="AV234" s="13" t="s">
        <v>84</v>
      </c>
      <c r="AW234" s="13" t="s">
        <v>33</v>
      </c>
      <c r="AX234" s="13" t="s">
        <v>74</v>
      </c>
      <c r="AY234" s="237" t="s">
        <v>123</v>
      </c>
    </row>
    <row r="235" s="14" customFormat="1">
      <c r="A235" s="14"/>
      <c r="B235" s="238"/>
      <c r="C235" s="239"/>
      <c r="D235" s="228" t="s">
        <v>133</v>
      </c>
      <c r="E235" s="240" t="s">
        <v>19</v>
      </c>
      <c r="F235" s="241" t="s">
        <v>142</v>
      </c>
      <c r="G235" s="239"/>
      <c r="H235" s="240" t="s">
        <v>19</v>
      </c>
      <c r="I235" s="242"/>
      <c r="J235" s="239"/>
      <c r="K235" s="239"/>
      <c r="L235" s="243"/>
      <c r="M235" s="244"/>
      <c r="N235" s="245"/>
      <c r="O235" s="245"/>
      <c r="P235" s="245"/>
      <c r="Q235" s="245"/>
      <c r="R235" s="245"/>
      <c r="S235" s="245"/>
      <c r="T235" s="246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T235" s="247" t="s">
        <v>133</v>
      </c>
      <c r="AU235" s="247" t="s">
        <v>84</v>
      </c>
      <c r="AV235" s="14" t="s">
        <v>82</v>
      </c>
      <c r="AW235" s="14" t="s">
        <v>33</v>
      </c>
      <c r="AX235" s="14" t="s">
        <v>74</v>
      </c>
      <c r="AY235" s="247" t="s">
        <v>123</v>
      </c>
    </row>
    <row r="236" s="13" customFormat="1">
      <c r="A236" s="13"/>
      <c r="B236" s="226"/>
      <c r="C236" s="227"/>
      <c r="D236" s="228" t="s">
        <v>133</v>
      </c>
      <c r="E236" s="229" t="s">
        <v>19</v>
      </c>
      <c r="F236" s="230" t="s">
        <v>182</v>
      </c>
      <c r="G236" s="227"/>
      <c r="H236" s="231">
        <v>18.343</v>
      </c>
      <c r="I236" s="232"/>
      <c r="J236" s="227"/>
      <c r="K236" s="227"/>
      <c r="L236" s="233"/>
      <c r="M236" s="234"/>
      <c r="N236" s="235"/>
      <c r="O236" s="235"/>
      <c r="P236" s="235"/>
      <c r="Q236" s="235"/>
      <c r="R236" s="235"/>
      <c r="S236" s="235"/>
      <c r="T236" s="236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T236" s="237" t="s">
        <v>133</v>
      </c>
      <c r="AU236" s="237" t="s">
        <v>84</v>
      </c>
      <c r="AV236" s="13" t="s">
        <v>84</v>
      </c>
      <c r="AW236" s="13" t="s">
        <v>33</v>
      </c>
      <c r="AX236" s="13" t="s">
        <v>74</v>
      </c>
      <c r="AY236" s="237" t="s">
        <v>123</v>
      </c>
    </row>
    <row r="237" s="14" customFormat="1">
      <c r="A237" s="14"/>
      <c r="B237" s="238"/>
      <c r="C237" s="239"/>
      <c r="D237" s="228" t="s">
        <v>133</v>
      </c>
      <c r="E237" s="240" t="s">
        <v>19</v>
      </c>
      <c r="F237" s="241" t="s">
        <v>144</v>
      </c>
      <c r="G237" s="239"/>
      <c r="H237" s="240" t="s">
        <v>19</v>
      </c>
      <c r="I237" s="242"/>
      <c r="J237" s="239"/>
      <c r="K237" s="239"/>
      <c r="L237" s="243"/>
      <c r="M237" s="244"/>
      <c r="N237" s="245"/>
      <c r="O237" s="245"/>
      <c r="P237" s="245"/>
      <c r="Q237" s="245"/>
      <c r="R237" s="245"/>
      <c r="S237" s="245"/>
      <c r="T237" s="246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T237" s="247" t="s">
        <v>133</v>
      </c>
      <c r="AU237" s="247" t="s">
        <v>84</v>
      </c>
      <c r="AV237" s="14" t="s">
        <v>82</v>
      </c>
      <c r="AW237" s="14" t="s">
        <v>33</v>
      </c>
      <c r="AX237" s="14" t="s">
        <v>74</v>
      </c>
      <c r="AY237" s="247" t="s">
        <v>123</v>
      </c>
    </row>
    <row r="238" s="13" customFormat="1">
      <c r="A238" s="13"/>
      <c r="B238" s="226"/>
      <c r="C238" s="227"/>
      <c r="D238" s="228" t="s">
        <v>133</v>
      </c>
      <c r="E238" s="229" t="s">
        <v>19</v>
      </c>
      <c r="F238" s="230" t="s">
        <v>183</v>
      </c>
      <c r="G238" s="227"/>
      <c r="H238" s="231">
        <v>14.058999999999999</v>
      </c>
      <c r="I238" s="232"/>
      <c r="J238" s="227"/>
      <c r="K238" s="227"/>
      <c r="L238" s="233"/>
      <c r="M238" s="234"/>
      <c r="N238" s="235"/>
      <c r="O238" s="235"/>
      <c r="P238" s="235"/>
      <c r="Q238" s="235"/>
      <c r="R238" s="235"/>
      <c r="S238" s="235"/>
      <c r="T238" s="236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T238" s="237" t="s">
        <v>133</v>
      </c>
      <c r="AU238" s="237" t="s">
        <v>84</v>
      </c>
      <c r="AV238" s="13" t="s">
        <v>84</v>
      </c>
      <c r="AW238" s="13" t="s">
        <v>33</v>
      </c>
      <c r="AX238" s="13" t="s">
        <v>74</v>
      </c>
      <c r="AY238" s="237" t="s">
        <v>123</v>
      </c>
    </row>
    <row r="239" s="14" customFormat="1">
      <c r="A239" s="14"/>
      <c r="B239" s="238"/>
      <c r="C239" s="239"/>
      <c r="D239" s="228" t="s">
        <v>133</v>
      </c>
      <c r="E239" s="240" t="s">
        <v>19</v>
      </c>
      <c r="F239" s="241" t="s">
        <v>146</v>
      </c>
      <c r="G239" s="239"/>
      <c r="H239" s="240" t="s">
        <v>19</v>
      </c>
      <c r="I239" s="242"/>
      <c r="J239" s="239"/>
      <c r="K239" s="239"/>
      <c r="L239" s="243"/>
      <c r="M239" s="244"/>
      <c r="N239" s="245"/>
      <c r="O239" s="245"/>
      <c r="P239" s="245"/>
      <c r="Q239" s="245"/>
      <c r="R239" s="245"/>
      <c r="S239" s="245"/>
      <c r="T239" s="246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T239" s="247" t="s">
        <v>133</v>
      </c>
      <c r="AU239" s="247" t="s">
        <v>84</v>
      </c>
      <c r="AV239" s="14" t="s">
        <v>82</v>
      </c>
      <c r="AW239" s="14" t="s">
        <v>33</v>
      </c>
      <c r="AX239" s="14" t="s">
        <v>74</v>
      </c>
      <c r="AY239" s="247" t="s">
        <v>123</v>
      </c>
    </row>
    <row r="240" s="13" customFormat="1">
      <c r="A240" s="13"/>
      <c r="B240" s="226"/>
      <c r="C240" s="227"/>
      <c r="D240" s="228" t="s">
        <v>133</v>
      </c>
      <c r="E240" s="229" t="s">
        <v>19</v>
      </c>
      <c r="F240" s="230" t="s">
        <v>184</v>
      </c>
      <c r="G240" s="227"/>
      <c r="H240" s="231">
        <v>34.869</v>
      </c>
      <c r="I240" s="232"/>
      <c r="J240" s="227"/>
      <c r="K240" s="227"/>
      <c r="L240" s="233"/>
      <c r="M240" s="234"/>
      <c r="N240" s="235"/>
      <c r="O240" s="235"/>
      <c r="P240" s="235"/>
      <c r="Q240" s="235"/>
      <c r="R240" s="235"/>
      <c r="S240" s="235"/>
      <c r="T240" s="236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T240" s="237" t="s">
        <v>133</v>
      </c>
      <c r="AU240" s="237" t="s">
        <v>84</v>
      </c>
      <c r="AV240" s="13" t="s">
        <v>84</v>
      </c>
      <c r="AW240" s="13" t="s">
        <v>33</v>
      </c>
      <c r="AX240" s="13" t="s">
        <v>74</v>
      </c>
      <c r="AY240" s="237" t="s">
        <v>123</v>
      </c>
    </row>
    <row r="241" s="14" customFormat="1">
      <c r="A241" s="14"/>
      <c r="B241" s="238"/>
      <c r="C241" s="239"/>
      <c r="D241" s="228" t="s">
        <v>133</v>
      </c>
      <c r="E241" s="240" t="s">
        <v>19</v>
      </c>
      <c r="F241" s="241" t="s">
        <v>148</v>
      </c>
      <c r="G241" s="239"/>
      <c r="H241" s="240" t="s">
        <v>19</v>
      </c>
      <c r="I241" s="242"/>
      <c r="J241" s="239"/>
      <c r="K241" s="239"/>
      <c r="L241" s="243"/>
      <c r="M241" s="244"/>
      <c r="N241" s="245"/>
      <c r="O241" s="245"/>
      <c r="P241" s="245"/>
      <c r="Q241" s="245"/>
      <c r="R241" s="245"/>
      <c r="S241" s="245"/>
      <c r="T241" s="246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T241" s="247" t="s">
        <v>133</v>
      </c>
      <c r="AU241" s="247" t="s">
        <v>84</v>
      </c>
      <c r="AV241" s="14" t="s">
        <v>82</v>
      </c>
      <c r="AW241" s="14" t="s">
        <v>33</v>
      </c>
      <c r="AX241" s="14" t="s">
        <v>74</v>
      </c>
      <c r="AY241" s="247" t="s">
        <v>123</v>
      </c>
    </row>
    <row r="242" s="13" customFormat="1">
      <c r="A242" s="13"/>
      <c r="B242" s="226"/>
      <c r="C242" s="227"/>
      <c r="D242" s="228" t="s">
        <v>133</v>
      </c>
      <c r="E242" s="229" t="s">
        <v>19</v>
      </c>
      <c r="F242" s="230" t="s">
        <v>185</v>
      </c>
      <c r="G242" s="227"/>
      <c r="H242" s="231">
        <v>7.3460000000000001</v>
      </c>
      <c r="I242" s="232"/>
      <c r="J242" s="227"/>
      <c r="K242" s="227"/>
      <c r="L242" s="233"/>
      <c r="M242" s="234"/>
      <c r="N242" s="235"/>
      <c r="O242" s="235"/>
      <c r="P242" s="235"/>
      <c r="Q242" s="235"/>
      <c r="R242" s="235"/>
      <c r="S242" s="235"/>
      <c r="T242" s="236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37" t="s">
        <v>133</v>
      </c>
      <c r="AU242" s="237" t="s">
        <v>84</v>
      </c>
      <c r="AV242" s="13" t="s">
        <v>84</v>
      </c>
      <c r="AW242" s="13" t="s">
        <v>33</v>
      </c>
      <c r="AX242" s="13" t="s">
        <v>74</v>
      </c>
      <c r="AY242" s="237" t="s">
        <v>123</v>
      </c>
    </row>
    <row r="243" s="14" customFormat="1">
      <c r="A243" s="14"/>
      <c r="B243" s="238"/>
      <c r="C243" s="239"/>
      <c r="D243" s="228" t="s">
        <v>133</v>
      </c>
      <c r="E243" s="240" t="s">
        <v>19</v>
      </c>
      <c r="F243" s="241" t="s">
        <v>150</v>
      </c>
      <c r="G243" s="239"/>
      <c r="H243" s="240" t="s">
        <v>19</v>
      </c>
      <c r="I243" s="242"/>
      <c r="J243" s="239"/>
      <c r="K243" s="239"/>
      <c r="L243" s="243"/>
      <c r="M243" s="244"/>
      <c r="N243" s="245"/>
      <c r="O243" s="245"/>
      <c r="P243" s="245"/>
      <c r="Q243" s="245"/>
      <c r="R243" s="245"/>
      <c r="S243" s="245"/>
      <c r="T243" s="246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T243" s="247" t="s">
        <v>133</v>
      </c>
      <c r="AU243" s="247" t="s">
        <v>84</v>
      </c>
      <c r="AV243" s="14" t="s">
        <v>82</v>
      </c>
      <c r="AW243" s="14" t="s">
        <v>33</v>
      </c>
      <c r="AX243" s="14" t="s">
        <v>74</v>
      </c>
      <c r="AY243" s="247" t="s">
        <v>123</v>
      </c>
    </row>
    <row r="244" s="13" customFormat="1">
      <c r="A244" s="13"/>
      <c r="B244" s="226"/>
      <c r="C244" s="227"/>
      <c r="D244" s="228" t="s">
        <v>133</v>
      </c>
      <c r="E244" s="229" t="s">
        <v>19</v>
      </c>
      <c r="F244" s="230" t="s">
        <v>186</v>
      </c>
      <c r="G244" s="227"/>
      <c r="H244" s="231">
        <v>6.3929999999999998</v>
      </c>
      <c r="I244" s="232"/>
      <c r="J244" s="227"/>
      <c r="K244" s="227"/>
      <c r="L244" s="233"/>
      <c r="M244" s="234"/>
      <c r="N244" s="235"/>
      <c r="O244" s="235"/>
      <c r="P244" s="235"/>
      <c r="Q244" s="235"/>
      <c r="R244" s="235"/>
      <c r="S244" s="235"/>
      <c r="T244" s="236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T244" s="237" t="s">
        <v>133</v>
      </c>
      <c r="AU244" s="237" t="s">
        <v>84</v>
      </c>
      <c r="AV244" s="13" t="s">
        <v>84</v>
      </c>
      <c r="AW244" s="13" t="s">
        <v>33</v>
      </c>
      <c r="AX244" s="13" t="s">
        <v>74</v>
      </c>
      <c r="AY244" s="237" t="s">
        <v>123</v>
      </c>
    </row>
    <row r="245" s="14" customFormat="1">
      <c r="A245" s="14"/>
      <c r="B245" s="238"/>
      <c r="C245" s="239"/>
      <c r="D245" s="228" t="s">
        <v>133</v>
      </c>
      <c r="E245" s="240" t="s">
        <v>19</v>
      </c>
      <c r="F245" s="241" t="s">
        <v>152</v>
      </c>
      <c r="G245" s="239"/>
      <c r="H245" s="240" t="s">
        <v>19</v>
      </c>
      <c r="I245" s="242"/>
      <c r="J245" s="239"/>
      <c r="K245" s="239"/>
      <c r="L245" s="243"/>
      <c r="M245" s="244"/>
      <c r="N245" s="245"/>
      <c r="O245" s="245"/>
      <c r="P245" s="245"/>
      <c r="Q245" s="245"/>
      <c r="R245" s="245"/>
      <c r="S245" s="245"/>
      <c r="T245" s="246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T245" s="247" t="s">
        <v>133</v>
      </c>
      <c r="AU245" s="247" t="s">
        <v>84</v>
      </c>
      <c r="AV245" s="14" t="s">
        <v>82</v>
      </c>
      <c r="AW245" s="14" t="s">
        <v>33</v>
      </c>
      <c r="AX245" s="14" t="s">
        <v>74</v>
      </c>
      <c r="AY245" s="247" t="s">
        <v>123</v>
      </c>
    </row>
    <row r="246" s="13" customFormat="1">
      <c r="A246" s="13"/>
      <c r="B246" s="226"/>
      <c r="C246" s="227"/>
      <c r="D246" s="228" t="s">
        <v>133</v>
      </c>
      <c r="E246" s="229" t="s">
        <v>19</v>
      </c>
      <c r="F246" s="230" t="s">
        <v>187</v>
      </c>
      <c r="G246" s="227"/>
      <c r="H246" s="231">
        <v>10.18</v>
      </c>
      <c r="I246" s="232"/>
      <c r="J246" s="227"/>
      <c r="K246" s="227"/>
      <c r="L246" s="233"/>
      <c r="M246" s="234"/>
      <c r="N246" s="235"/>
      <c r="O246" s="235"/>
      <c r="P246" s="235"/>
      <c r="Q246" s="235"/>
      <c r="R246" s="235"/>
      <c r="S246" s="235"/>
      <c r="T246" s="236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37" t="s">
        <v>133</v>
      </c>
      <c r="AU246" s="237" t="s">
        <v>84</v>
      </c>
      <c r="AV246" s="13" t="s">
        <v>84</v>
      </c>
      <c r="AW246" s="13" t="s">
        <v>33</v>
      </c>
      <c r="AX246" s="13" t="s">
        <v>74</v>
      </c>
      <c r="AY246" s="237" t="s">
        <v>123</v>
      </c>
    </row>
    <row r="247" s="14" customFormat="1">
      <c r="A247" s="14"/>
      <c r="B247" s="238"/>
      <c r="C247" s="239"/>
      <c r="D247" s="228" t="s">
        <v>133</v>
      </c>
      <c r="E247" s="240" t="s">
        <v>19</v>
      </c>
      <c r="F247" s="241" t="s">
        <v>154</v>
      </c>
      <c r="G247" s="239"/>
      <c r="H247" s="240" t="s">
        <v>19</v>
      </c>
      <c r="I247" s="242"/>
      <c r="J247" s="239"/>
      <c r="K247" s="239"/>
      <c r="L247" s="243"/>
      <c r="M247" s="244"/>
      <c r="N247" s="245"/>
      <c r="O247" s="245"/>
      <c r="P247" s="245"/>
      <c r="Q247" s="245"/>
      <c r="R247" s="245"/>
      <c r="S247" s="245"/>
      <c r="T247" s="246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T247" s="247" t="s">
        <v>133</v>
      </c>
      <c r="AU247" s="247" t="s">
        <v>84</v>
      </c>
      <c r="AV247" s="14" t="s">
        <v>82</v>
      </c>
      <c r="AW247" s="14" t="s">
        <v>33</v>
      </c>
      <c r="AX247" s="14" t="s">
        <v>74</v>
      </c>
      <c r="AY247" s="247" t="s">
        <v>123</v>
      </c>
    </row>
    <row r="248" s="13" customFormat="1">
      <c r="A248" s="13"/>
      <c r="B248" s="226"/>
      <c r="C248" s="227"/>
      <c r="D248" s="228" t="s">
        <v>133</v>
      </c>
      <c r="E248" s="229" t="s">
        <v>19</v>
      </c>
      <c r="F248" s="230" t="s">
        <v>188</v>
      </c>
      <c r="G248" s="227"/>
      <c r="H248" s="231">
        <v>5.0090000000000003</v>
      </c>
      <c r="I248" s="232"/>
      <c r="J248" s="227"/>
      <c r="K248" s="227"/>
      <c r="L248" s="233"/>
      <c r="M248" s="234"/>
      <c r="N248" s="235"/>
      <c r="O248" s="235"/>
      <c r="P248" s="235"/>
      <c r="Q248" s="235"/>
      <c r="R248" s="235"/>
      <c r="S248" s="235"/>
      <c r="T248" s="236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T248" s="237" t="s">
        <v>133</v>
      </c>
      <c r="AU248" s="237" t="s">
        <v>84</v>
      </c>
      <c r="AV248" s="13" t="s">
        <v>84</v>
      </c>
      <c r="AW248" s="13" t="s">
        <v>33</v>
      </c>
      <c r="AX248" s="13" t="s">
        <v>74</v>
      </c>
      <c r="AY248" s="237" t="s">
        <v>123</v>
      </c>
    </row>
    <row r="249" s="13" customFormat="1">
      <c r="A249" s="13"/>
      <c r="B249" s="226"/>
      <c r="C249" s="227"/>
      <c r="D249" s="228" t="s">
        <v>133</v>
      </c>
      <c r="E249" s="229" t="s">
        <v>19</v>
      </c>
      <c r="F249" s="230" t="s">
        <v>189</v>
      </c>
      <c r="G249" s="227"/>
      <c r="H249" s="231">
        <v>8.2189999999999994</v>
      </c>
      <c r="I249" s="232"/>
      <c r="J249" s="227"/>
      <c r="K249" s="227"/>
      <c r="L249" s="233"/>
      <c r="M249" s="234"/>
      <c r="N249" s="235"/>
      <c r="O249" s="235"/>
      <c r="P249" s="235"/>
      <c r="Q249" s="235"/>
      <c r="R249" s="235"/>
      <c r="S249" s="235"/>
      <c r="T249" s="236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T249" s="237" t="s">
        <v>133</v>
      </c>
      <c r="AU249" s="237" t="s">
        <v>84</v>
      </c>
      <c r="AV249" s="13" t="s">
        <v>84</v>
      </c>
      <c r="AW249" s="13" t="s">
        <v>33</v>
      </c>
      <c r="AX249" s="13" t="s">
        <v>74</v>
      </c>
      <c r="AY249" s="237" t="s">
        <v>123</v>
      </c>
    </row>
    <row r="250" s="13" customFormat="1">
      <c r="A250" s="13"/>
      <c r="B250" s="226"/>
      <c r="C250" s="227"/>
      <c r="D250" s="228" t="s">
        <v>133</v>
      </c>
      <c r="E250" s="229" t="s">
        <v>19</v>
      </c>
      <c r="F250" s="230" t="s">
        <v>190</v>
      </c>
      <c r="G250" s="227"/>
      <c r="H250" s="231">
        <v>1.6499999999999999</v>
      </c>
      <c r="I250" s="232"/>
      <c r="J250" s="227"/>
      <c r="K250" s="227"/>
      <c r="L250" s="233"/>
      <c r="M250" s="234"/>
      <c r="N250" s="235"/>
      <c r="O250" s="235"/>
      <c r="P250" s="235"/>
      <c r="Q250" s="235"/>
      <c r="R250" s="235"/>
      <c r="S250" s="235"/>
      <c r="T250" s="236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T250" s="237" t="s">
        <v>133</v>
      </c>
      <c r="AU250" s="237" t="s">
        <v>84</v>
      </c>
      <c r="AV250" s="13" t="s">
        <v>84</v>
      </c>
      <c r="AW250" s="13" t="s">
        <v>33</v>
      </c>
      <c r="AX250" s="13" t="s">
        <v>74</v>
      </c>
      <c r="AY250" s="237" t="s">
        <v>123</v>
      </c>
    </row>
    <row r="251" s="14" customFormat="1">
      <c r="A251" s="14"/>
      <c r="B251" s="238"/>
      <c r="C251" s="239"/>
      <c r="D251" s="228" t="s">
        <v>133</v>
      </c>
      <c r="E251" s="240" t="s">
        <v>19</v>
      </c>
      <c r="F251" s="241" t="s">
        <v>191</v>
      </c>
      <c r="G251" s="239"/>
      <c r="H251" s="240" t="s">
        <v>19</v>
      </c>
      <c r="I251" s="242"/>
      <c r="J251" s="239"/>
      <c r="K251" s="239"/>
      <c r="L251" s="243"/>
      <c r="M251" s="244"/>
      <c r="N251" s="245"/>
      <c r="O251" s="245"/>
      <c r="P251" s="245"/>
      <c r="Q251" s="245"/>
      <c r="R251" s="245"/>
      <c r="S251" s="245"/>
      <c r="T251" s="246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T251" s="247" t="s">
        <v>133</v>
      </c>
      <c r="AU251" s="247" t="s">
        <v>84</v>
      </c>
      <c r="AV251" s="14" t="s">
        <v>82</v>
      </c>
      <c r="AW251" s="14" t="s">
        <v>33</v>
      </c>
      <c r="AX251" s="14" t="s">
        <v>74</v>
      </c>
      <c r="AY251" s="247" t="s">
        <v>123</v>
      </c>
    </row>
    <row r="252" s="16" customFormat="1">
      <c r="A252" s="16"/>
      <c r="B252" s="259"/>
      <c r="C252" s="260"/>
      <c r="D252" s="228" t="s">
        <v>133</v>
      </c>
      <c r="E252" s="261" t="s">
        <v>19</v>
      </c>
      <c r="F252" s="262" t="s">
        <v>192</v>
      </c>
      <c r="G252" s="260"/>
      <c r="H252" s="263">
        <v>404.95999999999998</v>
      </c>
      <c r="I252" s="264"/>
      <c r="J252" s="260"/>
      <c r="K252" s="260"/>
      <c r="L252" s="265"/>
      <c r="M252" s="266"/>
      <c r="N252" s="267"/>
      <c r="O252" s="267"/>
      <c r="P252" s="267"/>
      <c r="Q252" s="267"/>
      <c r="R252" s="267"/>
      <c r="S252" s="267"/>
      <c r="T252" s="268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T252" s="269" t="s">
        <v>133</v>
      </c>
      <c r="AU252" s="269" t="s">
        <v>84</v>
      </c>
      <c r="AV252" s="16" t="s">
        <v>164</v>
      </c>
      <c r="AW252" s="16" t="s">
        <v>33</v>
      </c>
      <c r="AX252" s="16" t="s">
        <v>74</v>
      </c>
      <c r="AY252" s="269" t="s">
        <v>123</v>
      </c>
    </row>
    <row r="253" s="13" customFormat="1">
      <c r="A253" s="13"/>
      <c r="B253" s="226"/>
      <c r="C253" s="227"/>
      <c r="D253" s="228" t="s">
        <v>133</v>
      </c>
      <c r="E253" s="229" t="s">
        <v>19</v>
      </c>
      <c r="F253" s="230" t="s">
        <v>193</v>
      </c>
      <c r="G253" s="227"/>
      <c r="H253" s="231">
        <v>4.7199999999999998</v>
      </c>
      <c r="I253" s="232"/>
      <c r="J253" s="227"/>
      <c r="K253" s="227"/>
      <c r="L253" s="233"/>
      <c r="M253" s="234"/>
      <c r="N253" s="235"/>
      <c r="O253" s="235"/>
      <c r="P253" s="235"/>
      <c r="Q253" s="235"/>
      <c r="R253" s="235"/>
      <c r="S253" s="235"/>
      <c r="T253" s="236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T253" s="237" t="s">
        <v>133</v>
      </c>
      <c r="AU253" s="237" t="s">
        <v>84</v>
      </c>
      <c r="AV253" s="13" t="s">
        <v>84</v>
      </c>
      <c r="AW253" s="13" t="s">
        <v>33</v>
      </c>
      <c r="AX253" s="13" t="s">
        <v>74</v>
      </c>
      <c r="AY253" s="237" t="s">
        <v>123</v>
      </c>
    </row>
    <row r="254" s="13" customFormat="1">
      <c r="A254" s="13"/>
      <c r="B254" s="226"/>
      <c r="C254" s="227"/>
      <c r="D254" s="228" t="s">
        <v>133</v>
      </c>
      <c r="E254" s="229" t="s">
        <v>19</v>
      </c>
      <c r="F254" s="230" t="s">
        <v>194</v>
      </c>
      <c r="G254" s="227"/>
      <c r="H254" s="231">
        <v>3.4199999999999999</v>
      </c>
      <c r="I254" s="232"/>
      <c r="J254" s="227"/>
      <c r="K254" s="227"/>
      <c r="L254" s="233"/>
      <c r="M254" s="234"/>
      <c r="N254" s="235"/>
      <c r="O254" s="235"/>
      <c r="P254" s="235"/>
      <c r="Q254" s="235"/>
      <c r="R254" s="235"/>
      <c r="S254" s="235"/>
      <c r="T254" s="236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37" t="s">
        <v>133</v>
      </c>
      <c r="AU254" s="237" t="s">
        <v>84</v>
      </c>
      <c r="AV254" s="13" t="s">
        <v>84</v>
      </c>
      <c r="AW254" s="13" t="s">
        <v>33</v>
      </c>
      <c r="AX254" s="13" t="s">
        <v>74</v>
      </c>
      <c r="AY254" s="237" t="s">
        <v>123</v>
      </c>
    </row>
    <row r="255" s="13" customFormat="1">
      <c r="A255" s="13"/>
      <c r="B255" s="226"/>
      <c r="C255" s="227"/>
      <c r="D255" s="228" t="s">
        <v>133</v>
      </c>
      <c r="E255" s="229" t="s">
        <v>19</v>
      </c>
      <c r="F255" s="230" t="s">
        <v>195</v>
      </c>
      <c r="G255" s="227"/>
      <c r="H255" s="231">
        <v>3.3999999999999999</v>
      </c>
      <c r="I255" s="232"/>
      <c r="J255" s="227"/>
      <c r="K255" s="227"/>
      <c r="L255" s="233"/>
      <c r="M255" s="234"/>
      <c r="N255" s="235"/>
      <c r="O255" s="235"/>
      <c r="P255" s="235"/>
      <c r="Q255" s="235"/>
      <c r="R255" s="235"/>
      <c r="S255" s="235"/>
      <c r="T255" s="236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37" t="s">
        <v>133</v>
      </c>
      <c r="AU255" s="237" t="s">
        <v>84</v>
      </c>
      <c r="AV255" s="13" t="s">
        <v>84</v>
      </c>
      <c r="AW255" s="13" t="s">
        <v>33</v>
      </c>
      <c r="AX255" s="13" t="s">
        <v>74</v>
      </c>
      <c r="AY255" s="237" t="s">
        <v>123</v>
      </c>
    </row>
    <row r="256" s="13" customFormat="1">
      <c r="A256" s="13"/>
      <c r="B256" s="226"/>
      <c r="C256" s="227"/>
      <c r="D256" s="228" t="s">
        <v>133</v>
      </c>
      <c r="E256" s="229" t="s">
        <v>19</v>
      </c>
      <c r="F256" s="230" t="s">
        <v>196</v>
      </c>
      <c r="G256" s="227"/>
      <c r="H256" s="231">
        <v>3.1600000000000001</v>
      </c>
      <c r="I256" s="232"/>
      <c r="J256" s="227"/>
      <c r="K256" s="227"/>
      <c r="L256" s="233"/>
      <c r="M256" s="234"/>
      <c r="N256" s="235"/>
      <c r="O256" s="235"/>
      <c r="P256" s="235"/>
      <c r="Q256" s="235"/>
      <c r="R256" s="235"/>
      <c r="S256" s="235"/>
      <c r="T256" s="236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37" t="s">
        <v>133</v>
      </c>
      <c r="AU256" s="237" t="s">
        <v>84</v>
      </c>
      <c r="AV256" s="13" t="s">
        <v>84</v>
      </c>
      <c r="AW256" s="13" t="s">
        <v>33</v>
      </c>
      <c r="AX256" s="13" t="s">
        <v>74</v>
      </c>
      <c r="AY256" s="237" t="s">
        <v>123</v>
      </c>
    </row>
    <row r="257" s="13" customFormat="1">
      <c r="A257" s="13"/>
      <c r="B257" s="226"/>
      <c r="C257" s="227"/>
      <c r="D257" s="228" t="s">
        <v>133</v>
      </c>
      <c r="E257" s="229" t="s">
        <v>19</v>
      </c>
      <c r="F257" s="230" t="s">
        <v>197</v>
      </c>
      <c r="G257" s="227"/>
      <c r="H257" s="231">
        <v>4.1399999999999997</v>
      </c>
      <c r="I257" s="232"/>
      <c r="J257" s="227"/>
      <c r="K257" s="227"/>
      <c r="L257" s="233"/>
      <c r="M257" s="234"/>
      <c r="N257" s="235"/>
      <c r="O257" s="235"/>
      <c r="P257" s="235"/>
      <c r="Q257" s="235"/>
      <c r="R257" s="235"/>
      <c r="S257" s="235"/>
      <c r="T257" s="236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37" t="s">
        <v>133</v>
      </c>
      <c r="AU257" s="237" t="s">
        <v>84</v>
      </c>
      <c r="AV257" s="13" t="s">
        <v>84</v>
      </c>
      <c r="AW257" s="13" t="s">
        <v>33</v>
      </c>
      <c r="AX257" s="13" t="s">
        <v>74</v>
      </c>
      <c r="AY257" s="237" t="s">
        <v>123</v>
      </c>
    </row>
    <row r="258" s="13" customFormat="1">
      <c r="A258" s="13"/>
      <c r="B258" s="226"/>
      <c r="C258" s="227"/>
      <c r="D258" s="228" t="s">
        <v>133</v>
      </c>
      <c r="E258" s="229" t="s">
        <v>19</v>
      </c>
      <c r="F258" s="230" t="s">
        <v>198</v>
      </c>
      <c r="G258" s="227"/>
      <c r="H258" s="231">
        <v>3.589</v>
      </c>
      <c r="I258" s="232"/>
      <c r="J258" s="227"/>
      <c r="K258" s="227"/>
      <c r="L258" s="233"/>
      <c r="M258" s="234"/>
      <c r="N258" s="235"/>
      <c r="O258" s="235"/>
      <c r="P258" s="235"/>
      <c r="Q258" s="235"/>
      <c r="R258" s="235"/>
      <c r="S258" s="235"/>
      <c r="T258" s="236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37" t="s">
        <v>133</v>
      </c>
      <c r="AU258" s="237" t="s">
        <v>84</v>
      </c>
      <c r="AV258" s="13" t="s">
        <v>84</v>
      </c>
      <c r="AW258" s="13" t="s">
        <v>33</v>
      </c>
      <c r="AX258" s="13" t="s">
        <v>74</v>
      </c>
      <c r="AY258" s="237" t="s">
        <v>123</v>
      </c>
    </row>
    <row r="259" s="16" customFormat="1">
      <c r="A259" s="16"/>
      <c r="B259" s="259"/>
      <c r="C259" s="260"/>
      <c r="D259" s="228" t="s">
        <v>133</v>
      </c>
      <c r="E259" s="261" t="s">
        <v>19</v>
      </c>
      <c r="F259" s="262" t="s">
        <v>199</v>
      </c>
      <c r="G259" s="260"/>
      <c r="H259" s="263">
        <v>22.428999999999998</v>
      </c>
      <c r="I259" s="264"/>
      <c r="J259" s="260"/>
      <c r="K259" s="260"/>
      <c r="L259" s="265"/>
      <c r="M259" s="266"/>
      <c r="N259" s="267"/>
      <c r="O259" s="267"/>
      <c r="P259" s="267"/>
      <c r="Q259" s="267"/>
      <c r="R259" s="267"/>
      <c r="S259" s="267"/>
      <c r="T259" s="268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T259" s="269" t="s">
        <v>133</v>
      </c>
      <c r="AU259" s="269" t="s">
        <v>84</v>
      </c>
      <c r="AV259" s="16" t="s">
        <v>164</v>
      </c>
      <c r="AW259" s="16" t="s">
        <v>33</v>
      </c>
      <c r="AX259" s="16" t="s">
        <v>74</v>
      </c>
      <c r="AY259" s="269" t="s">
        <v>123</v>
      </c>
    </row>
    <row r="260" s="13" customFormat="1">
      <c r="A260" s="13"/>
      <c r="B260" s="226"/>
      <c r="C260" s="227"/>
      <c r="D260" s="228" t="s">
        <v>133</v>
      </c>
      <c r="E260" s="229" t="s">
        <v>19</v>
      </c>
      <c r="F260" s="230" t="s">
        <v>200</v>
      </c>
      <c r="G260" s="227"/>
      <c r="H260" s="231">
        <v>-40.466999999999999</v>
      </c>
      <c r="I260" s="232"/>
      <c r="J260" s="227"/>
      <c r="K260" s="227"/>
      <c r="L260" s="233"/>
      <c r="M260" s="234"/>
      <c r="N260" s="235"/>
      <c r="O260" s="235"/>
      <c r="P260" s="235"/>
      <c r="Q260" s="235"/>
      <c r="R260" s="235"/>
      <c r="S260" s="235"/>
      <c r="T260" s="236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37" t="s">
        <v>133</v>
      </c>
      <c r="AU260" s="237" t="s">
        <v>84</v>
      </c>
      <c r="AV260" s="13" t="s">
        <v>84</v>
      </c>
      <c r="AW260" s="13" t="s">
        <v>33</v>
      </c>
      <c r="AX260" s="13" t="s">
        <v>74</v>
      </c>
      <c r="AY260" s="237" t="s">
        <v>123</v>
      </c>
    </row>
    <row r="261" s="16" customFormat="1">
      <c r="A261" s="16"/>
      <c r="B261" s="259"/>
      <c r="C261" s="260"/>
      <c r="D261" s="228" t="s">
        <v>133</v>
      </c>
      <c r="E261" s="261" t="s">
        <v>19</v>
      </c>
      <c r="F261" s="262" t="s">
        <v>201</v>
      </c>
      <c r="G261" s="260"/>
      <c r="H261" s="263">
        <v>-40.466999999999999</v>
      </c>
      <c r="I261" s="264"/>
      <c r="J261" s="260"/>
      <c r="K261" s="260"/>
      <c r="L261" s="265"/>
      <c r="M261" s="266"/>
      <c r="N261" s="267"/>
      <c r="O261" s="267"/>
      <c r="P261" s="267"/>
      <c r="Q261" s="267"/>
      <c r="R261" s="267"/>
      <c r="S261" s="267"/>
      <c r="T261" s="268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T261" s="269" t="s">
        <v>133</v>
      </c>
      <c r="AU261" s="269" t="s">
        <v>84</v>
      </c>
      <c r="AV261" s="16" t="s">
        <v>164</v>
      </c>
      <c r="AW261" s="16" t="s">
        <v>33</v>
      </c>
      <c r="AX261" s="16" t="s">
        <v>74</v>
      </c>
      <c r="AY261" s="269" t="s">
        <v>123</v>
      </c>
    </row>
    <row r="262" s="13" customFormat="1">
      <c r="A262" s="13"/>
      <c r="B262" s="226"/>
      <c r="C262" s="227"/>
      <c r="D262" s="228" t="s">
        <v>133</v>
      </c>
      <c r="E262" s="229" t="s">
        <v>19</v>
      </c>
      <c r="F262" s="230" t="s">
        <v>202</v>
      </c>
      <c r="G262" s="227"/>
      <c r="H262" s="231">
        <v>-13.612</v>
      </c>
      <c r="I262" s="232"/>
      <c r="J262" s="227"/>
      <c r="K262" s="227"/>
      <c r="L262" s="233"/>
      <c r="M262" s="234"/>
      <c r="N262" s="235"/>
      <c r="O262" s="235"/>
      <c r="P262" s="235"/>
      <c r="Q262" s="235"/>
      <c r="R262" s="235"/>
      <c r="S262" s="235"/>
      <c r="T262" s="236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237" t="s">
        <v>133</v>
      </c>
      <c r="AU262" s="237" t="s">
        <v>84</v>
      </c>
      <c r="AV262" s="13" t="s">
        <v>84</v>
      </c>
      <c r="AW262" s="13" t="s">
        <v>33</v>
      </c>
      <c r="AX262" s="13" t="s">
        <v>74</v>
      </c>
      <c r="AY262" s="237" t="s">
        <v>123</v>
      </c>
    </row>
    <row r="263" s="16" customFormat="1">
      <c r="A263" s="16"/>
      <c r="B263" s="259"/>
      <c r="C263" s="260"/>
      <c r="D263" s="228" t="s">
        <v>133</v>
      </c>
      <c r="E263" s="261" t="s">
        <v>19</v>
      </c>
      <c r="F263" s="262" t="s">
        <v>203</v>
      </c>
      <c r="G263" s="260"/>
      <c r="H263" s="263">
        <v>-13.612</v>
      </c>
      <c r="I263" s="264"/>
      <c r="J263" s="260"/>
      <c r="K263" s="260"/>
      <c r="L263" s="265"/>
      <c r="M263" s="266"/>
      <c r="N263" s="267"/>
      <c r="O263" s="267"/>
      <c r="P263" s="267"/>
      <c r="Q263" s="267"/>
      <c r="R263" s="267"/>
      <c r="S263" s="267"/>
      <c r="T263" s="268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T263" s="269" t="s">
        <v>133</v>
      </c>
      <c r="AU263" s="269" t="s">
        <v>84</v>
      </c>
      <c r="AV263" s="16" t="s">
        <v>164</v>
      </c>
      <c r="AW263" s="16" t="s">
        <v>33</v>
      </c>
      <c r="AX263" s="16" t="s">
        <v>74</v>
      </c>
      <c r="AY263" s="269" t="s">
        <v>123</v>
      </c>
    </row>
    <row r="264" s="15" customFormat="1">
      <c r="A264" s="15"/>
      <c r="B264" s="248"/>
      <c r="C264" s="249"/>
      <c r="D264" s="228" t="s">
        <v>133</v>
      </c>
      <c r="E264" s="250" t="s">
        <v>19</v>
      </c>
      <c r="F264" s="251" t="s">
        <v>204</v>
      </c>
      <c r="G264" s="249"/>
      <c r="H264" s="252">
        <v>373.31</v>
      </c>
      <c r="I264" s="253"/>
      <c r="J264" s="249"/>
      <c r="K264" s="249"/>
      <c r="L264" s="254"/>
      <c r="M264" s="255"/>
      <c r="N264" s="256"/>
      <c r="O264" s="256"/>
      <c r="P264" s="256"/>
      <c r="Q264" s="256"/>
      <c r="R264" s="256"/>
      <c r="S264" s="256"/>
      <c r="T264" s="257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T264" s="258" t="s">
        <v>133</v>
      </c>
      <c r="AU264" s="258" t="s">
        <v>84</v>
      </c>
      <c r="AV264" s="15" t="s">
        <v>129</v>
      </c>
      <c r="AW264" s="15" t="s">
        <v>33</v>
      </c>
      <c r="AX264" s="15" t="s">
        <v>82</v>
      </c>
      <c r="AY264" s="258" t="s">
        <v>123</v>
      </c>
    </row>
    <row r="265" s="13" customFormat="1">
      <c r="A265" s="13"/>
      <c r="B265" s="226"/>
      <c r="C265" s="227"/>
      <c r="D265" s="228" t="s">
        <v>133</v>
      </c>
      <c r="E265" s="227"/>
      <c r="F265" s="230" t="s">
        <v>215</v>
      </c>
      <c r="G265" s="227"/>
      <c r="H265" s="231">
        <v>149.32400000000001</v>
      </c>
      <c r="I265" s="232"/>
      <c r="J265" s="227"/>
      <c r="K265" s="227"/>
      <c r="L265" s="233"/>
      <c r="M265" s="234"/>
      <c r="N265" s="235"/>
      <c r="O265" s="235"/>
      <c r="P265" s="235"/>
      <c r="Q265" s="235"/>
      <c r="R265" s="235"/>
      <c r="S265" s="235"/>
      <c r="T265" s="236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T265" s="237" t="s">
        <v>133</v>
      </c>
      <c r="AU265" s="237" t="s">
        <v>84</v>
      </c>
      <c r="AV265" s="13" t="s">
        <v>84</v>
      </c>
      <c r="AW265" s="13" t="s">
        <v>4</v>
      </c>
      <c r="AX265" s="13" t="s">
        <v>82</v>
      </c>
      <c r="AY265" s="237" t="s">
        <v>123</v>
      </c>
    </row>
    <row r="266" s="2" customFormat="1" ht="37.8" customHeight="1">
      <c r="A266" s="40"/>
      <c r="B266" s="41"/>
      <c r="C266" s="207" t="s">
        <v>216</v>
      </c>
      <c r="D266" s="207" t="s">
        <v>125</v>
      </c>
      <c r="E266" s="208" t="s">
        <v>217</v>
      </c>
      <c r="F266" s="209" t="s">
        <v>218</v>
      </c>
      <c r="G266" s="210" t="s">
        <v>167</v>
      </c>
      <c r="H266" s="211">
        <v>20.117999999999999</v>
      </c>
      <c r="I266" s="212"/>
      <c r="J266" s="213">
        <f>ROUND(I266*H266,2)</f>
        <v>0</v>
      </c>
      <c r="K266" s="214"/>
      <c r="L266" s="46"/>
      <c r="M266" s="215" t="s">
        <v>19</v>
      </c>
      <c r="N266" s="216" t="s">
        <v>45</v>
      </c>
      <c r="O266" s="86"/>
      <c r="P266" s="217">
        <f>O266*H266</f>
        <v>0</v>
      </c>
      <c r="Q266" s="217">
        <v>0</v>
      </c>
      <c r="R266" s="217">
        <f>Q266*H266</f>
        <v>0</v>
      </c>
      <c r="S266" s="217">
        <v>0</v>
      </c>
      <c r="T266" s="218">
        <f>S266*H266</f>
        <v>0</v>
      </c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  <c r="AE266" s="40"/>
      <c r="AR266" s="219" t="s">
        <v>129</v>
      </c>
      <c r="AT266" s="219" t="s">
        <v>125</v>
      </c>
      <c r="AU266" s="219" t="s">
        <v>84</v>
      </c>
      <c r="AY266" s="19" t="s">
        <v>123</v>
      </c>
      <c r="BE266" s="220">
        <f>IF(N266="základní",J266,0)</f>
        <v>0</v>
      </c>
      <c r="BF266" s="220">
        <f>IF(N266="snížená",J266,0)</f>
        <v>0</v>
      </c>
      <c r="BG266" s="220">
        <f>IF(N266="zákl. přenesená",J266,0)</f>
        <v>0</v>
      </c>
      <c r="BH266" s="220">
        <f>IF(N266="sníž. přenesená",J266,0)</f>
        <v>0</v>
      </c>
      <c r="BI266" s="220">
        <f>IF(N266="nulová",J266,0)</f>
        <v>0</v>
      </c>
      <c r="BJ266" s="19" t="s">
        <v>82</v>
      </c>
      <c r="BK266" s="220">
        <f>ROUND(I266*H266,2)</f>
        <v>0</v>
      </c>
      <c r="BL266" s="19" t="s">
        <v>129</v>
      </c>
      <c r="BM266" s="219" t="s">
        <v>219</v>
      </c>
    </row>
    <row r="267" s="2" customFormat="1">
      <c r="A267" s="40"/>
      <c r="B267" s="41"/>
      <c r="C267" s="42"/>
      <c r="D267" s="221" t="s">
        <v>131</v>
      </c>
      <c r="E267" s="42"/>
      <c r="F267" s="222" t="s">
        <v>220</v>
      </c>
      <c r="G267" s="42"/>
      <c r="H267" s="42"/>
      <c r="I267" s="223"/>
      <c r="J267" s="42"/>
      <c r="K267" s="42"/>
      <c r="L267" s="46"/>
      <c r="M267" s="224"/>
      <c r="N267" s="225"/>
      <c r="O267" s="86"/>
      <c r="P267" s="86"/>
      <c r="Q267" s="86"/>
      <c r="R267" s="86"/>
      <c r="S267" s="86"/>
      <c r="T267" s="87"/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T267" s="19" t="s">
        <v>131</v>
      </c>
      <c r="AU267" s="19" t="s">
        <v>84</v>
      </c>
    </row>
    <row r="268" s="13" customFormat="1">
      <c r="A268" s="13"/>
      <c r="B268" s="226"/>
      <c r="C268" s="227"/>
      <c r="D268" s="228" t="s">
        <v>133</v>
      </c>
      <c r="E268" s="229" t="s">
        <v>19</v>
      </c>
      <c r="F268" s="230" t="s">
        <v>221</v>
      </c>
      <c r="G268" s="227"/>
      <c r="H268" s="231">
        <v>4.4199999999999999</v>
      </c>
      <c r="I268" s="232"/>
      <c r="J268" s="227"/>
      <c r="K268" s="227"/>
      <c r="L268" s="233"/>
      <c r="M268" s="234"/>
      <c r="N268" s="235"/>
      <c r="O268" s="235"/>
      <c r="P268" s="235"/>
      <c r="Q268" s="235"/>
      <c r="R268" s="235"/>
      <c r="S268" s="235"/>
      <c r="T268" s="236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T268" s="237" t="s">
        <v>133</v>
      </c>
      <c r="AU268" s="237" t="s">
        <v>84</v>
      </c>
      <c r="AV268" s="13" t="s">
        <v>84</v>
      </c>
      <c r="AW268" s="13" t="s">
        <v>33</v>
      </c>
      <c r="AX268" s="13" t="s">
        <v>74</v>
      </c>
      <c r="AY268" s="237" t="s">
        <v>123</v>
      </c>
    </row>
    <row r="269" s="14" customFormat="1">
      <c r="A269" s="14"/>
      <c r="B269" s="238"/>
      <c r="C269" s="239"/>
      <c r="D269" s="228" t="s">
        <v>133</v>
      </c>
      <c r="E269" s="240" t="s">
        <v>19</v>
      </c>
      <c r="F269" s="241" t="s">
        <v>222</v>
      </c>
      <c r="G269" s="239"/>
      <c r="H269" s="240" t="s">
        <v>19</v>
      </c>
      <c r="I269" s="242"/>
      <c r="J269" s="239"/>
      <c r="K269" s="239"/>
      <c r="L269" s="243"/>
      <c r="M269" s="244"/>
      <c r="N269" s="245"/>
      <c r="O269" s="245"/>
      <c r="P269" s="245"/>
      <c r="Q269" s="245"/>
      <c r="R269" s="245"/>
      <c r="S269" s="245"/>
      <c r="T269" s="246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T269" s="247" t="s">
        <v>133</v>
      </c>
      <c r="AU269" s="247" t="s">
        <v>84</v>
      </c>
      <c r="AV269" s="14" t="s">
        <v>82</v>
      </c>
      <c r="AW269" s="14" t="s">
        <v>33</v>
      </c>
      <c r="AX269" s="14" t="s">
        <v>74</v>
      </c>
      <c r="AY269" s="247" t="s">
        <v>123</v>
      </c>
    </row>
    <row r="270" s="13" customFormat="1">
      <c r="A270" s="13"/>
      <c r="B270" s="226"/>
      <c r="C270" s="227"/>
      <c r="D270" s="228" t="s">
        <v>133</v>
      </c>
      <c r="E270" s="229" t="s">
        <v>19</v>
      </c>
      <c r="F270" s="230" t="s">
        <v>223</v>
      </c>
      <c r="G270" s="227"/>
      <c r="H270" s="231">
        <v>8.3979999999999997</v>
      </c>
      <c r="I270" s="232"/>
      <c r="J270" s="227"/>
      <c r="K270" s="227"/>
      <c r="L270" s="233"/>
      <c r="M270" s="234"/>
      <c r="N270" s="235"/>
      <c r="O270" s="235"/>
      <c r="P270" s="235"/>
      <c r="Q270" s="235"/>
      <c r="R270" s="235"/>
      <c r="S270" s="235"/>
      <c r="T270" s="236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T270" s="237" t="s">
        <v>133</v>
      </c>
      <c r="AU270" s="237" t="s">
        <v>84</v>
      </c>
      <c r="AV270" s="13" t="s">
        <v>84</v>
      </c>
      <c r="AW270" s="13" t="s">
        <v>33</v>
      </c>
      <c r="AX270" s="13" t="s">
        <v>74</v>
      </c>
      <c r="AY270" s="237" t="s">
        <v>123</v>
      </c>
    </row>
    <row r="271" s="14" customFormat="1">
      <c r="A271" s="14"/>
      <c r="B271" s="238"/>
      <c r="C271" s="239"/>
      <c r="D271" s="228" t="s">
        <v>133</v>
      </c>
      <c r="E271" s="240" t="s">
        <v>19</v>
      </c>
      <c r="F271" s="241" t="s">
        <v>224</v>
      </c>
      <c r="G271" s="239"/>
      <c r="H271" s="240" t="s">
        <v>19</v>
      </c>
      <c r="I271" s="242"/>
      <c r="J271" s="239"/>
      <c r="K271" s="239"/>
      <c r="L271" s="243"/>
      <c r="M271" s="244"/>
      <c r="N271" s="245"/>
      <c r="O271" s="245"/>
      <c r="P271" s="245"/>
      <c r="Q271" s="245"/>
      <c r="R271" s="245"/>
      <c r="S271" s="245"/>
      <c r="T271" s="246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T271" s="247" t="s">
        <v>133</v>
      </c>
      <c r="AU271" s="247" t="s">
        <v>84</v>
      </c>
      <c r="AV271" s="14" t="s">
        <v>82</v>
      </c>
      <c r="AW271" s="14" t="s">
        <v>33</v>
      </c>
      <c r="AX271" s="14" t="s">
        <v>74</v>
      </c>
      <c r="AY271" s="247" t="s">
        <v>123</v>
      </c>
    </row>
    <row r="272" s="13" customFormat="1">
      <c r="A272" s="13"/>
      <c r="B272" s="226"/>
      <c r="C272" s="227"/>
      <c r="D272" s="228" t="s">
        <v>133</v>
      </c>
      <c r="E272" s="229" t="s">
        <v>19</v>
      </c>
      <c r="F272" s="230" t="s">
        <v>225</v>
      </c>
      <c r="G272" s="227"/>
      <c r="H272" s="231">
        <v>3.6499999999999999</v>
      </c>
      <c r="I272" s="232"/>
      <c r="J272" s="227"/>
      <c r="K272" s="227"/>
      <c r="L272" s="233"/>
      <c r="M272" s="234"/>
      <c r="N272" s="235"/>
      <c r="O272" s="235"/>
      <c r="P272" s="235"/>
      <c r="Q272" s="235"/>
      <c r="R272" s="235"/>
      <c r="S272" s="235"/>
      <c r="T272" s="236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T272" s="237" t="s">
        <v>133</v>
      </c>
      <c r="AU272" s="237" t="s">
        <v>84</v>
      </c>
      <c r="AV272" s="13" t="s">
        <v>84</v>
      </c>
      <c r="AW272" s="13" t="s">
        <v>33</v>
      </c>
      <c r="AX272" s="13" t="s">
        <v>74</v>
      </c>
      <c r="AY272" s="237" t="s">
        <v>123</v>
      </c>
    </row>
    <row r="273" s="13" customFormat="1">
      <c r="A273" s="13"/>
      <c r="B273" s="226"/>
      <c r="C273" s="227"/>
      <c r="D273" s="228" t="s">
        <v>133</v>
      </c>
      <c r="E273" s="229" t="s">
        <v>19</v>
      </c>
      <c r="F273" s="230" t="s">
        <v>225</v>
      </c>
      <c r="G273" s="227"/>
      <c r="H273" s="231">
        <v>3.6499999999999999</v>
      </c>
      <c r="I273" s="232"/>
      <c r="J273" s="227"/>
      <c r="K273" s="227"/>
      <c r="L273" s="233"/>
      <c r="M273" s="234"/>
      <c r="N273" s="235"/>
      <c r="O273" s="235"/>
      <c r="P273" s="235"/>
      <c r="Q273" s="235"/>
      <c r="R273" s="235"/>
      <c r="S273" s="235"/>
      <c r="T273" s="236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37" t="s">
        <v>133</v>
      </c>
      <c r="AU273" s="237" t="s">
        <v>84</v>
      </c>
      <c r="AV273" s="13" t="s">
        <v>84</v>
      </c>
      <c r="AW273" s="13" t="s">
        <v>33</v>
      </c>
      <c r="AX273" s="13" t="s">
        <v>74</v>
      </c>
      <c r="AY273" s="237" t="s">
        <v>123</v>
      </c>
    </row>
    <row r="274" s="14" customFormat="1">
      <c r="A274" s="14"/>
      <c r="B274" s="238"/>
      <c r="C274" s="239"/>
      <c r="D274" s="228" t="s">
        <v>133</v>
      </c>
      <c r="E274" s="240" t="s">
        <v>19</v>
      </c>
      <c r="F274" s="241" t="s">
        <v>226</v>
      </c>
      <c r="G274" s="239"/>
      <c r="H274" s="240" t="s">
        <v>19</v>
      </c>
      <c r="I274" s="242"/>
      <c r="J274" s="239"/>
      <c r="K274" s="239"/>
      <c r="L274" s="243"/>
      <c r="M274" s="244"/>
      <c r="N274" s="245"/>
      <c r="O274" s="245"/>
      <c r="P274" s="245"/>
      <c r="Q274" s="245"/>
      <c r="R274" s="245"/>
      <c r="S274" s="245"/>
      <c r="T274" s="246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T274" s="247" t="s">
        <v>133</v>
      </c>
      <c r="AU274" s="247" t="s">
        <v>84</v>
      </c>
      <c r="AV274" s="14" t="s">
        <v>82</v>
      </c>
      <c r="AW274" s="14" t="s">
        <v>33</v>
      </c>
      <c r="AX274" s="14" t="s">
        <v>74</v>
      </c>
      <c r="AY274" s="247" t="s">
        <v>123</v>
      </c>
    </row>
    <row r="275" s="15" customFormat="1">
      <c r="A275" s="15"/>
      <c r="B275" s="248"/>
      <c r="C275" s="249"/>
      <c r="D275" s="228" t="s">
        <v>133</v>
      </c>
      <c r="E275" s="250" t="s">
        <v>19</v>
      </c>
      <c r="F275" s="251" t="s">
        <v>155</v>
      </c>
      <c r="G275" s="249"/>
      <c r="H275" s="252">
        <v>20.117999999999999</v>
      </c>
      <c r="I275" s="253"/>
      <c r="J275" s="249"/>
      <c r="K275" s="249"/>
      <c r="L275" s="254"/>
      <c r="M275" s="255"/>
      <c r="N275" s="256"/>
      <c r="O275" s="256"/>
      <c r="P275" s="256"/>
      <c r="Q275" s="256"/>
      <c r="R275" s="256"/>
      <c r="S275" s="256"/>
      <c r="T275" s="257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T275" s="258" t="s">
        <v>133</v>
      </c>
      <c r="AU275" s="258" t="s">
        <v>84</v>
      </c>
      <c r="AV275" s="15" t="s">
        <v>129</v>
      </c>
      <c r="AW275" s="15" t="s">
        <v>33</v>
      </c>
      <c r="AX275" s="15" t="s">
        <v>82</v>
      </c>
      <c r="AY275" s="258" t="s">
        <v>123</v>
      </c>
    </row>
    <row r="276" s="2" customFormat="1" ht="37.8" customHeight="1">
      <c r="A276" s="40"/>
      <c r="B276" s="41"/>
      <c r="C276" s="207" t="s">
        <v>227</v>
      </c>
      <c r="D276" s="207" t="s">
        <v>125</v>
      </c>
      <c r="E276" s="208" t="s">
        <v>228</v>
      </c>
      <c r="F276" s="209" t="s">
        <v>229</v>
      </c>
      <c r="G276" s="210" t="s">
        <v>128</v>
      </c>
      <c r="H276" s="211">
        <v>792.06600000000003</v>
      </c>
      <c r="I276" s="212"/>
      <c r="J276" s="213">
        <f>ROUND(I276*H276,2)</f>
        <v>0</v>
      </c>
      <c r="K276" s="214"/>
      <c r="L276" s="46"/>
      <c r="M276" s="215" t="s">
        <v>19</v>
      </c>
      <c r="N276" s="216" t="s">
        <v>45</v>
      </c>
      <c r="O276" s="86"/>
      <c r="P276" s="217">
        <f>O276*H276</f>
        <v>0</v>
      </c>
      <c r="Q276" s="217">
        <v>0.00084000000000000003</v>
      </c>
      <c r="R276" s="217">
        <f>Q276*H276</f>
        <v>0.66533544</v>
      </c>
      <c r="S276" s="217">
        <v>0</v>
      </c>
      <c r="T276" s="218">
        <f>S276*H276</f>
        <v>0</v>
      </c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R276" s="219" t="s">
        <v>129</v>
      </c>
      <c r="AT276" s="219" t="s">
        <v>125</v>
      </c>
      <c r="AU276" s="219" t="s">
        <v>84</v>
      </c>
      <c r="AY276" s="19" t="s">
        <v>123</v>
      </c>
      <c r="BE276" s="220">
        <f>IF(N276="základní",J276,0)</f>
        <v>0</v>
      </c>
      <c r="BF276" s="220">
        <f>IF(N276="snížená",J276,0)</f>
        <v>0</v>
      </c>
      <c r="BG276" s="220">
        <f>IF(N276="zákl. přenesená",J276,0)</f>
        <v>0</v>
      </c>
      <c r="BH276" s="220">
        <f>IF(N276="sníž. přenesená",J276,0)</f>
        <v>0</v>
      </c>
      <c r="BI276" s="220">
        <f>IF(N276="nulová",J276,0)</f>
        <v>0</v>
      </c>
      <c r="BJ276" s="19" t="s">
        <v>82</v>
      </c>
      <c r="BK276" s="220">
        <f>ROUND(I276*H276,2)</f>
        <v>0</v>
      </c>
      <c r="BL276" s="19" t="s">
        <v>129</v>
      </c>
      <c r="BM276" s="219" t="s">
        <v>230</v>
      </c>
    </row>
    <row r="277" s="2" customFormat="1">
      <c r="A277" s="40"/>
      <c r="B277" s="41"/>
      <c r="C277" s="42"/>
      <c r="D277" s="221" t="s">
        <v>131</v>
      </c>
      <c r="E277" s="42"/>
      <c r="F277" s="222" t="s">
        <v>231</v>
      </c>
      <c r="G277" s="42"/>
      <c r="H277" s="42"/>
      <c r="I277" s="223"/>
      <c r="J277" s="42"/>
      <c r="K277" s="42"/>
      <c r="L277" s="46"/>
      <c r="M277" s="224"/>
      <c r="N277" s="225"/>
      <c r="O277" s="86"/>
      <c r="P277" s="86"/>
      <c r="Q277" s="86"/>
      <c r="R277" s="86"/>
      <c r="S277" s="86"/>
      <c r="T277" s="87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T277" s="19" t="s">
        <v>131</v>
      </c>
      <c r="AU277" s="19" t="s">
        <v>84</v>
      </c>
    </row>
    <row r="278" s="13" customFormat="1">
      <c r="A278" s="13"/>
      <c r="B278" s="226"/>
      <c r="C278" s="227"/>
      <c r="D278" s="228" t="s">
        <v>133</v>
      </c>
      <c r="E278" s="229" t="s">
        <v>19</v>
      </c>
      <c r="F278" s="230" t="s">
        <v>232</v>
      </c>
      <c r="G278" s="227"/>
      <c r="H278" s="231">
        <v>87.674000000000007</v>
      </c>
      <c r="I278" s="232"/>
      <c r="J278" s="227"/>
      <c r="K278" s="227"/>
      <c r="L278" s="233"/>
      <c r="M278" s="234"/>
      <c r="N278" s="235"/>
      <c r="O278" s="235"/>
      <c r="P278" s="235"/>
      <c r="Q278" s="235"/>
      <c r="R278" s="235"/>
      <c r="S278" s="235"/>
      <c r="T278" s="236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37" t="s">
        <v>133</v>
      </c>
      <c r="AU278" s="237" t="s">
        <v>84</v>
      </c>
      <c r="AV278" s="13" t="s">
        <v>84</v>
      </c>
      <c r="AW278" s="13" t="s">
        <v>33</v>
      </c>
      <c r="AX278" s="13" t="s">
        <v>74</v>
      </c>
      <c r="AY278" s="237" t="s">
        <v>123</v>
      </c>
    </row>
    <row r="279" s="13" customFormat="1">
      <c r="A279" s="13"/>
      <c r="B279" s="226"/>
      <c r="C279" s="227"/>
      <c r="D279" s="228" t="s">
        <v>133</v>
      </c>
      <c r="E279" s="229" t="s">
        <v>19</v>
      </c>
      <c r="F279" s="230" t="s">
        <v>233</v>
      </c>
      <c r="G279" s="227"/>
      <c r="H279" s="231">
        <v>27.294</v>
      </c>
      <c r="I279" s="232"/>
      <c r="J279" s="227"/>
      <c r="K279" s="227"/>
      <c r="L279" s="233"/>
      <c r="M279" s="234"/>
      <c r="N279" s="235"/>
      <c r="O279" s="235"/>
      <c r="P279" s="235"/>
      <c r="Q279" s="235"/>
      <c r="R279" s="235"/>
      <c r="S279" s="235"/>
      <c r="T279" s="236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37" t="s">
        <v>133</v>
      </c>
      <c r="AU279" s="237" t="s">
        <v>84</v>
      </c>
      <c r="AV279" s="13" t="s">
        <v>84</v>
      </c>
      <c r="AW279" s="13" t="s">
        <v>33</v>
      </c>
      <c r="AX279" s="13" t="s">
        <v>74</v>
      </c>
      <c r="AY279" s="237" t="s">
        <v>123</v>
      </c>
    </row>
    <row r="280" s="13" customFormat="1">
      <c r="A280" s="13"/>
      <c r="B280" s="226"/>
      <c r="C280" s="227"/>
      <c r="D280" s="228" t="s">
        <v>133</v>
      </c>
      <c r="E280" s="229" t="s">
        <v>19</v>
      </c>
      <c r="F280" s="230" t="s">
        <v>234</v>
      </c>
      <c r="G280" s="227"/>
      <c r="H280" s="231">
        <v>10.613</v>
      </c>
      <c r="I280" s="232"/>
      <c r="J280" s="227"/>
      <c r="K280" s="227"/>
      <c r="L280" s="233"/>
      <c r="M280" s="234"/>
      <c r="N280" s="235"/>
      <c r="O280" s="235"/>
      <c r="P280" s="235"/>
      <c r="Q280" s="235"/>
      <c r="R280" s="235"/>
      <c r="S280" s="235"/>
      <c r="T280" s="236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T280" s="237" t="s">
        <v>133</v>
      </c>
      <c r="AU280" s="237" t="s">
        <v>84</v>
      </c>
      <c r="AV280" s="13" t="s">
        <v>84</v>
      </c>
      <c r="AW280" s="13" t="s">
        <v>33</v>
      </c>
      <c r="AX280" s="13" t="s">
        <v>74</v>
      </c>
      <c r="AY280" s="237" t="s">
        <v>123</v>
      </c>
    </row>
    <row r="281" s="13" customFormat="1">
      <c r="A281" s="13"/>
      <c r="B281" s="226"/>
      <c r="C281" s="227"/>
      <c r="D281" s="228" t="s">
        <v>133</v>
      </c>
      <c r="E281" s="229" t="s">
        <v>19</v>
      </c>
      <c r="F281" s="230" t="s">
        <v>235</v>
      </c>
      <c r="G281" s="227"/>
      <c r="H281" s="231">
        <v>16.670999999999999</v>
      </c>
      <c r="I281" s="232"/>
      <c r="J281" s="227"/>
      <c r="K281" s="227"/>
      <c r="L281" s="233"/>
      <c r="M281" s="234"/>
      <c r="N281" s="235"/>
      <c r="O281" s="235"/>
      <c r="P281" s="235"/>
      <c r="Q281" s="235"/>
      <c r="R281" s="235"/>
      <c r="S281" s="235"/>
      <c r="T281" s="236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T281" s="237" t="s">
        <v>133</v>
      </c>
      <c r="AU281" s="237" t="s">
        <v>84</v>
      </c>
      <c r="AV281" s="13" t="s">
        <v>84</v>
      </c>
      <c r="AW281" s="13" t="s">
        <v>33</v>
      </c>
      <c r="AX281" s="13" t="s">
        <v>74</v>
      </c>
      <c r="AY281" s="237" t="s">
        <v>123</v>
      </c>
    </row>
    <row r="282" s="13" customFormat="1">
      <c r="A282" s="13"/>
      <c r="B282" s="226"/>
      <c r="C282" s="227"/>
      <c r="D282" s="228" t="s">
        <v>133</v>
      </c>
      <c r="E282" s="229" t="s">
        <v>19</v>
      </c>
      <c r="F282" s="230" t="s">
        <v>236</v>
      </c>
      <c r="G282" s="227"/>
      <c r="H282" s="231">
        <v>23.018000000000001</v>
      </c>
      <c r="I282" s="232"/>
      <c r="J282" s="227"/>
      <c r="K282" s="227"/>
      <c r="L282" s="233"/>
      <c r="M282" s="234"/>
      <c r="N282" s="235"/>
      <c r="O282" s="235"/>
      <c r="P282" s="235"/>
      <c r="Q282" s="235"/>
      <c r="R282" s="235"/>
      <c r="S282" s="235"/>
      <c r="T282" s="236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37" t="s">
        <v>133</v>
      </c>
      <c r="AU282" s="237" t="s">
        <v>84</v>
      </c>
      <c r="AV282" s="13" t="s">
        <v>84</v>
      </c>
      <c r="AW282" s="13" t="s">
        <v>33</v>
      </c>
      <c r="AX282" s="13" t="s">
        <v>74</v>
      </c>
      <c r="AY282" s="237" t="s">
        <v>123</v>
      </c>
    </row>
    <row r="283" s="13" customFormat="1">
      <c r="A283" s="13"/>
      <c r="B283" s="226"/>
      <c r="C283" s="227"/>
      <c r="D283" s="228" t="s">
        <v>133</v>
      </c>
      <c r="E283" s="229" t="s">
        <v>19</v>
      </c>
      <c r="F283" s="230" t="s">
        <v>237</v>
      </c>
      <c r="G283" s="227"/>
      <c r="H283" s="231">
        <v>10.752000000000001</v>
      </c>
      <c r="I283" s="232"/>
      <c r="J283" s="227"/>
      <c r="K283" s="227"/>
      <c r="L283" s="233"/>
      <c r="M283" s="234"/>
      <c r="N283" s="235"/>
      <c r="O283" s="235"/>
      <c r="P283" s="235"/>
      <c r="Q283" s="235"/>
      <c r="R283" s="235"/>
      <c r="S283" s="235"/>
      <c r="T283" s="236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T283" s="237" t="s">
        <v>133</v>
      </c>
      <c r="AU283" s="237" t="s">
        <v>84</v>
      </c>
      <c r="AV283" s="13" t="s">
        <v>84</v>
      </c>
      <c r="AW283" s="13" t="s">
        <v>33</v>
      </c>
      <c r="AX283" s="13" t="s">
        <v>74</v>
      </c>
      <c r="AY283" s="237" t="s">
        <v>123</v>
      </c>
    </row>
    <row r="284" s="13" customFormat="1">
      <c r="A284" s="13"/>
      <c r="B284" s="226"/>
      <c r="C284" s="227"/>
      <c r="D284" s="228" t="s">
        <v>133</v>
      </c>
      <c r="E284" s="229" t="s">
        <v>19</v>
      </c>
      <c r="F284" s="230" t="s">
        <v>238</v>
      </c>
      <c r="G284" s="227"/>
      <c r="H284" s="231">
        <v>4.7830000000000004</v>
      </c>
      <c r="I284" s="232"/>
      <c r="J284" s="227"/>
      <c r="K284" s="227"/>
      <c r="L284" s="233"/>
      <c r="M284" s="234"/>
      <c r="N284" s="235"/>
      <c r="O284" s="235"/>
      <c r="P284" s="235"/>
      <c r="Q284" s="235"/>
      <c r="R284" s="235"/>
      <c r="S284" s="235"/>
      <c r="T284" s="236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T284" s="237" t="s">
        <v>133</v>
      </c>
      <c r="AU284" s="237" t="s">
        <v>84</v>
      </c>
      <c r="AV284" s="13" t="s">
        <v>84</v>
      </c>
      <c r="AW284" s="13" t="s">
        <v>33</v>
      </c>
      <c r="AX284" s="13" t="s">
        <v>74</v>
      </c>
      <c r="AY284" s="237" t="s">
        <v>123</v>
      </c>
    </row>
    <row r="285" s="13" customFormat="1">
      <c r="A285" s="13"/>
      <c r="B285" s="226"/>
      <c r="C285" s="227"/>
      <c r="D285" s="228" t="s">
        <v>133</v>
      </c>
      <c r="E285" s="229" t="s">
        <v>19</v>
      </c>
      <c r="F285" s="230" t="s">
        <v>239</v>
      </c>
      <c r="G285" s="227"/>
      <c r="H285" s="231">
        <v>19.719000000000001</v>
      </c>
      <c r="I285" s="232"/>
      <c r="J285" s="227"/>
      <c r="K285" s="227"/>
      <c r="L285" s="233"/>
      <c r="M285" s="234"/>
      <c r="N285" s="235"/>
      <c r="O285" s="235"/>
      <c r="P285" s="235"/>
      <c r="Q285" s="235"/>
      <c r="R285" s="235"/>
      <c r="S285" s="235"/>
      <c r="T285" s="236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T285" s="237" t="s">
        <v>133</v>
      </c>
      <c r="AU285" s="237" t="s">
        <v>84</v>
      </c>
      <c r="AV285" s="13" t="s">
        <v>84</v>
      </c>
      <c r="AW285" s="13" t="s">
        <v>33</v>
      </c>
      <c r="AX285" s="13" t="s">
        <v>74</v>
      </c>
      <c r="AY285" s="237" t="s">
        <v>123</v>
      </c>
    </row>
    <row r="286" s="13" customFormat="1">
      <c r="A286" s="13"/>
      <c r="B286" s="226"/>
      <c r="C286" s="227"/>
      <c r="D286" s="228" t="s">
        <v>133</v>
      </c>
      <c r="E286" s="229" t="s">
        <v>19</v>
      </c>
      <c r="F286" s="230" t="s">
        <v>240</v>
      </c>
      <c r="G286" s="227"/>
      <c r="H286" s="231">
        <v>71.174999999999997</v>
      </c>
      <c r="I286" s="232"/>
      <c r="J286" s="227"/>
      <c r="K286" s="227"/>
      <c r="L286" s="233"/>
      <c r="M286" s="234"/>
      <c r="N286" s="235"/>
      <c r="O286" s="235"/>
      <c r="P286" s="235"/>
      <c r="Q286" s="235"/>
      <c r="R286" s="235"/>
      <c r="S286" s="235"/>
      <c r="T286" s="236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237" t="s">
        <v>133</v>
      </c>
      <c r="AU286" s="237" t="s">
        <v>84</v>
      </c>
      <c r="AV286" s="13" t="s">
        <v>84</v>
      </c>
      <c r="AW286" s="13" t="s">
        <v>33</v>
      </c>
      <c r="AX286" s="13" t="s">
        <v>74</v>
      </c>
      <c r="AY286" s="237" t="s">
        <v>123</v>
      </c>
    </row>
    <row r="287" s="14" customFormat="1">
      <c r="A287" s="14"/>
      <c r="B287" s="238"/>
      <c r="C287" s="239"/>
      <c r="D287" s="228" t="s">
        <v>133</v>
      </c>
      <c r="E287" s="240" t="s">
        <v>19</v>
      </c>
      <c r="F287" s="241" t="s">
        <v>179</v>
      </c>
      <c r="G287" s="239"/>
      <c r="H287" s="240" t="s">
        <v>19</v>
      </c>
      <c r="I287" s="242"/>
      <c r="J287" s="239"/>
      <c r="K287" s="239"/>
      <c r="L287" s="243"/>
      <c r="M287" s="244"/>
      <c r="N287" s="245"/>
      <c r="O287" s="245"/>
      <c r="P287" s="245"/>
      <c r="Q287" s="245"/>
      <c r="R287" s="245"/>
      <c r="S287" s="245"/>
      <c r="T287" s="246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T287" s="247" t="s">
        <v>133</v>
      </c>
      <c r="AU287" s="247" t="s">
        <v>84</v>
      </c>
      <c r="AV287" s="14" t="s">
        <v>82</v>
      </c>
      <c r="AW287" s="14" t="s">
        <v>33</v>
      </c>
      <c r="AX287" s="14" t="s">
        <v>74</v>
      </c>
      <c r="AY287" s="247" t="s">
        <v>123</v>
      </c>
    </row>
    <row r="288" s="13" customFormat="1">
      <c r="A288" s="13"/>
      <c r="B288" s="226"/>
      <c r="C288" s="227"/>
      <c r="D288" s="228" t="s">
        <v>133</v>
      </c>
      <c r="E288" s="229" t="s">
        <v>19</v>
      </c>
      <c r="F288" s="230" t="s">
        <v>241</v>
      </c>
      <c r="G288" s="227"/>
      <c r="H288" s="231">
        <v>14.352</v>
      </c>
      <c r="I288" s="232"/>
      <c r="J288" s="227"/>
      <c r="K288" s="227"/>
      <c r="L288" s="233"/>
      <c r="M288" s="234"/>
      <c r="N288" s="235"/>
      <c r="O288" s="235"/>
      <c r="P288" s="235"/>
      <c r="Q288" s="235"/>
      <c r="R288" s="235"/>
      <c r="S288" s="235"/>
      <c r="T288" s="236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T288" s="237" t="s">
        <v>133</v>
      </c>
      <c r="AU288" s="237" t="s">
        <v>84</v>
      </c>
      <c r="AV288" s="13" t="s">
        <v>84</v>
      </c>
      <c r="AW288" s="13" t="s">
        <v>33</v>
      </c>
      <c r="AX288" s="13" t="s">
        <v>74</v>
      </c>
      <c r="AY288" s="237" t="s">
        <v>123</v>
      </c>
    </row>
    <row r="289" s="14" customFormat="1">
      <c r="A289" s="14"/>
      <c r="B289" s="238"/>
      <c r="C289" s="239"/>
      <c r="D289" s="228" t="s">
        <v>133</v>
      </c>
      <c r="E289" s="240" t="s">
        <v>19</v>
      </c>
      <c r="F289" s="241" t="s">
        <v>140</v>
      </c>
      <c r="G289" s="239"/>
      <c r="H289" s="240" t="s">
        <v>19</v>
      </c>
      <c r="I289" s="242"/>
      <c r="J289" s="239"/>
      <c r="K289" s="239"/>
      <c r="L289" s="243"/>
      <c r="M289" s="244"/>
      <c r="N289" s="245"/>
      <c r="O289" s="245"/>
      <c r="P289" s="245"/>
      <c r="Q289" s="245"/>
      <c r="R289" s="245"/>
      <c r="S289" s="245"/>
      <c r="T289" s="246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T289" s="247" t="s">
        <v>133</v>
      </c>
      <c r="AU289" s="247" t="s">
        <v>84</v>
      </c>
      <c r="AV289" s="14" t="s">
        <v>82</v>
      </c>
      <c r="AW289" s="14" t="s">
        <v>33</v>
      </c>
      <c r="AX289" s="14" t="s">
        <v>74</v>
      </c>
      <c r="AY289" s="247" t="s">
        <v>123</v>
      </c>
    </row>
    <row r="290" s="13" customFormat="1">
      <c r="A290" s="13"/>
      <c r="B290" s="226"/>
      <c r="C290" s="227"/>
      <c r="D290" s="228" t="s">
        <v>133</v>
      </c>
      <c r="E290" s="229" t="s">
        <v>19</v>
      </c>
      <c r="F290" s="230" t="s">
        <v>242</v>
      </c>
      <c r="G290" s="227"/>
      <c r="H290" s="231">
        <v>12.840999999999999</v>
      </c>
      <c r="I290" s="232"/>
      <c r="J290" s="227"/>
      <c r="K290" s="227"/>
      <c r="L290" s="233"/>
      <c r="M290" s="234"/>
      <c r="N290" s="235"/>
      <c r="O290" s="235"/>
      <c r="P290" s="235"/>
      <c r="Q290" s="235"/>
      <c r="R290" s="235"/>
      <c r="S290" s="235"/>
      <c r="T290" s="236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T290" s="237" t="s">
        <v>133</v>
      </c>
      <c r="AU290" s="237" t="s">
        <v>84</v>
      </c>
      <c r="AV290" s="13" t="s">
        <v>84</v>
      </c>
      <c r="AW290" s="13" t="s">
        <v>33</v>
      </c>
      <c r="AX290" s="13" t="s">
        <v>74</v>
      </c>
      <c r="AY290" s="237" t="s">
        <v>123</v>
      </c>
    </row>
    <row r="291" s="14" customFormat="1">
      <c r="A291" s="14"/>
      <c r="B291" s="238"/>
      <c r="C291" s="239"/>
      <c r="D291" s="228" t="s">
        <v>133</v>
      </c>
      <c r="E291" s="240" t="s">
        <v>19</v>
      </c>
      <c r="F291" s="241" t="s">
        <v>142</v>
      </c>
      <c r="G291" s="239"/>
      <c r="H291" s="240" t="s">
        <v>19</v>
      </c>
      <c r="I291" s="242"/>
      <c r="J291" s="239"/>
      <c r="K291" s="239"/>
      <c r="L291" s="243"/>
      <c r="M291" s="244"/>
      <c r="N291" s="245"/>
      <c r="O291" s="245"/>
      <c r="P291" s="245"/>
      <c r="Q291" s="245"/>
      <c r="R291" s="245"/>
      <c r="S291" s="245"/>
      <c r="T291" s="246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T291" s="247" t="s">
        <v>133</v>
      </c>
      <c r="AU291" s="247" t="s">
        <v>84</v>
      </c>
      <c r="AV291" s="14" t="s">
        <v>82</v>
      </c>
      <c r="AW291" s="14" t="s">
        <v>33</v>
      </c>
      <c r="AX291" s="14" t="s">
        <v>74</v>
      </c>
      <c r="AY291" s="247" t="s">
        <v>123</v>
      </c>
    </row>
    <row r="292" s="13" customFormat="1">
      <c r="A292" s="13"/>
      <c r="B292" s="226"/>
      <c r="C292" s="227"/>
      <c r="D292" s="228" t="s">
        <v>133</v>
      </c>
      <c r="E292" s="229" t="s">
        <v>19</v>
      </c>
      <c r="F292" s="230" t="s">
        <v>243</v>
      </c>
      <c r="G292" s="227"/>
      <c r="H292" s="231">
        <v>18.343</v>
      </c>
      <c r="I292" s="232"/>
      <c r="J292" s="227"/>
      <c r="K292" s="227"/>
      <c r="L292" s="233"/>
      <c r="M292" s="234"/>
      <c r="N292" s="235"/>
      <c r="O292" s="235"/>
      <c r="P292" s="235"/>
      <c r="Q292" s="235"/>
      <c r="R292" s="235"/>
      <c r="S292" s="235"/>
      <c r="T292" s="236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T292" s="237" t="s">
        <v>133</v>
      </c>
      <c r="AU292" s="237" t="s">
        <v>84</v>
      </c>
      <c r="AV292" s="13" t="s">
        <v>84</v>
      </c>
      <c r="AW292" s="13" t="s">
        <v>33</v>
      </c>
      <c r="AX292" s="13" t="s">
        <v>74</v>
      </c>
      <c r="AY292" s="237" t="s">
        <v>123</v>
      </c>
    </row>
    <row r="293" s="14" customFormat="1">
      <c r="A293" s="14"/>
      <c r="B293" s="238"/>
      <c r="C293" s="239"/>
      <c r="D293" s="228" t="s">
        <v>133</v>
      </c>
      <c r="E293" s="240" t="s">
        <v>19</v>
      </c>
      <c r="F293" s="241" t="s">
        <v>144</v>
      </c>
      <c r="G293" s="239"/>
      <c r="H293" s="240" t="s">
        <v>19</v>
      </c>
      <c r="I293" s="242"/>
      <c r="J293" s="239"/>
      <c r="K293" s="239"/>
      <c r="L293" s="243"/>
      <c r="M293" s="244"/>
      <c r="N293" s="245"/>
      <c r="O293" s="245"/>
      <c r="P293" s="245"/>
      <c r="Q293" s="245"/>
      <c r="R293" s="245"/>
      <c r="S293" s="245"/>
      <c r="T293" s="246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T293" s="247" t="s">
        <v>133</v>
      </c>
      <c r="AU293" s="247" t="s">
        <v>84</v>
      </c>
      <c r="AV293" s="14" t="s">
        <v>82</v>
      </c>
      <c r="AW293" s="14" t="s">
        <v>33</v>
      </c>
      <c r="AX293" s="14" t="s">
        <v>74</v>
      </c>
      <c r="AY293" s="247" t="s">
        <v>123</v>
      </c>
    </row>
    <row r="294" s="13" customFormat="1">
      <c r="A294" s="13"/>
      <c r="B294" s="226"/>
      <c r="C294" s="227"/>
      <c r="D294" s="228" t="s">
        <v>133</v>
      </c>
      <c r="E294" s="229" t="s">
        <v>19</v>
      </c>
      <c r="F294" s="230" t="s">
        <v>244</v>
      </c>
      <c r="G294" s="227"/>
      <c r="H294" s="231">
        <v>14.058999999999999</v>
      </c>
      <c r="I294" s="232"/>
      <c r="J294" s="227"/>
      <c r="K294" s="227"/>
      <c r="L294" s="233"/>
      <c r="M294" s="234"/>
      <c r="N294" s="235"/>
      <c r="O294" s="235"/>
      <c r="P294" s="235"/>
      <c r="Q294" s="235"/>
      <c r="R294" s="235"/>
      <c r="S294" s="235"/>
      <c r="T294" s="236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T294" s="237" t="s">
        <v>133</v>
      </c>
      <c r="AU294" s="237" t="s">
        <v>84</v>
      </c>
      <c r="AV294" s="13" t="s">
        <v>84</v>
      </c>
      <c r="AW294" s="13" t="s">
        <v>33</v>
      </c>
      <c r="AX294" s="13" t="s">
        <v>74</v>
      </c>
      <c r="AY294" s="237" t="s">
        <v>123</v>
      </c>
    </row>
    <row r="295" s="14" customFormat="1">
      <c r="A295" s="14"/>
      <c r="B295" s="238"/>
      <c r="C295" s="239"/>
      <c r="D295" s="228" t="s">
        <v>133</v>
      </c>
      <c r="E295" s="240" t="s">
        <v>19</v>
      </c>
      <c r="F295" s="241" t="s">
        <v>146</v>
      </c>
      <c r="G295" s="239"/>
      <c r="H295" s="240" t="s">
        <v>19</v>
      </c>
      <c r="I295" s="242"/>
      <c r="J295" s="239"/>
      <c r="K295" s="239"/>
      <c r="L295" s="243"/>
      <c r="M295" s="244"/>
      <c r="N295" s="245"/>
      <c r="O295" s="245"/>
      <c r="P295" s="245"/>
      <c r="Q295" s="245"/>
      <c r="R295" s="245"/>
      <c r="S295" s="245"/>
      <c r="T295" s="246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T295" s="247" t="s">
        <v>133</v>
      </c>
      <c r="AU295" s="247" t="s">
        <v>84</v>
      </c>
      <c r="AV295" s="14" t="s">
        <v>82</v>
      </c>
      <c r="AW295" s="14" t="s">
        <v>33</v>
      </c>
      <c r="AX295" s="14" t="s">
        <v>74</v>
      </c>
      <c r="AY295" s="247" t="s">
        <v>123</v>
      </c>
    </row>
    <row r="296" s="13" customFormat="1">
      <c r="A296" s="13"/>
      <c r="B296" s="226"/>
      <c r="C296" s="227"/>
      <c r="D296" s="228" t="s">
        <v>133</v>
      </c>
      <c r="E296" s="229" t="s">
        <v>19</v>
      </c>
      <c r="F296" s="230" t="s">
        <v>245</v>
      </c>
      <c r="G296" s="227"/>
      <c r="H296" s="231">
        <v>34.869</v>
      </c>
      <c r="I296" s="232"/>
      <c r="J296" s="227"/>
      <c r="K296" s="227"/>
      <c r="L296" s="233"/>
      <c r="M296" s="234"/>
      <c r="N296" s="235"/>
      <c r="O296" s="235"/>
      <c r="P296" s="235"/>
      <c r="Q296" s="235"/>
      <c r="R296" s="235"/>
      <c r="S296" s="235"/>
      <c r="T296" s="236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37" t="s">
        <v>133</v>
      </c>
      <c r="AU296" s="237" t="s">
        <v>84</v>
      </c>
      <c r="AV296" s="13" t="s">
        <v>84</v>
      </c>
      <c r="AW296" s="13" t="s">
        <v>33</v>
      </c>
      <c r="AX296" s="13" t="s">
        <v>74</v>
      </c>
      <c r="AY296" s="237" t="s">
        <v>123</v>
      </c>
    </row>
    <row r="297" s="14" customFormat="1">
      <c r="A297" s="14"/>
      <c r="B297" s="238"/>
      <c r="C297" s="239"/>
      <c r="D297" s="228" t="s">
        <v>133</v>
      </c>
      <c r="E297" s="240" t="s">
        <v>19</v>
      </c>
      <c r="F297" s="241" t="s">
        <v>148</v>
      </c>
      <c r="G297" s="239"/>
      <c r="H297" s="240" t="s">
        <v>19</v>
      </c>
      <c r="I297" s="242"/>
      <c r="J297" s="239"/>
      <c r="K297" s="239"/>
      <c r="L297" s="243"/>
      <c r="M297" s="244"/>
      <c r="N297" s="245"/>
      <c r="O297" s="245"/>
      <c r="P297" s="245"/>
      <c r="Q297" s="245"/>
      <c r="R297" s="245"/>
      <c r="S297" s="245"/>
      <c r="T297" s="246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T297" s="247" t="s">
        <v>133</v>
      </c>
      <c r="AU297" s="247" t="s">
        <v>84</v>
      </c>
      <c r="AV297" s="14" t="s">
        <v>82</v>
      </c>
      <c r="AW297" s="14" t="s">
        <v>33</v>
      </c>
      <c r="AX297" s="14" t="s">
        <v>74</v>
      </c>
      <c r="AY297" s="247" t="s">
        <v>123</v>
      </c>
    </row>
    <row r="298" s="13" customFormat="1">
      <c r="A298" s="13"/>
      <c r="B298" s="226"/>
      <c r="C298" s="227"/>
      <c r="D298" s="228" t="s">
        <v>133</v>
      </c>
      <c r="E298" s="229" t="s">
        <v>19</v>
      </c>
      <c r="F298" s="230" t="s">
        <v>246</v>
      </c>
      <c r="G298" s="227"/>
      <c r="H298" s="231">
        <v>7.3460000000000001</v>
      </c>
      <c r="I298" s="232"/>
      <c r="J298" s="227"/>
      <c r="K298" s="227"/>
      <c r="L298" s="233"/>
      <c r="M298" s="234"/>
      <c r="N298" s="235"/>
      <c r="O298" s="235"/>
      <c r="P298" s="235"/>
      <c r="Q298" s="235"/>
      <c r="R298" s="235"/>
      <c r="S298" s="235"/>
      <c r="T298" s="236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37" t="s">
        <v>133</v>
      </c>
      <c r="AU298" s="237" t="s">
        <v>84</v>
      </c>
      <c r="AV298" s="13" t="s">
        <v>84</v>
      </c>
      <c r="AW298" s="13" t="s">
        <v>33</v>
      </c>
      <c r="AX298" s="13" t="s">
        <v>74</v>
      </c>
      <c r="AY298" s="237" t="s">
        <v>123</v>
      </c>
    </row>
    <row r="299" s="14" customFormat="1">
      <c r="A299" s="14"/>
      <c r="B299" s="238"/>
      <c r="C299" s="239"/>
      <c r="D299" s="228" t="s">
        <v>133</v>
      </c>
      <c r="E299" s="240" t="s">
        <v>19</v>
      </c>
      <c r="F299" s="241" t="s">
        <v>150</v>
      </c>
      <c r="G299" s="239"/>
      <c r="H299" s="240" t="s">
        <v>19</v>
      </c>
      <c r="I299" s="242"/>
      <c r="J299" s="239"/>
      <c r="K299" s="239"/>
      <c r="L299" s="243"/>
      <c r="M299" s="244"/>
      <c r="N299" s="245"/>
      <c r="O299" s="245"/>
      <c r="P299" s="245"/>
      <c r="Q299" s="245"/>
      <c r="R299" s="245"/>
      <c r="S299" s="245"/>
      <c r="T299" s="246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T299" s="247" t="s">
        <v>133</v>
      </c>
      <c r="AU299" s="247" t="s">
        <v>84</v>
      </c>
      <c r="AV299" s="14" t="s">
        <v>82</v>
      </c>
      <c r="AW299" s="14" t="s">
        <v>33</v>
      </c>
      <c r="AX299" s="14" t="s">
        <v>74</v>
      </c>
      <c r="AY299" s="247" t="s">
        <v>123</v>
      </c>
    </row>
    <row r="300" s="13" customFormat="1">
      <c r="A300" s="13"/>
      <c r="B300" s="226"/>
      <c r="C300" s="227"/>
      <c r="D300" s="228" t="s">
        <v>133</v>
      </c>
      <c r="E300" s="229" t="s">
        <v>19</v>
      </c>
      <c r="F300" s="230" t="s">
        <v>247</v>
      </c>
      <c r="G300" s="227"/>
      <c r="H300" s="231">
        <v>6.3929999999999998</v>
      </c>
      <c r="I300" s="232"/>
      <c r="J300" s="227"/>
      <c r="K300" s="227"/>
      <c r="L300" s="233"/>
      <c r="M300" s="234"/>
      <c r="N300" s="235"/>
      <c r="O300" s="235"/>
      <c r="P300" s="235"/>
      <c r="Q300" s="235"/>
      <c r="R300" s="235"/>
      <c r="S300" s="235"/>
      <c r="T300" s="236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T300" s="237" t="s">
        <v>133</v>
      </c>
      <c r="AU300" s="237" t="s">
        <v>84</v>
      </c>
      <c r="AV300" s="13" t="s">
        <v>84</v>
      </c>
      <c r="AW300" s="13" t="s">
        <v>33</v>
      </c>
      <c r="AX300" s="13" t="s">
        <v>74</v>
      </c>
      <c r="AY300" s="237" t="s">
        <v>123</v>
      </c>
    </row>
    <row r="301" s="14" customFormat="1">
      <c r="A301" s="14"/>
      <c r="B301" s="238"/>
      <c r="C301" s="239"/>
      <c r="D301" s="228" t="s">
        <v>133</v>
      </c>
      <c r="E301" s="240" t="s">
        <v>19</v>
      </c>
      <c r="F301" s="241" t="s">
        <v>152</v>
      </c>
      <c r="G301" s="239"/>
      <c r="H301" s="240" t="s">
        <v>19</v>
      </c>
      <c r="I301" s="242"/>
      <c r="J301" s="239"/>
      <c r="K301" s="239"/>
      <c r="L301" s="243"/>
      <c r="M301" s="244"/>
      <c r="N301" s="245"/>
      <c r="O301" s="245"/>
      <c r="P301" s="245"/>
      <c r="Q301" s="245"/>
      <c r="R301" s="245"/>
      <c r="S301" s="245"/>
      <c r="T301" s="246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T301" s="247" t="s">
        <v>133</v>
      </c>
      <c r="AU301" s="247" t="s">
        <v>84</v>
      </c>
      <c r="AV301" s="14" t="s">
        <v>82</v>
      </c>
      <c r="AW301" s="14" t="s">
        <v>33</v>
      </c>
      <c r="AX301" s="14" t="s">
        <v>74</v>
      </c>
      <c r="AY301" s="247" t="s">
        <v>123</v>
      </c>
    </row>
    <row r="302" s="13" customFormat="1">
      <c r="A302" s="13"/>
      <c r="B302" s="226"/>
      <c r="C302" s="227"/>
      <c r="D302" s="228" t="s">
        <v>133</v>
      </c>
      <c r="E302" s="229" t="s">
        <v>19</v>
      </c>
      <c r="F302" s="230" t="s">
        <v>248</v>
      </c>
      <c r="G302" s="227"/>
      <c r="H302" s="231">
        <v>10.18</v>
      </c>
      <c r="I302" s="232"/>
      <c r="J302" s="227"/>
      <c r="K302" s="227"/>
      <c r="L302" s="233"/>
      <c r="M302" s="234"/>
      <c r="N302" s="235"/>
      <c r="O302" s="235"/>
      <c r="P302" s="235"/>
      <c r="Q302" s="235"/>
      <c r="R302" s="235"/>
      <c r="S302" s="235"/>
      <c r="T302" s="236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T302" s="237" t="s">
        <v>133</v>
      </c>
      <c r="AU302" s="237" t="s">
        <v>84</v>
      </c>
      <c r="AV302" s="13" t="s">
        <v>84</v>
      </c>
      <c r="AW302" s="13" t="s">
        <v>33</v>
      </c>
      <c r="AX302" s="13" t="s">
        <v>74</v>
      </c>
      <c r="AY302" s="237" t="s">
        <v>123</v>
      </c>
    </row>
    <row r="303" s="14" customFormat="1">
      <c r="A303" s="14"/>
      <c r="B303" s="238"/>
      <c r="C303" s="239"/>
      <c r="D303" s="228" t="s">
        <v>133</v>
      </c>
      <c r="E303" s="240" t="s">
        <v>19</v>
      </c>
      <c r="F303" s="241" t="s">
        <v>154</v>
      </c>
      <c r="G303" s="239"/>
      <c r="H303" s="240" t="s">
        <v>19</v>
      </c>
      <c r="I303" s="242"/>
      <c r="J303" s="239"/>
      <c r="K303" s="239"/>
      <c r="L303" s="243"/>
      <c r="M303" s="244"/>
      <c r="N303" s="245"/>
      <c r="O303" s="245"/>
      <c r="P303" s="245"/>
      <c r="Q303" s="245"/>
      <c r="R303" s="245"/>
      <c r="S303" s="245"/>
      <c r="T303" s="246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T303" s="247" t="s">
        <v>133</v>
      </c>
      <c r="AU303" s="247" t="s">
        <v>84</v>
      </c>
      <c r="AV303" s="14" t="s">
        <v>82</v>
      </c>
      <c r="AW303" s="14" t="s">
        <v>33</v>
      </c>
      <c r="AX303" s="14" t="s">
        <v>74</v>
      </c>
      <c r="AY303" s="247" t="s">
        <v>123</v>
      </c>
    </row>
    <row r="304" s="13" customFormat="1">
      <c r="A304" s="13"/>
      <c r="B304" s="226"/>
      <c r="C304" s="227"/>
      <c r="D304" s="228" t="s">
        <v>133</v>
      </c>
      <c r="E304" s="229" t="s">
        <v>19</v>
      </c>
      <c r="F304" s="230" t="s">
        <v>249</v>
      </c>
      <c r="G304" s="227"/>
      <c r="H304" s="231">
        <v>5.0090000000000003</v>
      </c>
      <c r="I304" s="232"/>
      <c r="J304" s="227"/>
      <c r="K304" s="227"/>
      <c r="L304" s="233"/>
      <c r="M304" s="234"/>
      <c r="N304" s="235"/>
      <c r="O304" s="235"/>
      <c r="P304" s="235"/>
      <c r="Q304" s="235"/>
      <c r="R304" s="235"/>
      <c r="S304" s="235"/>
      <c r="T304" s="236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T304" s="237" t="s">
        <v>133</v>
      </c>
      <c r="AU304" s="237" t="s">
        <v>84</v>
      </c>
      <c r="AV304" s="13" t="s">
        <v>84</v>
      </c>
      <c r="AW304" s="13" t="s">
        <v>33</v>
      </c>
      <c r="AX304" s="13" t="s">
        <v>74</v>
      </c>
      <c r="AY304" s="237" t="s">
        <v>123</v>
      </c>
    </row>
    <row r="305" s="13" customFormat="1">
      <c r="A305" s="13"/>
      <c r="B305" s="226"/>
      <c r="C305" s="227"/>
      <c r="D305" s="228" t="s">
        <v>133</v>
      </c>
      <c r="E305" s="229" t="s">
        <v>19</v>
      </c>
      <c r="F305" s="230" t="s">
        <v>250</v>
      </c>
      <c r="G305" s="227"/>
      <c r="H305" s="231">
        <v>8.2189999999999994</v>
      </c>
      <c r="I305" s="232"/>
      <c r="J305" s="227"/>
      <c r="K305" s="227"/>
      <c r="L305" s="233"/>
      <c r="M305" s="234"/>
      <c r="N305" s="235"/>
      <c r="O305" s="235"/>
      <c r="P305" s="235"/>
      <c r="Q305" s="235"/>
      <c r="R305" s="235"/>
      <c r="S305" s="235"/>
      <c r="T305" s="236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T305" s="237" t="s">
        <v>133</v>
      </c>
      <c r="AU305" s="237" t="s">
        <v>84</v>
      </c>
      <c r="AV305" s="13" t="s">
        <v>84</v>
      </c>
      <c r="AW305" s="13" t="s">
        <v>33</v>
      </c>
      <c r="AX305" s="13" t="s">
        <v>74</v>
      </c>
      <c r="AY305" s="237" t="s">
        <v>123</v>
      </c>
    </row>
    <row r="306" s="13" customFormat="1">
      <c r="A306" s="13"/>
      <c r="B306" s="226"/>
      <c r="C306" s="227"/>
      <c r="D306" s="228" t="s">
        <v>133</v>
      </c>
      <c r="E306" s="229" t="s">
        <v>19</v>
      </c>
      <c r="F306" s="230" t="s">
        <v>251</v>
      </c>
      <c r="G306" s="227"/>
      <c r="H306" s="231">
        <v>1.6499999999999999</v>
      </c>
      <c r="I306" s="232"/>
      <c r="J306" s="227"/>
      <c r="K306" s="227"/>
      <c r="L306" s="233"/>
      <c r="M306" s="234"/>
      <c r="N306" s="235"/>
      <c r="O306" s="235"/>
      <c r="P306" s="235"/>
      <c r="Q306" s="235"/>
      <c r="R306" s="235"/>
      <c r="S306" s="235"/>
      <c r="T306" s="236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T306" s="237" t="s">
        <v>133</v>
      </c>
      <c r="AU306" s="237" t="s">
        <v>84</v>
      </c>
      <c r="AV306" s="13" t="s">
        <v>84</v>
      </c>
      <c r="AW306" s="13" t="s">
        <v>33</v>
      </c>
      <c r="AX306" s="13" t="s">
        <v>74</v>
      </c>
      <c r="AY306" s="237" t="s">
        <v>123</v>
      </c>
    </row>
    <row r="307" s="14" customFormat="1">
      <c r="A307" s="14"/>
      <c r="B307" s="238"/>
      <c r="C307" s="239"/>
      <c r="D307" s="228" t="s">
        <v>133</v>
      </c>
      <c r="E307" s="240" t="s">
        <v>19</v>
      </c>
      <c r="F307" s="241" t="s">
        <v>191</v>
      </c>
      <c r="G307" s="239"/>
      <c r="H307" s="240" t="s">
        <v>19</v>
      </c>
      <c r="I307" s="242"/>
      <c r="J307" s="239"/>
      <c r="K307" s="239"/>
      <c r="L307" s="243"/>
      <c r="M307" s="244"/>
      <c r="N307" s="245"/>
      <c r="O307" s="245"/>
      <c r="P307" s="245"/>
      <c r="Q307" s="245"/>
      <c r="R307" s="245"/>
      <c r="S307" s="245"/>
      <c r="T307" s="246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T307" s="247" t="s">
        <v>133</v>
      </c>
      <c r="AU307" s="247" t="s">
        <v>84</v>
      </c>
      <c r="AV307" s="14" t="s">
        <v>82</v>
      </c>
      <c r="AW307" s="14" t="s">
        <v>33</v>
      </c>
      <c r="AX307" s="14" t="s">
        <v>74</v>
      </c>
      <c r="AY307" s="247" t="s">
        <v>123</v>
      </c>
    </row>
    <row r="308" s="16" customFormat="1">
      <c r="A308" s="16"/>
      <c r="B308" s="259"/>
      <c r="C308" s="260"/>
      <c r="D308" s="228" t="s">
        <v>133</v>
      </c>
      <c r="E308" s="261" t="s">
        <v>19</v>
      </c>
      <c r="F308" s="262" t="s">
        <v>192</v>
      </c>
      <c r="G308" s="260"/>
      <c r="H308" s="263">
        <v>404.95999999999998</v>
      </c>
      <c r="I308" s="264"/>
      <c r="J308" s="260"/>
      <c r="K308" s="260"/>
      <c r="L308" s="265"/>
      <c r="M308" s="266"/>
      <c r="N308" s="267"/>
      <c r="O308" s="267"/>
      <c r="P308" s="267"/>
      <c r="Q308" s="267"/>
      <c r="R308" s="267"/>
      <c r="S308" s="267"/>
      <c r="T308" s="268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T308" s="269" t="s">
        <v>133</v>
      </c>
      <c r="AU308" s="269" t="s">
        <v>84</v>
      </c>
      <c r="AV308" s="16" t="s">
        <v>164</v>
      </c>
      <c r="AW308" s="16" t="s">
        <v>33</v>
      </c>
      <c r="AX308" s="16" t="s">
        <v>74</v>
      </c>
      <c r="AY308" s="269" t="s">
        <v>123</v>
      </c>
    </row>
    <row r="309" s="13" customFormat="1">
      <c r="A309" s="13"/>
      <c r="B309" s="226"/>
      <c r="C309" s="227"/>
      <c r="D309" s="228" t="s">
        <v>133</v>
      </c>
      <c r="E309" s="229" t="s">
        <v>19</v>
      </c>
      <c r="F309" s="230" t="s">
        <v>252</v>
      </c>
      <c r="G309" s="227"/>
      <c r="H309" s="231">
        <v>2.3599999999999999</v>
      </c>
      <c r="I309" s="232"/>
      <c r="J309" s="227"/>
      <c r="K309" s="227"/>
      <c r="L309" s="233"/>
      <c r="M309" s="234"/>
      <c r="N309" s="235"/>
      <c r="O309" s="235"/>
      <c r="P309" s="235"/>
      <c r="Q309" s="235"/>
      <c r="R309" s="235"/>
      <c r="S309" s="235"/>
      <c r="T309" s="236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T309" s="237" t="s">
        <v>133</v>
      </c>
      <c r="AU309" s="237" t="s">
        <v>84</v>
      </c>
      <c r="AV309" s="13" t="s">
        <v>84</v>
      </c>
      <c r="AW309" s="13" t="s">
        <v>33</v>
      </c>
      <c r="AX309" s="13" t="s">
        <v>74</v>
      </c>
      <c r="AY309" s="237" t="s">
        <v>123</v>
      </c>
    </row>
    <row r="310" s="13" customFormat="1">
      <c r="A310" s="13"/>
      <c r="B310" s="226"/>
      <c r="C310" s="227"/>
      <c r="D310" s="228" t="s">
        <v>133</v>
      </c>
      <c r="E310" s="229" t="s">
        <v>19</v>
      </c>
      <c r="F310" s="230" t="s">
        <v>253</v>
      </c>
      <c r="G310" s="227"/>
      <c r="H310" s="231">
        <v>1.71</v>
      </c>
      <c r="I310" s="232"/>
      <c r="J310" s="227"/>
      <c r="K310" s="227"/>
      <c r="L310" s="233"/>
      <c r="M310" s="234"/>
      <c r="N310" s="235"/>
      <c r="O310" s="235"/>
      <c r="P310" s="235"/>
      <c r="Q310" s="235"/>
      <c r="R310" s="235"/>
      <c r="S310" s="235"/>
      <c r="T310" s="236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T310" s="237" t="s">
        <v>133</v>
      </c>
      <c r="AU310" s="237" t="s">
        <v>84</v>
      </c>
      <c r="AV310" s="13" t="s">
        <v>84</v>
      </c>
      <c r="AW310" s="13" t="s">
        <v>33</v>
      </c>
      <c r="AX310" s="13" t="s">
        <v>74</v>
      </c>
      <c r="AY310" s="237" t="s">
        <v>123</v>
      </c>
    </row>
    <row r="311" s="13" customFormat="1">
      <c r="A311" s="13"/>
      <c r="B311" s="226"/>
      <c r="C311" s="227"/>
      <c r="D311" s="228" t="s">
        <v>133</v>
      </c>
      <c r="E311" s="229" t="s">
        <v>19</v>
      </c>
      <c r="F311" s="230" t="s">
        <v>254</v>
      </c>
      <c r="G311" s="227"/>
      <c r="H311" s="231">
        <v>1.7</v>
      </c>
      <c r="I311" s="232"/>
      <c r="J311" s="227"/>
      <c r="K311" s="227"/>
      <c r="L311" s="233"/>
      <c r="M311" s="234"/>
      <c r="N311" s="235"/>
      <c r="O311" s="235"/>
      <c r="P311" s="235"/>
      <c r="Q311" s="235"/>
      <c r="R311" s="235"/>
      <c r="S311" s="235"/>
      <c r="T311" s="236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37" t="s">
        <v>133</v>
      </c>
      <c r="AU311" s="237" t="s">
        <v>84</v>
      </c>
      <c r="AV311" s="13" t="s">
        <v>84</v>
      </c>
      <c r="AW311" s="13" t="s">
        <v>33</v>
      </c>
      <c r="AX311" s="13" t="s">
        <v>74</v>
      </c>
      <c r="AY311" s="237" t="s">
        <v>123</v>
      </c>
    </row>
    <row r="312" s="13" customFormat="1">
      <c r="A312" s="13"/>
      <c r="B312" s="226"/>
      <c r="C312" s="227"/>
      <c r="D312" s="228" t="s">
        <v>133</v>
      </c>
      <c r="E312" s="229" t="s">
        <v>19</v>
      </c>
      <c r="F312" s="230" t="s">
        <v>255</v>
      </c>
      <c r="G312" s="227"/>
      <c r="H312" s="231">
        <v>1.5800000000000001</v>
      </c>
      <c r="I312" s="232"/>
      <c r="J312" s="227"/>
      <c r="K312" s="227"/>
      <c r="L312" s="233"/>
      <c r="M312" s="234"/>
      <c r="N312" s="235"/>
      <c r="O312" s="235"/>
      <c r="P312" s="235"/>
      <c r="Q312" s="235"/>
      <c r="R312" s="235"/>
      <c r="S312" s="235"/>
      <c r="T312" s="236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T312" s="237" t="s">
        <v>133</v>
      </c>
      <c r="AU312" s="237" t="s">
        <v>84</v>
      </c>
      <c r="AV312" s="13" t="s">
        <v>84</v>
      </c>
      <c r="AW312" s="13" t="s">
        <v>33</v>
      </c>
      <c r="AX312" s="13" t="s">
        <v>74</v>
      </c>
      <c r="AY312" s="237" t="s">
        <v>123</v>
      </c>
    </row>
    <row r="313" s="13" customFormat="1">
      <c r="A313" s="13"/>
      <c r="B313" s="226"/>
      <c r="C313" s="227"/>
      <c r="D313" s="228" t="s">
        <v>133</v>
      </c>
      <c r="E313" s="229" t="s">
        <v>19</v>
      </c>
      <c r="F313" s="230" t="s">
        <v>256</v>
      </c>
      <c r="G313" s="227"/>
      <c r="H313" s="231">
        <v>2.0699999999999998</v>
      </c>
      <c r="I313" s="232"/>
      <c r="J313" s="227"/>
      <c r="K313" s="227"/>
      <c r="L313" s="233"/>
      <c r="M313" s="234"/>
      <c r="N313" s="235"/>
      <c r="O313" s="235"/>
      <c r="P313" s="235"/>
      <c r="Q313" s="235"/>
      <c r="R313" s="235"/>
      <c r="S313" s="235"/>
      <c r="T313" s="236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37" t="s">
        <v>133</v>
      </c>
      <c r="AU313" s="237" t="s">
        <v>84</v>
      </c>
      <c r="AV313" s="13" t="s">
        <v>84</v>
      </c>
      <c r="AW313" s="13" t="s">
        <v>33</v>
      </c>
      <c r="AX313" s="13" t="s">
        <v>74</v>
      </c>
      <c r="AY313" s="237" t="s">
        <v>123</v>
      </c>
    </row>
    <row r="314" s="13" customFormat="1">
      <c r="A314" s="13"/>
      <c r="B314" s="226"/>
      <c r="C314" s="227"/>
      <c r="D314" s="228" t="s">
        <v>133</v>
      </c>
      <c r="E314" s="229" t="s">
        <v>19</v>
      </c>
      <c r="F314" s="230" t="s">
        <v>257</v>
      </c>
      <c r="G314" s="227"/>
      <c r="H314" s="231">
        <v>2.3929999999999998</v>
      </c>
      <c r="I314" s="232"/>
      <c r="J314" s="227"/>
      <c r="K314" s="227"/>
      <c r="L314" s="233"/>
      <c r="M314" s="234"/>
      <c r="N314" s="235"/>
      <c r="O314" s="235"/>
      <c r="P314" s="235"/>
      <c r="Q314" s="235"/>
      <c r="R314" s="235"/>
      <c r="S314" s="235"/>
      <c r="T314" s="236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37" t="s">
        <v>133</v>
      </c>
      <c r="AU314" s="237" t="s">
        <v>84</v>
      </c>
      <c r="AV314" s="13" t="s">
        <v>84</v>
      </c>
      <c r="AW314" s="13" t="s">
        <v>33</v>
      </c>
      <c r="AX314" s="13" t="s">
        <v>74</v>
      </c>
      <c r="AY314" s="237" t="s">
        <v>123</v>
      </c>
    </row>
    <row r="315" s="16" customFormat="1">
      <c r="A315" s="16"/>
      <c r="B315" s="259"/>
      <c r="C315" s="260"/>
      <c r="D315" s="228" t="s">
        <v>133</v>
      </c>
      <c r="E315" s="261" t="s">
        <v>19</v>
      </c>
      <c r="F315" s="262" t="s">
        <v>199</v>
      </c>
      <c r="G315" s="260"/>
      <c r="H315" s="263">
        <v>11.813000000000001</v>
      </c>
      <c r="I315" s="264"/>
      <c r="J315" s="260"/>
      <c r="K315" s="260"/>
      <c r="L315" s="265"/>
      <c r="M315" s="266"/>
      <c r="N315" s="267"/>
      <c r="O315" s="267"/>
      <c r="P315" s="267"/>
      <c r="Q315" s="267"/>
      <c r="R315" s="267"/>
      <c r="S315" s="267"/>
      <c r="T315" s="268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T315" s="269" t="s">
        <v>133</v>
      </c>
      <c r="AU315" s="269" t="s">
        <v>84</v>
      </c>
      <c r="AV315" s="16" t="s">
        <v>164</v>
      </c>
      <c r="AW315" s="16" t="s">
        <v>33</v>
      </c>
      <c r="AX315" s="16" t="s">
        <v>74</v>
      </c>
      <c r="AY315" s="269" t="s">
        <v>123</v>
      </c>
    </row>
    <row r="316" s="13" customFormat="1">
      <c r="A316" s="13"/>
      <c r="B316" s="226"/>
      <c r="C316" s="227"/>
      <c r="D316" s="228" t="s">
        <v>133</v>
      </c>
      <c r="E316" s="229" t="s">
        <v>19</v>
      </c>
      <c r="F316" s="230" t="s">
        <v>258</v>
      </c>
      <c r="G316" s="227"/>
      <c r="H316" s="231">
        <v>-8.7750000000000004</v>
      </c>
      <c r="I316" s="232"/>
      <c r="J316" s="227"/>
      <c r="K316" s="227"/>
      <c r="L316" s="233"/>
      <c r="M316" s="234"/>
      <c r="N316" s="235"/>
      <c r="O316" s="235"/>
      <c r="P316" s="235"/>
      <c r="Q316" s="235"/>
      <c r="R316" s="235"/>
      <c r="S316" s="235"/>
      <c r="T316" s="236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37" t="s">
        <v>133</v>
      </c>
      <c r="AU316" s="237" t="s">
        <v>84</v>
      </c>
      <c r="AV316" s="13" t="s">
        <v>84</v>
      </c>
      <c r="AW316" s="13" t="s">
        <v>33</v>
      </c>
      <c r="AX316" s="13" t="s">
        <v>74</v>
      </c>
      <c r="AY316" s="237" t="s">
        <v>123</v>
      </c>
    </row>
    <row r="317" s="14" customFormat="1">
      <c r="A317" s="14"/>
      <c r="B317" s="238"/>
      <c r="C317" s="239"/>
      <c r="D317" s="228" t="s">
        <v>133</v>
      </c>
      <c r="E317" s="240" t="s">
        <v>19</v>
      </c>
      <c r="F317" s="241" t="s">
        <v>135</v>
      </c>
      <c r="G317" s="239"/>
      <c r="H317" s="240" t="s">
        <v>19</v>
      </c>
      <c r="I317" s="242"/>
      <c r="J317" s="239"/>
      <c r="K317" s="239"/>
      <c r="L317" s="243"/>
      <c r="M317" s="244"/>
      <c r="N317" s="245"/>
      <c r="O317" s="245"/>
      <c r="P317" s="245"/>
      <c r="Q317" s="245"/>
      <c r="R317" s="245"/>
      <c r="S317" s="245"/>
      <c r="T317" s="246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T317" s="247" t="s">
        <v>133</v>
      </c>
      <c r="AU317" s="247" t="s">
        <v>84</v>
      </c>
      <c r="AV317" s="14" t="s">
        <v>82</v>
      </c>
      <c r="AW317" s="14" t="s">
        <v>33</v>
      </c>
      <c r="AX317" s="14" t="s">
        <v>74</v>
      </c>
      <c r="AY317" s="247" t="s">
        <v>123</v>
      </c>
    </row>
    <row r="318" s="13" customFormat="1">
      <c r="A318" s="13"/>
      <c r="B318" s="226"/>
      <c r="C318" s="227"/>
      <c r="D318" s="228" t="s">
        <v>133</v>
      </c>
      <c r="E318" s="229" t="s">
        <v>19</v>
      </c>
      <c r="F318" s="230" t="s">
        <v>259</v>
      </c>
      <c r="G318" s="227"/>
      <c r="H318" s="231">
        <v>-0.45000000000000001</v>
      </c>
      <c r="I318" s="232"/>
      <c r="J318" s="227"/>
      <c r="K318" s="227"/>
      <c r="L318" s="233"/>
      <c r="M318" s="234"/>
      <c r="N318" s="235"/>
      <c r="O318" s="235"/>
      <c r="P318" s="235"/>
      <c r="Q318" s="235"/>
      <c r="R318" s="235"/>
      <c r="S318" s="235"/>
      <c r="T318" s="236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37" t="s">
        <v>133</v>
      </c>
      <c r="AU318" s="237" t="s">
        <v>84</v>
      </c>
      <c r="AV318" s="13" t="s">
        <v>84</v>
      </c>
      <c r="AW318" s="13" t="s">
        <v>33</v>
      </c>
      <c r="AX318" s="13" t="s">
        <v>74</v>
      </c>
      <c r="AY318" s="237" t="s">
        <v>123</v>
      </c>
    </row>
    <row r="319" s="13" customFormat="1">
      <c r="A319" s="13"/>
      <c r="B319" s="226"/>
      <c r="C319" s="227"/>
      <c r="D319" s="228" t="s">
        <v>133</v>
      </c>
      <c r="E319" s="229" t="s">
        <v>19</v>
      </c>
      <c r="F319" s="230" t="s">
        <v>260</v>
      </c>
      <c r="G319" s="227"/>
      <c r="H319" s="231">
        <v>-0.22500000000000001</v>
      </c>
      <c r="I319" s="232"/>
      <c r="J319" s="227"/>
      <c r="K319" s="227"/>
      <c r="L319" s="233"/>
      <c r="M319" s="234"/>
      <c r="N319" s="235"/>
      <c r="O319" s="235"/>
      <c r="P319" s="235"/>
      <c r="Q319" s="235"/>
      <c r="R319" s="235"/>
      <c r="S319" s="235"/>
      <c r="T319" s="236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T319" s="237" t="s">
        <v>133</v>
      </c>
      <c r="AU319" s="237" t="s">
        <v>84</v>
      </c>
      <c r="AV319" s="13" t="s">
        <v>84</v>
      </c>
      <c r="AW319" s="13" t="s">
        <v>33</v>
      </c>
      <c r="AX319" s="13" t="s">
        <v>74</v>
      </c>
      <c r="AY319" s="237" t="s">
        <v>123</v>
      </c>
    </row>
    <row r="320" s="14" customFormat="1">
      <c r="A320" s="14"/>
      <c r="B320" s="238"/>
      <c r="C320" s="239"/>
      <c r="D320" s="228" t="s">
        <v>133</v>
      </c>
      <c r="E320" s="240" t="s">
        <v>19</v>
      </c>
      <c r="F320" s="241" t="s">
        <v>138</v>
      </c>
      <c r="G320" s="239"/>
      <c r="H320" s="240" t="s">
        <v>19</v>
      </c>
      <c r="I320" s="242"/>
      <c r="J320" s="239"/>
      <c r="K320" s="239"/>
      <c r="L320" s="243"/>
      <c r="M320" s="244"/>
      <c r="N320" s="245"/>
      <c r="O320" s="245"/>
      <c r="P320" s="245"/>
      <c r="Q320" s="245"/>
      <c r="R320" s="245"/>
      <c r="S320" s="245"/>
      <c r="T320" s="246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T320" s="247" t="s">
        <v>133</v>
      </c>
      <c r="AU320" s="247" t="s">
        <v>84</v>
      </c>
      <c r="AV320" s="14" t="s">
        <v>82</v>
      </c>
      <c r="AW320" s="14" t="s">
        <v>33</v>
      </c>
      <c r="AX320" s="14" t="s">
        <v>74</v>
      </c>
      <c r="AY320" s="247" t="s">
        <v>123</v>
      </c>
    </row>
    <row r="321" s="13" customFormat="1">
      <c r="A321" s="13"/>
      <c r="B321" s="226"/>
      <c r="C321" s="227"/>
      <c r="D321" s="228" t="s">
        <v>133</v>
      </c>
      <c r="E321" s="229" t="s">
        <v>19</v>
      </c>
      <c r="F321" s="230" t="s">
        <v>261</v>
      </c>
      <c r="G321" s="227"/>
      <c r="H321" s="231">
        <v>-1.083</v>
      </c>
      <c r="I321" s="232"/>
      <c r="J321" s="227"/>
      <c r="K321" s="227"/>
      <c r="L321" s="233"/>
      <c r="M321" s="234"/>
      <c r="N321" s="235"/>
      <c r="O321" s="235"/>
      <c r="P321" s="235"/>
      <c r="Q321" s="235"/>
      <c r="R321" s="235"/>
      <c r="S321" s="235"/>
      <c r="T321" s="236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T321" s="237" t="s">
        <v>133</v>
      </c>
      <c r="AU321" s="237" t="s">
        <v>84</v>
      </c>
      <c r="AV321" s="13" t="s">
        <v>84</v>
      </c>
      <c r="AW321" s="13" t="s">
        <v>33</v>
      </c>
      <c r="AX321" s="13" t="s">
        <v>74</v>
      </c>
      <c r="AY321" s="237" t="s">
        <v>123</v>
      </c>
    </row>
    <row r="322" s="14" customFormat="1">
      <c r="A322" s="14"/>
      <c r="B322" s="238"/>
      <c r="C322" s="239"/>
      <c r="D322" s="228" t="s">
        <v>133</v>
      </c>
      <c r="E322" s="240" t="s">
        <v>19</v>
      </c>
      <c r="F322" s="241" t="s">
        <v>140</v>
      </c>
      <c r="G322" s="239"/>
      <c r="H322" s="240" t="s">
        <v>19</v>
      </c>
      <c r="I322" s="242"/>
      <c r="J322" s="239"/>
      <c r="K322" s="239"/>
      <c r="L322" s="243"/>
      <c r="M322" s="244"/>
      <c r="N322" s="245"/>
      <c r="O322" s="245"/>
      <c r="P322" s="245"/>
      <c r="Q322" s="245"/>
      <c r="R322" s="245"/>
      <c r="S322" s="245"/>
      <c r="T322" s="246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T322" s="247" t="s">
        <v>133</v>
      </c>
      <c r="AU322" s="247" t="s">
        <v>84</v>
      </c>
      <c r="AV322" s="14" t="s">
        <v>82</v>
      </c>
      <c r="AW322" s="14" t="s">
        <v>33</v>
      </c>
      <c r="AX322" s="14" t="s">
        <v>74</v>
      </c>
      <c r="AY322" s="247" t="s">
        <v>123</v>
      </c>
    </row>
    <row r="323" s="13" customFormat="1">
      <c r="A323" s="13"/>
      <c r="B323" s="226"/>
      <c r="C323" s="227"/>
      <c r="D323" s="228" t="s">
        <v>133</v>
      </c>
      <c r="E323" s="229" t="s">
        <v>19</v>
      </c>
      <c r="F323" s="230" t="s">
        <v>262</v>
      </c>
      <c r="G323" s="227"/>
      <c r="H323" s="231">
        <v>-1.0349999999999999</v>
      </c>
      <c r="I323" s="232"/>
      <c r="J323" s="227"/>
      <c r="K323" s="227"/>
      <c r="L323" s="233"/>
      <c r="M323" s="234"/>
      <c r="N323" s="235"/>
      <c r="O323" s="235"/>
      <c r="P323" s="235"/>
      <c r="Q323" s="235"/>
      <c r="R323" s="235"/>
      <c r="S323" s="235"/>
      <c r="T323" s="236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T323" s="237" t="s">
        <v>133</v>
      </c>
      <c r="AU323" s="237" t="s">
        <v>84</v>
      </c>
      <c r="AV323" s="13" t="s">
        <v>84</v>
      </c>
      <c r="AW323" s="13" t="s">
        <v>33</v>
      </c>
      <c r="AX323" s="13" t="s">
        <v>74</v>
      </c>
      <c r="AY323" s="237" t="s">
        <v>123</v>
      </c>
    </row>
    <row r="324" s="14" customFormat="1">
      <c r="A324" s="14"/>
      <c r="B324" s="238"/>
      <c r="C324" s="239"/>
      <c r="D324" s="228" t="s">
        <v>133</v>
      </c>
      <c r="E324" s="240" t="s">
        <v>19</v>
      </c>
      <c r="F324" s="241" t="s">
        <v>142</v>
      </c>
      <c r="G324" s="239"/>
      <c r="H324" s="240" t="s">
        <v>19</v>
      </c>
      <c r="I324" s="242"/>
      <c r="J324" s="239"/>
      <c r="K324" s="239"/>
      <c r="L324" s="243"/>
      <c r="M324" s="244"/>
      <c r="N324" s="245"/>
      <c r="O324" s="245"/>
      <c r="P324" s="245"/>
      <c r="Q324" s="245"/>
      <c r="R324" s="245"/>
      <c r="S324" s="245"/>
      <c r="T324" s="246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T324" s="247" t="s">
        <v>133</v>
      </c>
      <c r="AU324" s="247" t="s">
        <v>84</v>
      </c>
      <c r="AV324" s="14" t="s">
        <v>82</v>
      </c>
      <c r="AW324" s="14" t="s">
        <v>33</v>
      </c>
      <c r="AX324" s="14" t="s">
        <v>74</v>
      </c>
      <c r="AY324" s="247" t="s">
        <v>123</v>
      </c>
    </row>
    <row r="325" s="13" customFormat="1">
      <c r="A325" s="13"/>
      <c r="B325" s="226"/>
      <c r="C325" s="227"/>
      <c r="D325" s="228" t="s">
        <v>133</v>
      </c>
      <c r="E325" s="229" t="s">
        <v>19</v>
      </c>
      <c r="F325" s="230" t="s">
        <v>263</v>
      </c>
      <c r="G325" s="227"/>
      <c r="H325" s="231">
        <v>-1.7250000000000001</v>
      </c>
      <c r="I325" s="232"/>
      <c r="J325" s="227"/>
      <c r="K325" s="227"/>
      <c r="L325" s="233"/>
      <c r="M325" s="234"/>
      <c r="N325" s="235"/>
      <c r="O325" s="235"/>
      <c r="P325" s="235"/>
      <c r="Q325" s="235"/>
      <c r="R325" s="235"/>
      <c r="S325" s="235"/>
      <c r="T325" s="236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T325" s="237" t="s">
        <v>133</v>
      </c>
      <c r="AU325" s="237" t="s">
        <v>84</v>
      </c>
      <c r="AV325" s="13" t="s">
        <v>84</v>
      </c>
      <c r="AW325" s="13" t="s">
        <v>33</v>
      </c>
      <c r="AX325" s="13" t="s">
        <v>74</v>
      </c>
      <c r="AY325" s="237" t="s">
        <v>123</v>
      </c>
    </row>
    <row r="326" s="14" customFormat="1">
      <c r="A326" s="14"/>
      <c r="B326" s="238"/>
      <c r="C326" s="239"/>
      <c r="D326" s="228" t="s">
        <v>133</v>
      </c>
      <c r="E326" s="240" t="s">
        <v>19</v>
      </c>
      <c r="F326" s="241" t="s">
        <v>144</v>
      </c>
      <c r="G326" s="239"/>
      <c r="H326" s="240" t="s">
        <v>19</v>
      </c>
      <c r="I326" s="242"/>
      <c r="J326" s="239"/>
      <c r="K326" s="239"/>
      <c r="L326" s="243"/>
      <c r="M326" s="244"/>
      <c r="N326" s="245"/>
      <c r="O326" s="245"/>
      <c r="P326" s="245"/>
      <c r="Q326" s="245"/>
      <c r="R326" s="245"/>
      <c r="S326" s="245"/>
      <c r="T326" s="246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T326" s="247" t="s">
        <v>133</v>
      </c>
      <c r="AU326" s="247" t="s">
        <v>84</v>
      </c>
      <c r="AV326" s="14" t="s">
        <v>82</v>
      </c>
      <c r="AW326" s="14" t="s">
        <v>33</v>
      </c>
      <c r="AX326" s="14" t="s">
        <v>74</v>
      </c>
      <c r="AY326" s="247" t="s">
        <v>123</v>
      </c>
    </row>
    <row r="327" s="13" customFormat="1">
      <c r="A327" s="13"/>
      <c r="B327" s="226"/>
      <c r="C327" s="227"/>
      <c r="D327" s="228" t="s">
        <v>133</v>
      </c>
      <c r="E327" s="229" t="s">
        <v>19</v>
      </c>
      <c r="F327" s="230" t="s">
        <v>264</v>
      </c>
      <c r="G327" s="227"/>
      <c r="H327" s="231">
        <v>-1.2989999999999999</v>
      </c>
      <c r="I327" s="232"/>
      <c r="J327" s="227"/>
      <c r="K327" s="227"/>
      <c r="L327" s="233"/>
      <c r="M327" s="234"/>
      <c r="N327" s="235"/>
      <c r="O327" s="235"/>
      <c r="P327" s="235"/>
      <c r="Q327" s="235"/>
      <c r="R327" s="235"/>
      <c r="S327" s="235"/>
      <c r="T327" s="236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T327" s="237" t="s">
        <v>133</v>
      </c>
      <c r="AU327" s="237" t="s">
        <v>84</v>
      </c>
      <c r="AV327" s="13" t="s">
        <v>84</v>
      </c>
      <c r="AW327" s="13" t="s">
        <v>33</v>
      </c>
      <c r="AX327" s="13" t="s">
        <v>74</v>
      </c>
      <c r="AY327" s="237" t="s">
        <v>123</v>
      </c>
    </row>
    <row r="328" s="14" customFormat="1">
      <c r="A328" s="14"/>
      <c r="B328" s="238"/>
      <c r="C328" s="239"/>
      <c r="D328" s="228" t="s">
        <v>133</v>
      </c>
      <c r="E328" s="240" t="s">
        <v>19</v>
      </c>
      <c r="F328" s="241" t="s">
        <v>146</v>
      </c>
      <c r="G328" s="239"/>
      <c r="H328" s="240" t="s">
        <v>19</v>
      </c>
      <c r="I328" s="242"/>
      <c r="J328" s="239"/>
      <c r="K328" s="239"/>
      <c r="L328" s="243"/>
      <c r="M328" s="244"/>
      <c r="N328" s="245"/>
      <c r="O328" s="245"/>
      <c r="P328" s="245"/>
      <c r="Q328" s="245"/>
      <c r="R328" s="245"/>
      <c r="S328" s="245"/>
      <c r="T328" s="246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T328" s="247" t="s">
        <v>133</v>
      </c>
      <c r="AU328" s="247" t="s">
        <v>84</v>
      </c>
      <c r="AV328" s="14" t="s">
        <v>82</v>
      </c>
      <c r="AW328" s="14" t="s">
        <v>33</v>
      </c>
      <c r="AX328" s="14" t="s">
        <v>74</v>
      </c>
      <c r="AY328" s="247" t="s">
        <v>123</v>
      </c>
    </row>
    <row r="329" s="13" customFormat="1">
      <c r="A329" s="13"/>
      <c r="B329" s="226"/>
      <c r="C329" s="227"/>
      <c r="D329" s="228" t="s">
        <v>133</v>
      </c>
      <c r="E329" s="229" t="s">
        <v>19</v>
      </c>
      <c r="F329" s="230" t="s">
        <v>265</v>
      </c>
      <c r="G329" s="227"/>
      <c r="H329" s="231">
        <v>-3.5790000000000002</v>
      </c>
      <c r="I329" s="232"/>
      <c r="J329" s="227"/>
      <c r="K329" s="227"/>
      <c r="L329" s="233"/>
      <c r="M329" s="234"/>
      <c r="N329" s="235"/>
      <c r="O329" s="235"/>
      <c r="P329" s="235"/>
      <c r="Q329" s="235"/>
      <c r="R329" s="235"/>
      <c r="S329" s="235"/>
      <c r="T329" s="236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T329" s="237" t="s">
        <v>133</v>
      </c>
      <c r="AU329" s="237" t="s">
        <v>84</v>
      </c>
      <c r="AV329" s="13" t="s">
        <v>84</v>
      </c>
      <c r="AW329" s="13" t="s">
        <v>33</v>
      </c>
      <c r="AX329" s="13" t="s">
        <v>74</v>
      </c>
      <c r="AY329" s="237" t="s">
        <v>123</v>
      </c>
    </row>
    <row r="330" s="14" customFormat="1">
      <c r="A330" s="14"/>
      <c r="B330" s="238"/>
      <c r="C330" s="239"/>
      <c r="D330" s="228" t="s">
        <v>133</v>
      </c>
      <c r="E330" s="240" t="s">
        <v>19</v>
      </c>
      <c r="F330" s="241" t="s">
        <v>148</v>
      </c>
      <c r="G330" s="239"/>
      <c r="H330" s="240" t="s">
        <v>19</v>
      </c>
      <c r="I330" s="242"/>
      <c r="J330" s="239"/>
      <c r="K330" s="239"/>
      <c r="L330" s="243"/>
      <c r="M330" s="244"/>
      <c r="N330" s="245"/>
      <c r="O330" s="245"/>
      <c r="P330" s="245"/>
      <c r="Q330" s="245"/>
      <c r="R330" s="245"/>
      <c r="S330" s="245"/>
      <c r="T330" s="246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T330" s="247" t="s">
        <v>133</v>
      </c>
      <c r="AU330" s="247" t="s">
        <v>84</v>
      </c>
      <c r="AV330" s="14" t="s">
        <v>82</v>
      </c>
      <c r="AW330" s="14" t="s">
        <v>33</v>
      </c>
      <c r="AX330" s="14" t="s">
        <v>74</v>
      </c>
      <c r="AY330" s="247" t="s">
        <v>123</v>
      </c>
    </row>
    <row r="331" s="13" customFormat="1">
      <c r="A331" s="13"/>
      <c r="B331" s="226"/>
      <c r="C331" s="227"/>
      <c r="D331" s="228" t="s">
        <v>133</v>
      </c>
      <c r="E331" s="229" t="s">
        <v>19</v>
      </c>
      <c r="F331" s="230" t="s">
        <v>266</v>
      </c>
      <c r="G331" s="227"/>
      <c r="H331" s="231">
        <v>-0.68300000000000005</v>
      </c>
      <c r="I331" s="232"/>
      <c r="J331" s="227"/>
      <c r="K331" s="227"/>
      <c r="L331" s="233"/>
      <c r="M331" s="234"/>
      <c r="N331" s="235"/>
      <c r="O331" s="235"/>
      <c r="P331" s="235"/>
      <c r="Q331" s="235"/>
      <c r="R331" s="235"/>
      <c r="S331" s="235"/>
      <c r="T331" s="236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T331" s="237" t="s">
        <v>133</v>
      </c>
      <c r="AU331" s="237" t="s">
        <v>84</v>
      </c>
      <c r="AV331" s="13" t="s">
        <v>84</v>
      </c>
      <c r="AW331" s="13" t="s">
        <v>33</v>
      </c>
      <c r="AX331" s="13" t="s">
        <v>74</v>
      </c>
      <c r="AY331" s="237" t="s">
        <v>123</v>
      </c>
    </row>
    <row r="332" s="14" customFormat="1">
      <c r="A332" s="14"/>
      <c r="B332" s="238"/>
      <c r="C332" s="239"/>
      <c r="D332" s="228" t="s">
        <v>133</v>
      </c>
      <c r="E332" s="240" t="s">
        <v>19</v>
      </c>
      <c r="F332" s="241" t="s">
        <v>150</v>
      </c>
      <c r="G332" s="239"/>
      <c r="H332" s="240" t="s">
        <v>19</v>
      </c>
      <c r="I332" s="242"/>
      <c r="J332" s="239"/>
      <c r="K332" s="239"/>
      <c r="L332" s="243"/>
      <c r="M332" s="244"/>
      <c r="N332" s="245"/>
      <c r="O332" s="245"/>
      <c r="P332" s="245"/>
      <c r="Q332" s="245"/>
      <c r="R332" s="245"/>
      <c r="S332" s="245"/>
      <c r="T332" s="246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T332" s="247" t="s">
        <v>133</v>
      </c>
      <c r="AU332" s="247" t="s">
        <v>84</v>
      </c>
      <c r="AV332" s="14" t="s">
        <v>82</v>
      </c>
      <c r="AW332" s="14" t="s">
        <v>33</v>
      </c>
      <c r="AX332" s="14" t="s">
        <v>74</v>
      </c>
      <c r="AY332" s="247" t="s">
        <v>123</v>
      </c>
    </row>
    <row r="333" s="13" customFormat="1">
      <c r="A333" s="13"/>
      <c r="B333" s="226"/>
      <c r="C333" s="227"/>
      <c r="D333" s="228" t="s">
        <v>133</v>
      </c>
      <c r="E333" s="229" t="s">
        <v>19</v>
      </c>
      <c r="F333" s="230" t="s">
        <v>267</v>
      </c>
      <c r="G333" s="227"/>
      <c r="H333" s="231">
        <v>-0.59599999999999997</v>
      </c>
      <c r="I333" s="232"/>
      <c r="J333" s="227"/>
      <c r="K333" s="227"/>
      <c r="L333" s="233"/>
      <c r="M333" s="234"/>
      <c r="N333" s="235"/>
      <c r="O333" s="235"/>
      <c r="P333" s="235"/>
      <c r="Q333" s="235"/>
      <c r="R333" s="235"/>
      <c r="S333" s="235"/>
      <c r="T333" s="236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37" t="s">
        <v>133</v>
      </c>
      <c r="AU333" s="237" t="s">
        <v>84</v>
      </c>
      <c r="AV333" s="13" t="s">
        <v>84</v>
      </c>
      <c r="AW333" s="13" t="s">
        <v>33</v>
      </c>
      <c r="AX333" s="13" t="s">
        <v>74</v>
      </c>
      <c r="AY333" s="237" t="s">
        <v>123</v>
      </c>
    </row>
    <row r="334" s="14" customFormat="1">
      <c r="A334" s="14"/>
      <c r="B334" s="238"/>
      <c r="C334" s="239"/>
      <c r="D334" s="228" t="s">
        <v>133</v>
      </c>
      <c r="E334" s="240" t="s">
        <v>19</v>
      </c>
      <c r="F334" s="241" t="s">
        <v>152</v>
      </c>
      <c r="G334" s="239"/>
      <c r="H334" s="240" t="s">
        <v>19</v>
      </c>
      <c r="I334" s="242"/>
      <c r="J334" s="239"/>
      <c r="K334" s="239"/>
      <c r="L334" s="243"/>
      <c r="M334" s="244"/>
      <c r="N334" s="245"/>
      <c r="O334" s="245"/>
      <c r="P334" s="245"/>
      <c r="Q334" s="245"/>
      <c r="R334" s="245"/>
      <c r="S334" s="245"/>
      <c r="T334" s="246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T334" s="247" t="s">
        <v>133</v>
      </c>
      <c r="AU334" s="247" t="s">
        <v>84</v>
      </c>
      <c r="AV334" s="14" t="s">
        <v>82</v>
      </c>
      <c r="AW334" s="14" t="s">
        <v>33</v>
      </c>
      <c r="AX334" s="14" t="s">
        <v>74</v>
      </c>
      <c r="AY334" s="247" t="s">
        <v>123</v>
      </c>
    </row>
    <row r="335" s="13" customFormat="1">
      <c r="A335" s="13"/>
      <c r="B335" s="226"/>
      <c r="C335" s="227"/>
      <c r="D335" s="228" t="s">
        <v>133</v>
      </c>
      <c r="E335" s="229" t="s">
        <v>19</v>
      </c>
      <c r="F335" s="230" t="s">
        <v>268</v>
      </c>
      <c r="G335" s="227"/>
      <c r="H335" s="231">
        <v>-1.01</v>
      </c>
      <c r="I335" s="232"/>
      <c r="J335" s="227"/>
      <c r="K335" s="227"/>
      <c r="L335" s="233"/>
      <c r="M335" s="234"/>
      <c r="N335" s="235"/>
      <c r="O335" s="235"/>
      <c r="P335" s="235"/>
      <c r="Q335" s="235"/>
      <c r="R335" s="235"/>
      <c r="S335" s="235"/>
      <c r="T335" s="236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T335" s="237" t="s">
        <v>133</v>
      </c>
      <c r="AU335" s="237" t="s">
        <v>84</v>
      </c>
      <c r="AV335" s="13" t="s">
        <v>84</v>
      </c>
      <c r="AW335" s="13" t="s">
        <v>33</v>
      </c>
      <c r="AX335" s="13" t="s">
        <v>74</v>
      </c>
      <c r="AY335" s="237" t="s">
        <v>123</v>
      </c>
    </row>
    <row r="336" s="14" customFormat="1">
      <c r="A336" s="14"/>
      <c r="B336" s="238"/>
      <c r="C336" s="239"/>
      <c r="D336" s="228" t="s">
        <v>133</v>
      </c>
      <c r="E336" s="240" t="s">
        <v>19</v>
      </c>
      <c r="F336" s="241" t="s">
        <v>154</v>
      </c>
      <c r="G336" s="239"/>
      <c r="H336" s="240" t="s">
        <v>19</v>
      </c>
      <c r="I336" s="242"/>
      <c r="J336" s="239"/>
      <c r="K336" s="239"/>
      <c r="L336" s="243"/>
      <c r="M336" s="244"/>
      <c r="N336" s="245"/>
      <c r="O336" s="245"/>
      <c r="P336" s="245"/>
      <c r="Q336" s="245"/>
      <c r="R336" s="245"/>
      <c r="S336" s="245"/>
      <c r="T336" s="246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T336" s="247" t="s">
        <v>133</v>
      </c>
      <c r="AU336" s="247" t="s">
        <v>84</v>
      </c>
      <c r="AV336" s="14" t="s">
        <v>82</v>
      </c>
      <c r="AW336" s="14" t="s">
        <v>33</v>
      </c>
      <c r="AX336" s="14" t="s">
        <v>74</v>
      </c>
      <c r="AY336" s="247" t="s">
        <v>123</v>
      </c>
    </row>
    <row r="337" s="16" customFormat="1">
      <c r="A337" s="16"/>
      <c r="B337" s="259"/>
      <c r="C337" s="260"/>
      <c r="D337" s="228" t="s">
        <v>133</v>
      </c>
      <c r="E337" s="261" t="s">
        <v>19</v>
      </c>
      <c r="F337" s="262" t="s">
        <v>201</v>
      </c>
      <c r="G337" s="260"/>
      <c r="H337" s="263">
        <v>-20.460000000000001</v>
      </c>
      <c r="I337" s="264"/>
      <c r="J337" s="260"/>
      <c r="K337" s="260"/>
      <c r="L337" s="265"/>
      <c r="M337" s="266"/>
      <c r="N337" s="267"/>
      <c r="O337" s="267"/>
      <c r="P337" s="267"/>
      <c r="Q337" s="267"/>
      <c r="R337" s="267"/>
      <c r="S337" s="267"/>
      <c r="T337" s="268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T337" s="269" t="s">
        <v>133</v>
      </c>
      <c r="AU337" s="269" t="s">
        <v>84</v>
      </c>
      <c r="AV337" s="16" t="s">
        <v>164</v>
      </c>
      <c r="AW337" s="16" t="s">
        <v>33</v>
      </c>
      <c r="AX337" s="16" t="s">
        <v>74</v>
      </c>
      <c r="AY337" s="269" t="s">
        <v>123</v>
      </c>
    </row>
    <row r="338" s="13" customFormat="1">
      <c r="A338" s="13"/>
      <c r="B338" s="226"/>
      <c r="C338" s="227"/>
      <c r="D338" s="228" t="s">
        <v>133</v>
      </c>
      <c r="E338" s="229" t="s">
        <v>19</v>
      </c>
      <c r="F338" s="230" t="s">
        <v>269</v>
      </c>
      <c r="G338" s="227"/>
      <c r="H338" s="231">
        <v>-0.20000000000000001</v>
      </c>
      <c r="I338" s="232"/>
      <c r="J338" s="227"/>
      <c r="K338" s="227"/>
      <c r="L338" s="233"/>
      <c r="M338" s="234"/>
      <c r="N338" s="235"/>
      <c r="O338" s="235"/>
      <c r="P338" s="235"/>
      <c r="Q338" s="235"/>
      <c r="R338" s="235"/>
      <c r="S338" s="235"/>
      <c r="T338" s="236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T338" s="237" t="s">
        <v>133</v>
      </c>
      <c r="AU338" s="237" t="s">
        <v>84</v>
      </c>
      <c r="AV338" s="13" t="s">
        <v>84</v>
      </c>
      <c r="AW338" s="13" t="s">
        <v>33</v>
      </c>
      <c r="AX338" s="13" t="s">
        <v>74</v>
      </c>
      <c r="AY338" s="237" t="s">
        <v>123</v>
      </c>
    </row>
    <row r="339" s="14" customFormat="1">
      <c r="A339" s="14"/>
      <c r="B339" s="238"/>
      <c r="C339" s="239"/>
      <c r="D339" s="228" t="s">
        <v>133</v>
      </c>
      <c r="E339" s="240" t="s">
        <v>19</v>
      </c>
      <c r="F339" s="241" t="s">
        <v>138</v>
      </c>
      <c r="G339" s="239"/>
      <c r="H339" s="240" t="s">
        <v>19</v>
      </c>
      <c r="I339" s="242"/>
      <c r="J339" s="239"/>
      <c r="K339" s="239"/>
      <c r="L339" s="243"/>
      <c r="M339" s="244"/>
      <c r="N339" s="245"/>
      <c r="O339" s="245"/>
      <c r="P339" s="245"/>
      <c r="Q339" s="245"/>
      <c r="R339" s="245"/>
      <c r="S339" s="245"/>
      <c r="T339" s="246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T339" s="247" t="s">
        <v>133</v>
      </c>
      <c r="AU339" s="247" t="s">
        <v>84</v>
      </c>
      <c r="AV339" s="14" t="s">
        <v>82</v>
      </c>
      <c r="AW339" s="14" t="s">
        <v>33</v>
      </c>
      <c r="AX339" s="14" t="s">
        <v>74</v>
      </c>
      <c r="AY339" s="247" t="s">
        <v>123</v>
      </c>
    </row>
    <row r="340" s="13" customFormat="1">
      <c r="A340" s="13"/>
      <c r="B340" s="226"/>
      <c r="C340" s="227"/>
      <c r="D340" s="228" t="s">
        <v>133</v>
      </c>
      <c r="E340" s="229" t="s">
        <v>19</v>
      </c>
      <c r="F340" s="230" t="s">
        <v>270</v>
      </c>
      <c r="G340" s="227"/>
      <c r="H340" s="231">
        <v>-0.080000000000000002</v>
      </c>
      <c r="I340" s="232"/>
      <c r="J340" s="227"/>
      <c r="K340" s="227"/>
      <c r="L340" s="233"/>
      <c r="M340" s="234"/>
      <c r="N340" s="235"/>
      <c r="O340" s="235"/>
      <c r="P340" s="235"/>
      <c r="Q340" s="235"/>
      <c r="R340" s="235"/>
      <c r="S340" s="235"/>
      <c r="T340" s="236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T340" s="237" t="s">
        <v>133</v>
      </c>
      <c r="AU340" s="237" t="s">
        <v>84</v>
      </c>
      <c r="AV340" s="13" t="s">
        <v>84</v>
      </c>
      <c r="AW340" s="13" t="s">
        <v>33</v>
      </c>
      <c r="AX340" s="13" t="s">
        <v>74</v>
      </c>
      <c r="AY340" s="237" t="s">
        <v>123</v>
      </c>
    </row>
    <row r="341" s="14" customFormat="1">
      <c r="A341" s="14"/>
      <c r="B341" s="238"/>
      <c r="C341" s="239"/>
      <c r="D341" s="228" t="s">
        <v>133</v>
      </c>
      <c r="E341" s="240" t="s">
        <v>19</v>
      </c>
      <c r="F341" s="241" t="s">
        <v>163</v>
      </c>
      <c r="G341" s="239"/>
      <c r="H341" s="240" t="s">
        <v>19</v>
      </c>
      <c r="I341" s="242"/>
      <c r="J341" s="239"/>
      <c r="K341" s="239"/>
      <c r="L341" s="243"/>
      <c r="M341" s="244"/>
      <c r="N341" s="245"/>
      <c r="O341" s="245"/>
      <c r="P341" s="245"/>
      <c r="Q341" s="245"/>
      <c r="R341" s="245"/>
      <c r="S341" s="245"/>
      <c r="T341" s="246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T341" s="247" t="s">
        <v>133</v>
      </c>
      <c r="AU341" s="247" t="s">
        <v>84</v>
      </c>
      <c r="AV341" s="14" t="s">
        <v>82</v>
      </c>
      <c r="AW341" s="14" t="s">
        <v>33</v>
      </c>
      <c r="AX341" s="14" t="s">
        <v>74</v>
      </c>
      <c r="AY341" s="247" t="s">
        <v>123</v>
      </c>
    </row>
    <row r="342" s="16" customFormat="1">
      <c r="A342" s="16"/>
      <c r="B342" s="259"/>
      <c r="C342" s="260"/>
      <c r="D342" s="228" t="s">
        <v>133</v>
      </c>
      <c r="E342" s="261" t="s">
        <v>19</v>
      </c>
      <c r="F342" s="262" t="s">
        <v>203</v>
      </c>
      <c r="G342" s="260"/>
      <c r="H342" s="263">
        <v>-0.28000000000000003</v>
      </c>
      <c r="I342" s="264"/>
      <c r="J342" s="260"/>
      <c r="K342" s="260"/>
      <c r="L342" s="265"/>
      <c r="M342" s="266"/>
      <c r="N342" s="267"/>
      <c r="O342" s="267"/>
      <c r="P342" s="267"/>
      <c r="Q342" s="267"/>
      <c r="R342" s="267"/>
      <c r="S342" s="267"/>
      <c r="T342" s="268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T342" s="269" t="s">
        <v>133</v>
      </c>
      <c r="AU342" s="269" t="s">
        <v>84</v>
      </c>
      <c r="AV342" s="16" t="s">
        <v>164</v>
      </c>
      <c r="AW342" s="16" t="s">
        <v>33</v>
      </c>
      <c r="AX342" s="16" t="s">
        <v>74</v>
      </c>
      <c r="AY342" s="269" t="s">
        <v>123</v>
      </c>
    </row>
    <row r="343" s="15" customFormat="1">
      <c r="A343" s="15"/>
      <c r="B343" s="248"/>
      <c r="C343" s="249"/>
      <c r="D343" s="228" t="s">
        <v>133</v>
      </c>
      <c r="E343" s="250" t="s">
        <v>19</v>
      </c>
      <c r="F343" s="251" t="s">
        <v>155</v>
      </c>
      <c r="G343" s="249"/>
      <c r="H343" s="252">
        <v>396.03300000000002</v>
      </c>
      <c r="I343" s="253"/>
      <c r="J343" s="249"/>
      <c r="K343" s="249"/>
      <c r="L343" s="254"/>
      <c r="M343" s="255"/>
      <c r="N343" s="256"/>
      <c r="O343" s="256"/>
      <c r="P343" s="256"/>
      <c r="Q343" s="256"/>
      <c r="R343" s="256"/>
      <c r="S343" s="256"/>
      <c r="T343" s="257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T343" s="258" t="s">
        <v>133</v>
      </c>
      <c r="AU343" s="258" t="s">
        <v>84</v>
      </c>
      <c r="AV343" s="15" t="s">
        <v>129</v>
      </c>
      <c r="AW343" s="15" t="s">
        <v>33</v>
      </c>
      <c r="AX343" s="15" t="s">
        <v>82</v>
      </c>
      <c r="AY343" s="258" t="s">
        <v>123</v>
      </c>
    </row>
    <row r="344" s="13" customFormat="1">
      <c r="A344" s="13"/>
      <c r="B344" s="226"/>
      <c r="C344" s="227"/>
      <c r="D344" s="228" t="s">
        <v>133</v>
      </c>
      <c r="E344" s="227"/>
      <c r="F344" s="230" t="s">
        <v>271</v>
      </c>
      <c r="G344" s="227"/>
      <c r="H344" s="231">
        <v>792.06600000000003</v>
      </c>
      <c r="I344" s="232"/>
      <c r="J344" s="227"/>
      <c r="K344" s="227"/>
      <c r="L344" s="233"/>
      <c r="M344" s="234"/>
      <c r="N344" s="235"/>
      <c r="O344" s="235"/>
      <c r="P344" s="235"/>
      <c r="Q344" s="235"/>
      <c r="R344" s="235"/>
      <c r="S344" s="235"/>
      <c r="T344" s="236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T344" s="237" t="s">
        <v>133</v>
      </c>
      <c r="AU344" s="237" t="s">
        <v>84</v>
      </c>
      <c r="AV344" s="13" t="s">
        <v>84</v>
      </c>
      <c r="AW344" s="13" t="s">
        <v>4</v>
      </c>
      <c r="AX344" s="13" t="s">
        <v>82</v>
      </c>
      <c r="AY344" s="237" t="s">
        <v>123</v>
      </c>
    </row>
    <row r="345" s="2" customFormat="1" ht="44.25" customHeight="1">
      <c r="A345" s="40"/>
      <c r="B345" s="41"/>
      <c r="C345" s="207" t="s">
        <v>272</v>
      </c>
      <c r="D345" s="207" t="s">
        <v>125</v>
      </c>
      <c r="E345" s="208" t="s">
        <v>273</v>
      </c>
      <c r="F345" s="209" t="s">
        <v>274</v>
      </c>
      <c r="G345" s="210" t="s">
        <v>128</v>
      </c>
      <c r="H345" s="211">
        <v>792.06600000000003</v>
      </c>
      <c r="I345" s="212"/>
      <c r="J345" s="213">
        <f>ROUND(I345*H345,2)</f>
        <v>0</v>
      </c>
      <c r="K345" s="214"/>
      <c r="L345" s="46"/>
      <c r="M345" s="215" t="s">
        <v>19</v>
      </c>
      <c r="N345" s="216" t="s">
        <v>45</v>
      </c>
      <c r="O345" s="86"/>
      <c r="P345" s="217">
        <f>O345*H345</f>
        <v>0</v>
      </c>
      <c r="Q345" s="217">
        <v>0</v>
      </c>
      <c r="R345" s="217">
        <f>Q345*H345</f>
        <v>0</v>
      </c>
      <c r="S345" s="217">
        <v>0</v>
      </c>
      <c r="T345" s="218">
        <f>S345*H345</f>
        <v>0</v>
      </c>
      <c r="U345" s="40"/>
      <c r="V345" s="40"/>
      <c r="W345" s="40"/>
      <c r="X345" s="40"/>
      <c r="Y345" s="40"/>
      <c r="Z345" s="40"/>
      <c r="AA345" s="40"/>
      <c r="AB345" s="40"/>
      <c r="AC345" s="40"/>
      <c r="AD345" s="40"/>
      <c r="AE345" s="40"/>
      <c r="AR345" s="219" t="s">
        <v>129</v>
      </c>
      <c r="AT345" s="219" t="s">
        <v>125</v>
      </c>
      <c r="AU345" s="219" t="s">
        <v>84</v>
      </c>
      <c r="AY345" s="19" t="s">
        <v>123</v>
      </c>
      <c r="BE345" s="220">
        <f>IF(N345="základní",J345,0)</f>
        <v>0</v>
      </c>
      <c r="BF345" s="220">
        <f>IF(N345="snížená",J345,0)</f>
        <v>0</v>
      </c>
      <c r="BG345" s="220">
        <f>IF(N345="zákl. přenesená",J345,0)</f>
        <v>0</v>
      </c>
      <c r="BH345" s="220">
        <f>IF(N345="sníž. přenesená",J345,0)</f>
        <v>0</v>
      </c>
      <c r="BI345" s="220">
        <f>IF(N345="nulová",J345,0)</f>
        <v>0</v>
      </c>
      <c r="BJ345" s="19" t="s">
        <v>82</v>
      </c>
      <c r="BK345" s="220">
        <f>ROUND(I345*H345,2)</f>
        <v>0</v>
      </c>
      <c r="BL345" s="19" t="s">
        <v>129</v>
      </c>
      <c r="BM345" s="219" t="s">
        <v>275</v>
      </c>
    </row>
    <row r="346" s="2" customFormat="1">
      <c r="A346" s="40"/>
      <c r="B346" s="41"/>
      <c r="C346" s="42"/>
      <c r="D346" s="221" t="s">
        <v>131</v>
      </c>
      <c r="E346" s="42"/>
      <c r="F346" s="222" t="s">
        <v>276</v>
      </c>
      <c r="G346" s="42"/>
      <c r="H346" s="42"/>
      <c r="I346" s="223"/>
      <c r="J346" s="42"/>
      <c r="K346" s="42"/>
      <c r="L346" s="46"/>
      <c r="M346" s="224"/>
      <c r="N346" s="225"/>
      <c r="O346" s="86"/>
      <c r="P346" s="86"/>
      <c r="Q346" s="86"/>
      <c r="R346" s="86"/>
      <c r="S346" s="86"/>
      <c r="T346" s="87"/>
      <c r="U346" s="40"/>
      <c r="V346" s="40"/>
      <c r="W346" s="40"/>
      <c r="X346" s="40"/>
      <c r="Y346" s="40"/>
      <c r="Z346" s="40"/>
      <c r="AA346" s="40"/>
      <c r="AB346" s="40"/>
      <c r="AC346" s="40"/>
      <c r="AD346" s="40"/>
      <c r="AE346" s="40"/>
      <c r="AT346" s="19" t="s">
        <v>131</v>
      </c>
      <c r="AU346" s="19" t="s">
        <v>84</v>
      </c>
    </row>
    <row r="347" s="13" customFormat="1">
      <c r="A347" s="13"/>
      <c r="B347" s="226"/>
      <c r="C347" s="227"/>
      <c r="D347" s="228" t="s">
        <v>133</v>
      </c>
      <c r="E347" s="227"/>
      <c r="F347" s="230" t="s">
        <v>271</v>
      </c>
      <c r="G347" s="227"/>
      <c r="H347" s="231">
        <v>792.06600000000003</v>
      </c>
      <c r="I347" s="232"/>
      <c r="J347" s="227"/>
      <c r="K347" s="227"/>
      <c r="L347" s="233"/>
      <c r="M347" s="234"/>
      <c r="N347" s="235"/>
      <c r="O347" s="235"/>
      <c r="P347" s="235"/>
      <c r="Q347" s="235"/>
      <c r="R347" s="235"/>
      <c r="S347" s="235"/>
      <c r="T347" s="236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T347" s="237" t="s">
        <v>133</v>
      </c>
      <c r="AU347" s="237" t="s">
        <v>84</v>
      </c>
      <c r="AV347" s="13" t="s">
        <v>84</v>
      </c>
      <c r="AW347" s="13" t="s">
        <v>4</v>
      </c>
      <c r="AX347" s="13" t="s">
        <v>82</v>
      </c>
      <c r="AY347" s="237" t="s">
        <v>123</v>
      </c>
    </row>
    <row r="348" s="2" customFormat="1" ht="62.7" customHeight="1">
      <c r="A348" s="40"/>
      <c r="B348" s="41"/>
      <c r="C348" s="207" t="s">
        <v>277</v>
      </c>
      <c r="D348" s="207" t="s">
        <v>125</v>
      </c>
      <c r="E348" s="208" t="s">
        <v>278</v>
      </c>
      <c r="F348" s="209" t="s">
        <v>279</v>
      </c>
      <c r="G348" s="210" t="s">
        <v>167</v>
      </c>
      <c r="H348" s="211">
        <v>49.021000000000001</v>
      </c>
      <c r="I348" s="212"/>
      <c r="J348" s="213">
        <f>ROUND(I348*H348,2)</f>
        <v>0</v>
      </c>
      <c r="K348" s="214"/>
      <c r="L348" s="46"/>
      <c r="M348" s="215" t="s">
        <v>19</v>
      </c>
      <c r="N348" s="216" t="s">
        <v>45</v>
      </c>
      <c r="O348" s="86"/>
      <c r="P348" s="217">
        <f>O348*H348</f>
        <v>0</v>
      </c>
      <c r="Q348" s="217">
        <v>0</v>
      </c>
      <c r="R348" s="217">
        <f>Q348*H348</f>
        <v>0</v>
      </c>
      <c r="S348" s="217">
        <v>0</v>
      </c>
      <c r="T348" s="218">
        <f>S348*H348</f>
        <v>0</v>
      </c>
      <c r="U348" s="40"/>
      <c r="V348" s="40"/>
      <c r="W348" s="40"/>
      <c r="X348" s="40"/>
      <c r="Y348" s="40"/>
      <c r="Z348" s="40"/>
      <c r="AA348" s="40"/>
      <c r="AB348" s="40"/>
      <c r="AC348" s="40"/>
      <c r="AD348" s="40"/>
      <c r="AE348" s="40"/>
      <c r="AR348" s="219" t="s">
        <v>129</v>
      </c>
      <c r="AT348" s="219" t="s">
        <v>125</v>
      </c>
      <c r="AU348" s="219" t="s">
        <v>84</v>
      </c>
      <c r="AY348" s="19" t="s">
        <v>123</v>
      </c>
      <c r="BE348" s="220">
        <f>IF(N348="základní",J348,0)</f>
        <v>0</v>
      </c>
      <c r="BF348" s="220">
        <f>IF(N348="snížená",J348,0)</f>
        <v>0</v>
      </c>
      <c r="BG348" s="220">
        <f>IF(N348="zákl. přenesená",J348,0)</f>
        <v>0</v>
      </c>
      <c r="BH348" s="220">
        <f>IF(N348="sníž. přenesená",J348,0)</f>
        <v>0</v>
      </c>
      <c r="BI348" s="220">
        <f>IF(N348="nulová",J348,0)</f>
        <v>0</v>
      </c>
      <c r="BJ348" s="19" t="s">
        <v>82</v>
      </c>
      <c r="BK348" s="220">
        <f>ROUND(I348*H348,2)</f>
        <v>0</v>
      </c>
      <c r="BL348" s="19" t="s">
        <v>129</v>
      </c>
      <c r="BM348" s="219" t="s">
        <v>280</v>
      </c>
    </row>
    <row r="349" s="2" customFormat="1">
      <c r="A349" s="40"/>
      <c r="B349" s="41"/>
      <c r="C349" s="42"/>
      <c r="D349" s="221" t="s">
        <v>131</v>
      </c>
      <c r="E349" s="42"/>
      <c r="F349" s="222" t="s">
        <v>281</v>
      </c>
      <c r="G349" s="42"/>
      <c r="H349" s="42"/>
      <c r="I349" s="223"/>
      <c r="J349" s="42"/>
      <c r="K349" s="42"/>
      <c r="L349" s="46"/>
      <c r="M349" s="224"/>
      <c r="N349" s="225"/>
      <c r="O349" s="86"/>
      <c r="P349" s="86"/>
      <c r="Q349" s="86"/>
      <c r="R349" s="86"/>
      <c r="S349" s="86"/>
      <c r="T349" s="87"/>
      <c r="U349" s="40"/>
      <c r="V349" s="40"/>
      <c r="W349" s="40"/>
      <c r="X349" s="40"/>
      <c r="Y349" s="40"/>
      <c r="Z349" s="40"/>
      <c r="AA349" s="40"/>
      <c r="AB349" s="40"/>
      <c r="AC349" s="40"/>
      <c r="AD349" s="40"/>
      <c r="AE349" s="40"/>
      <c r="AT349" s="19" t="s">
        <v>131</v>
      </c>
      <c r="AU349" s="19" t="s">
        <v>84</v>
      </c>
    </row>
    <row r="350" s="13" customFormat="1">
      <c r="A350" s="13"/>
      <c r="B350" s="226"/>
      <c r="C350" s="227"/>
      <c r="D350" s="228" t="s">
        <v>133</v>
      </c>
      <c r="E350" s="229" t="s">
        <v>19</v>
      </c>
      <c r="F350" s="230" t="s">
        <v>282</v>
      </c>
      <c r="G350" s="227"/>
      <c r="H350" s="231">
        <v>373.31</v>
      </c>
      <c r="I350" s="232"/>
      <c r="J350" s="227"/>
      <c r="K350" s="227"/>
      <c r="L350" s="233"/>
      <c r="M350" s="234"/>
      <c r="N350" s="235"/>
      <c r="O350" s="235"/>
      <c r="P350" s="235"/>
      <c r="Q350" s="235"/>
      <c r="R350" s="235"/>
      <c r="S350" s="235"/>
      <c r="T350" s="236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T350" s="237" t="s">
        <v>133</v>
      </c>
      <c r="AU350" s="237" t="s">
        <v>84</v>
      </c>
      <c r="AV350" s="13" t="s">
        <v>84</v>
      </c>
      <c r="AW350" s="13" t="s">
        <v>33</v>
      </c>
      <c r="AX350" s="13" t="s">
        <v>74</v>
      </c>
      <c r="AY350" s="237" t="s">
        <v>123</v>
      </c>
    </row>
    <row r="351" s="14" customFormat="1">
      <c r="A351" s="14"/>
      <c r="B351" s="238"/>
      <c r="C351" s="239"/>
      <c r="D351" s="228" t="s">
        <v>133</v>
      </c>
      <c r="E351" s="240" t="s">
        <v>19</v>
      </c>
      <c r="F351" s="241" t="s">
        <v>283</v>
      </c>
      <c r="G351" s="239"/>
      <c r="H351" s="240" t="s">
        <v>19</v>
      </c>
      <c r="I351" s="242"/>
      <c r="J351" s="239"/>
      <c r="K351" s="239"/>
      <c r="L351" s="243"/>
      <c r="M351" s="244"/>
      <c r="N351" s="245"/>
      <c r="O351" s="245"/>
      <c r="P351" s="245"/>
      <c r="Q351" s="245"/>
      <c r="R351" s="245"/>
      <c r="S351" s="245"/>
      <c r="T351" s="246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T351" s="247" t="s">
        <v>133</v>
      </c>
      <c r="AU351" s="247" t="s">
        <v>84</v>
      </c>
      <c r="AV351" s="14" t="s">
        <v>82</v>
      </c>
      <c r="AW351" s="14" t="s">
        <v>33</v>
      </c>
      <c r="AX351" s="14" t="s">
        <v>74</v>
      </c>
      <c r="AY351" s="247" t="s">
        <v>123</v>
      </c>
    </row>
    <row r="352" s="13" customFormat="1">
      <c r="A352" s="13"/>
      <c r="B352" s="226"/>
      <c r="C352" s="227"/>
      <c r="D352" s="228" t="s">
        <v>133</v>
      </c>
      <c r="E352" s="229" t="s">
        <v>19</v>
      </c>
      <c r="F352" s="230" t="s">
        <v>284</v>
      </c>
      <c r="G352" s="227"/>
      <c r="H352" s="231">
        <v>-22.030000000000001</v>
      </c>
      <c r="I352" s="232"/>
      <c r="J352" s="227"/>
      <c r="K352" s="227"/>
      <c r="L352" s="233"/>
      <c r="M352" s="234"/>
      <c r="N352" s="235"/>
      <c r="O352" s="235"/>
      <c r="P352" s="235"/>
      <c r="Q352" s="235"/>
      <c r="R352" s="235"/>
      <c r="S352" s="235"/>
      <c r="T352" s="236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37" t="s">
        <v>133</v>
      </c>
      <c r="AU352" s="237" t="s">
        <v>84</v>
      </c>
      <c r="AV352" s="13" t="s">
        <v>84</v>
      </c>
      <c r="AW352" s="13" t="s">
        <v>33</v>
      </c>
      <c r="AX352" s="13" t="s">
        <v>74</v>
      </c>
      <c r="AY352" s="237" t="s">
        <v>123</v>
      </c>
    </row>
    <row r="353" s="14" customFormat="1">
      <c r="A353" s="14"/>
      <c r="B353" s="238"/>
      <c r="C353" s="239"/>
      <c r="D353" s="228" t="s">
        <v>133</v>
      </c>
      <c r="E353" s="240" t="s">
        <v>19</v>
      </c>
      <c r="F353" s="241" t="s">
        <v>285</v>
      </c>
      <c r="G353" s="239"/>
      <c r="H353" s="240" t="s">
        <v>19</v>
      </c>
      <c r="I353" s="242"/>
      <c r="J353" s="239"/>
      <c r="K353" s="239"/>
      <c r="L353" s="243"/>
      <c r="M353" s="244"/>
      <c r="N353" s="245"/>
      <c r="O353" s="245"/>
      <c r="P353" s="245"/>
      <c r="Q353" s="245"/>
      <c r="R353" s="245"/>
      <c r="S353" s="245"/>
      <c r="T353" s="246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T353" s="247" t="s">
        <v>133</v>
      </c>
      <c r="AU353" s="247" t="s">
        <v>84</v>
      </c>
      <c r="AV353" s="14" t="s">
        <v>82</v>
      </c>
      <c r="AW353" s="14" t="s">
        <v>33</v>
      </c>
      <c r="AX353" s="14" t="s">
        <v>74</v>
      </c>
      <c r="AY353" s="247" t="s">
        <v>123</v>
      </c>
    </row>
    <row r="354" s="13" customFormat="1">
      <c r="A354" s="13"/>
      <c r="B354" s="226"/>
      <c r="C354" s="227"/>
      <c r="D354" s="228" t="s">
        <v>133</v>
      </c>
      <c r="E354" s="229" t="s">
        <v>19</v>
      </c>
      <c r="F354" s="230" t="s">
        <v>286</v>
      </c>
      <c r="G354" s="227"/>
      <c r="H354" s="231">
        <v>-124.95699999999999</v>
      </c>
      <c r="I354" s="232"/>
      <c r="J354" s="227"/>
      <c r="K354" s="227"/>
      <c r="L354" s="233"/>
      <c r="M354" s="234"/>
      <c r="N354" s="235"/>
      <c r="O354" s="235"/>
      <c r="P354" s="235"/>
      <c r="Q354" s="235"/>
      <c r="R354" s="235"/>
      <c r="S354" s="235"/>
      <c r="T354" s="236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T354" s="237" t="s">
        <v>133</v>
      </c>
      <c r="AU354" s="237" t="s">
        <v>84</v>
      </c>
      <c r="AV354" s="13" t="s">
        <v>84</v>
      </c>
      <c r="AW354" s="13" t="s">
        <v>33</v>
      </c>
      <c r="AX354" s="13" t="s">
        <v>74</v>
      </c>
      <c r="AY354" s="237" t="s">
        <v>123</v>
      </c>
    </row>
    <row r="355" s="14" customFormat="1">
      <c r="A355" s="14"/>
      <c r="B355" s="238"/>
      <c r="C355" s="239"/>
      <c r="D355" s="228" t="s">
        <v>133</v>
      </c>
      <c r="E355" s="240" t="s">
        <v>19</v>
      </c>
      <c r="F355" s="241" t="s">
        <v>287</v>
      </c>
      <c r="G355" s="239"/>
      <c r="H355" s="240" t="s">
        <v>19</v>
      </c>
      <c r="I355" s="242"/>
      <c r="J355" s="239"/>
      <c r="K355" s="239"/>
      <c r="L355" s="243"/>
      <c r="M355" s="244"/>
      <c r="N355" s="245"/>
      <c r="O355" s="245"/>
      <c r="P355" s="245"/>
      <c r="Q355" s="245"/>
      <c r="R355" s="245"/>
      <c r="S355" s="245"/>
      <c r="T355" s="246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T355" s="247" t="s">
        <v>133</v>
      </c>
      <c r="AU355" s="247" t="s">
        <v>84</v>
      </c>
      <c r="AV355" s="14" t="s">
        <v>82</v>
      </c>
      <c r="AW355" s="14" t="s">
        <v>33</v>
      </c>
      <c r="AX355" s="14" t="s">
        <v>74</v>
      </c>
      <c r="AY355" s="247" t="s">
        <v>123</v>
      </c>
    </row>
    <row r="356" s="13" customFormat="1">
      <c r="A356" s="13"/>
      <c r="B356" s="226"/>
      <c r="C356" s="227"/>
      <c r="D356" s="228" t="s">
        <v>133</v>
      </c>
      <c r="E356" s="229" t="s">
        <v>19</v>
      </c>
      <c r="F356" s="230" t="s">
        <v>288</v>
      </c>
      <c r="G356" s="227"/>
      <c r="H356" s="231">
        <v>-34.533000000000001</v>
      </c>
      <c r="I356" s="232"/>
      <c r="J356" s="227"/>
      <c r="K356" s="227"/>
      <c r="L356" s="233"/>
      <c r="M356" s="234"/>
      <c r="N356" s="235"/>
      <c r="O356" s="235"/>
      <c r="P356" s="235"/>
      <c r="Q356" s="235"/>
      <c r="R356" s="235"/>
      <c r="S356" s="235"/>
      <c r="T356" s="236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T356" s="237" t="s">
        <v>133</v>
      </c>
      <c r="AU356" s="237" t="s">
        <v>84</v>
      </c>
      <c r="AV356" s="13" t="s">
        <v>84</v>
      </c>
      <c r="AW356" s="13" t="s">
        <v>33</v>
      </c>
      <c r="AX356" s="13" t="s">
        <v>74</v>
      </c>
      <c r="AY356" s="237" t="s">
        <v>123</v>
      </c>
    </row>
    <row r="357" s="14" customFormat="1">
      <c r="A357" s="14"/>
      <c r="B357" s="238"/>
      <c r="C357" s="239"/>
      <c r="D357" s="228" t="s">
        <v>133</v>
      </c>
      <c r="E357" s="240" t="s">
        <v>19</v>
      </c>
      <c r="F357" s="241" t="s">
        <v>289</v>
      </c>
      <c r="G357" s="239"/>
      <c r="H357" s="240" t="s">
        <v>19</v>
      </c>
      <c r="I357" s="242"/>
      <c r="J357" s="239"/>
      <c r="K357" s="239"/>
      <c r="L357" s="243"/>
      <c r="M357" s="244"/>
      <c r="N357" s="245"/>
      <c r="O357" s="245"/>
      <c r="P357" s="245"/>
      <c r="Q357" s="245"/>
      <c r="R357" s="245"/>
      <c r="S357" s="245"/>
      <c r="T357" s="246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T357" s="247" t="s">
        <v>133</v>
      </c>
      <c r="AU357" s="247" t="s">
        <v>84</v>
      </c>
      <c r="AV357" s="14" t="s">
        <v>82</v>
      </c>
      <c r="AW357" s="14" t="s">
        <v>33</v>
      </c>
      <c r="AX357" s="14" t="s">
        <v>74</v>
      </c>
      <c r="AY357" s="247" t="s">
        <v>123</v>
      </c>
    </row>
    <row r="358" s="13" customFormat="1">
      <c r="A358" s="13"/>
      <c r="B358" s="226"/>
      <c r="C358" s="227"/>
      <c r="D358" s="228" t="s">
        <v>133</v>
      </c>
      <c r="E358" s="229" t="s">
        <v>19</v>
      </c>
      <c r="F358" s="230" t="s">
        <v>290</v>
      </c>
      <c r="G358" s="227"/>
      <c r="H358" s="231">
        <v>-13.811999999999999</v>
      </c>
      <c r="I358" s="232"/>
      <c r="J358" s="227"/>
      <c r="K358" s="227"/>
      <c r="L358" s="233"/>
      <c r="M358" s="234"/>
      <c r="N358" s="235"/>
      <c r="O358" s="235"/>
      <c r="P358" s="235"/>
      <c r="Q358" s="235"/>
      <c r="R358" s="235"/>
      <c r="S358" s="235"/>
      <c r="T358" s="236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T358" s="237" t="s">
        <v>133</v>
      </c>
      <c r="AU358" s="237" t="s">
        <v>84</v>
      </c>
      <c r="AV358" s="13" t="s">
        <v>84</v>
      </c>
      <c r="AW358" s="13" t="s">
        <v>33</v>
      </c>
      <c r="AX358" s="13" t="s">
        <v>74</v>
      </c>
      <c r="AY358" s="237" t="s">
        <v>123</v>
      </c>
    </row>
    <row r="359" s="14" customFormat="1">
      <c r="A359" s="14"/>
      <c r="B359" s="238"/>
      <c r="C359" s="239"/>
      <c r="D359" s="228" t="s">
        <v>133</v>
      </c>
      <c r="E359" s="240" t="s">
        <v>19</v>
      </c>
      <c r="F359" s="241" t="s">
        <v>291</v>
      </c>
      <c r="G359" s="239"/>
      <c r="H359" s="240" t="s">
        <v>19</v>
      </c>
      <c r="I359" s="242"/>
      <c r="J359" s="239"/>
      <c r="K359" s="239"/>
      <c r="L359" s="243"/>
      <c r="M359" s="244"/>
      <c r="N359" s="245"/>
      <c r="O359" s="245"/>
      <c r="P359" s="245"/>
      <c r="Q359" s="245"/>
      <c r="R359" s="245"/>
      <c r="S359" s="245"/>
      <c r="T359" s="246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T359" s="247" t="s">
        <v>133</v>
      </c>
      <c r="AU359" s="247" t="s">
        <v>84</v>
      </c>
      <c r="AV359" s="14" t="s">
        <v>82</v>
      </c>
      <c r="AW359" s="14" t="s">
        <v>33</v>
      </c>
      <c r="AX359" s="14" t="s">
        <v>74</v>
      </c>
      <c r="AY359" s="247" t="s">
        <v>123</v>
      </c>
    </row>
    <row r="360" s="13" customFormat="1">
      <c r="A360" s="13"/>
      <c r="B360" s="226"/>
      <c r="C360" s="227"/>
      <c r="D360" s="228" t="s">
        <v>133</v>
      </c>
      <c r="E360" s="229" t="s">
        <v>19</v>
      </c>
      <c r="F360" s="230" t="s">
        <v>292</v>
      </c>
      <c r="G360" s="227"/>
      <c r="H360" s="231">
        <v>-0.95899999999999996</v>
      </c>
      <c r="I360" s="232"/>
      <c r="J360" s="227"/>
      <c r="K360" s="227"/>
      <c r="L360" s="233"/>
      <c r="M360" s="234"/>
      <c r="N360" s="235"/>
      <c r="O360" s="235"/>
      <c r="P360" s="235"/>
      <c r="Q360" s="235"/>
      <c r="R360" s="235"/>
      <c r="S360" s="235"/>
      <c r="T360" s="236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T360" s="237" t="s">
        <v>133</v>
      </c>
      <c r="AU360" s="237" t="s">
        <v>84</v>
      </c>
      <c r="AV360" s="13" t="s">
        <v>84</v>
      </c>
      <c r="AW360" s="13" t="s">
        <v>33</v>
      </c>
      <c r="AX360" s="13" t="s">
        <v>74</v>
      </c>
      <c r="AY360" s="237" t="s">
        <v>123</v>
      </c>
    </row>
    <row r="361" s="14" customFormat="1">
      <c r="A361" s="14"/>
      <c r="B361" s="238"/>
      <c r="C361" s="239"/>
      <c r="D361" s="228" t="s">
        <v>133</v>
      </c>
      <c r="E361" s="240" t="s">
        <v>19</v>
      </c>
      <c r="F361" s="241" t="s">
        <v>293</v>
      </c>
      <c r="G361" s="239"/>
      <c r="H361" s="240" t="s">
        <v>19</v>
      </c>
      <c r="I361" s="242"/>
      <c r="J361" s="239"/>
      <c r="K361" s="239"/>
      <c r="L361" s="243"/>
      <c r="M361" s="244"/>
      <c r="N361" s="245"/>
      <c r="O361" s="245"/>
      <c r="P361" s="245"/>
      <c r="Q361" s="245"/>
      <c r="R361" s="245"/>
      <c r="S361" s="245"/>
      <c r="T361" s="246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T361" s="247" t="s">
        <v>133</v>
      </c>
      <c r="AU361" s="247" t="s">
        <v>84</v>
      </c>
      <c r="AV361" s="14" t="s">
        <v>82</v>
      </c>
      <c r="AW361" s="14" t="s">
        <v>33</v>
      </c>
      <c r="AX361" s="14" t="s">
        <v>74</v>
      </c>
      <c r="AY361" s="247" t="s">
        <v>123</v>
      </c>
    </row>
    <row r="362" s="13" customFormat="1">
      <c r="A362" s="13"/>
      <c r="B362" s="226"/>
      <c r="C362" s="227"/>
      <c r="D362" s="228" t="s">
        <v>133</v>
      </c>
      <c r="E362" s="229" t="s">
        <v>19</v>
      </c>
      <c r="F362" s="230" t="s">
        <v>294</v>
      </c>
      <c r="G362" s="227"/>
      <c r="H362" s="231">
        <v>-3.0779999999999998</v>
      </c>
      <c r="I362" s="232"/>
      <c r="J362" s="227"/>
      <c r="K362" s="227"/>
      <c r="L362" s="233"/>
      <c r="M362" s="234"/>
      <c r="N362" s="235"/>
      <c r="O362" s="235"/>
      <c r="P362" s="235"/>
      <c r="Q362" s="235"/>
      <c r="R362" s="235"/>
      <c r="S362" s="235"/>
      <c r="T362" s="236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T362" s="237" t="s">
        <v>133</v>
      </c>
      <c r="AU362" s="237" t="s">
        <v>84</v>
      </c>
      <c r="AV362" s="13" t="s">
        <v>84</v>
      </c>
      <c r="AW362" s="13" t="s">
        <v>33</v>
      </c>
      <c r="AX362" s="13" t="s">
        <v>74</v>
      </c>
      <c r="AY362" s="237" t="s">
        <v>123</v>
      </c>
    </row>
    <row r="363" s="13" customFormat="1">
      <c r="A363" s="13"/>
      <c r="B363" s="226"/>
      <c r="C363" s="227"/>
      <c r="D363" s="228" t="s">
        <v>133</v>
      </c>
      <c r="E363" s="229" t="s">
        <v>19</v>
      </c>
      <c r="F363" s="230" t="s">
        <v>295</v>
      </c>
      <c r="G363" s="227"/>
      <c r="H363" s="231">
        <v>-2.2930000000000001</v>
      </c>
      <c r="I363" s="232"/>
      <c r="J363" s="227"/>
      <c r="K363" s="227"/>
      <c r="L363" s="233"/>
      <c r="M363" s="234"/>
      <c r="N363" s="235"/>
      <c r="O363" s="235"/>
      <c r="P363" s="235"/>
      <c r="Q363" s="235"/>
      <c r="R363" s="235"/>
      <c r="S363" s="235"/>
      <c r="T363" s="236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T363" s="237" t="s">
        <v>133</v>
      </c>
      <c r="AU363" s="237" t="s">
        <v>84</v>
      </c>
      <c r="AV363" s="13" t="s">
        <v>84</v>
      </c>
      <c r="AW363" s="13" t="s">
        <v>33</v>
      </c>
      <c r="AX363" s="13" t="s">
        <v>74</v>
      </c>
      <c r="AY363" s="237" t="s">
        <v>123</v>
      </c>
    </row>
    <row r="364" s="13" customFormat="1">
      <c r="A364" s="13"/>
      <c r="B364" s="226"/>
      <c r="C364" s="227"/>
      <c r="D364" s="228" t="s">
        <v>133</v>
      </c>
      <c r="E364" s="229" t="s">
        <v>19</v>
      </c>
      <c r="F364" s="230" t="s">
        <v>295</v>
      </c>
      <c r="G364" s="227"/>
      <c r="H364" s="231">
        <v>-2.2930000000000001</v>
      </c>
      <c r="I364" s="232"/>
      <c r="J364" s="227"/>
      <c r="K364" s="227"/>
      <c r="L364" s="233"/>
      <c r="M364" s="234"/>
      <c r="N364" s="235"/>
      <c r="O364" s="235"/>
      <c r="P364" s="235"/>
      <c r="Q364" s="235"/>
      <c r="R364" s="235"/>
      <c r="S364" s="235"/>
      <c r="T364" s="236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37" t="s">
        <v>133</v>
      </c>
      <c r="AU364" s="237" t="s">
        <v>84</v>
      </c>
      <c r="AV364" s="13" t="s">
        <v>84</v>
      </c>
      <c r="AW364" s="13" t="s">
        <v>33</v>
      </c>
      <c r="AX364" s="13" t="s">
        <v>74</v>
      </c>
      <c r="AY364" s="237" t="s">
        <v>123</v>
      </c>
    </row>
    <row r="365" s="13" customFormat="1">
      <c r="A365" s="13"/>
      <c r="B365" s="226"/>
      <c r="C365" s="227"/>
      <c r="D365" s="228" t="s">
        <v>133</v>
      </c>
      <c r="E365" s="229" t="s">
        <v>19</v>
      </c>
      <c r="F365" s="230" t="s">
        <v>296</v>
      </c>
      <c r="G365" s="227"/>
      <c r="H365" s="231">
        <v>-2.1259999999999999</v>
      </c>
      <c r="I365" s="232"/>
      <c r="J365" s="227"/>
      <c r="K365" s="227"/>
      <c r="L365" s="233"/>
      <c r="M365" s="234"/>
      <c r="N365" s="235"/>
      <c r="O365" s="235"/>
      <c r="P365" s="235"/>
      <c r="Q365" s="235"/>
      <c r="R365" s="235"/>
      <c r="S365" s="235"/>
      <c r="T365" s="236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T365" s="237" t="s">
        <v>133</v>
      </c>
      <c r="AU365" s="237" t="s">
        <v>84</v>
      </c>
      <c r="AV365" s="13" t="s">
        <v>84</v>
      </c>
      <c r="AW365" s="13" t="s">
        <v>33</v>
      </c>
      <c r="AX365" s="13" t="s">
        <v>74</v>
      </c>
      <c r="AY365" s="237" t="s">
        <v>123</v>
      </c>
    </row>
    <row r="366" s="13" customFormat="1">
      <c r="A366" s="13"/>
      <c r="B366" s="226"/>
      <c r="C366" s="227"/>
      <c r="D366" s="228" t="s">
        <v>133</v>
      </c>
      <c r="E366" s="229" t="s">
        <v>19</v>
      </c>
      <c r="F366" s="230" t="s">
        <v>297</v>
      </c>
      <c r="G366" s="227"/>
      <c r="H366" s="231">
        <v>-2.7759999999999998</v>
      </c>
      <c r="I366" s="232"/>
      <c r="J366" s="227"/>
      <c r="K366" s="227"/>
      <c r="L366" s="233"/>
      <c r="M366" s="234"/>
      <c r="N366" s="235"/>
      <c r="O366" s="235"/>
      <c r="P366" s="235"/>
      <c r="Q366" s="235"/>
      <c r="R366" s="235"/>
      <c r="S366" s="235"/>
      <c r="T366" s="236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T366" s="237" t="s">
        <v>133</v>
      </c>
      <c r="AU366" s="237" t="s">
        <v>84</v>
      </c>
      <c r="AV366" s="13" t="s">
        <v>84</v>
      </c>
      <c r="AW366" s="13" t="s">
        <v>33</v>
      </c>
      <c r="AX366" s="13" t="s">
        <v>74</v>
      </c>
      <c r="AY366" s="237" t="s">
        <v>123</v>
      </c>
    </row>
    <row r="367" s="13" customFormat="1">
      <c r="A367" s="13"/>
      <c r="B367" s="226"/>
      <c r="C367" s="227"/>
      <c r="D367" s="228" t="s">
        <v>133</v>
      </c>
      <c r="E367" s="229" t="s">
        <v>19</v>
      </c>
      <c r="F367" s="230" t="s">
        <v>298</v>
      </c>
      <c r="G367" s="227"/>
      <c r="H367" s="231">
        <v>-1.0509999999999999</v>
      </c>
      <c r="I367" s="232"/>
      <c r="J367" s="227"/>
      <c r="K367" s="227"/>
      <c r="L367" s="233"/>
      <c r="M367" s="234"/>
      <c r="N367" s="235"/>
      <c r="O367" s="235"/>
      <c r="P367" s="235"/>
      <c r="Q367" s="235"/>
      <c r="R367" s="235"/>
      <c r="S367" s="235"/>
      <c r="T367" s="236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T367" s="237" t="s">
        <v>133</v>
      </c>
      <c r="AU367" s="237" t="s">
        <v>84</v>
      </c>
      <c r="AV367" s="13" t="s">
        <v>84</v>
      </c>
      <c r="AW367" s="13" t="s">
        <v>33</v>
      </c>
      <c r="AX367" s="13" t="s">
        <v>74</v>
      </c>
      <c r="AY367" s="237" t="s">
        <v>123</v>
      </c>
    </row>
    <row r="368" s="14" customFormat="1">
      <c r="A368" s="14"/>
      <c r="B368" s="238"/>
      <c r="C368" s="239"/>
      <c r="D368" s="228" t="s">
        <v>133</v>
      </c>
      <c r="E368" s="240" t="s">
        <v>19</v>
      </c>
      <c r="F368" s="241" t="s">
        <v>299</v>
      </c>
      <c r="G368" s="239"/>
      <c r="H368" s="240" t="s">
        <v>19</v>
      </c>
      <c r="I368" s="242"/>
      <c r="J368" s="239"/>
      <c r="K368" s="239"/>
      <c r="L368" s="243"/>
      <c r="M368" s="244"/>
      <c r="N368" s="245"/>
      <c r="O368" s="245"/>
      <c r="P368" s="245"/>
      <c r="Q368" s="245"/>
      <c r="R368" s="245"/>
      <c r="S368" s="245"/>
      <c r="T368" s="246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T368" s="247" t="s">
        <v>133</v>
      </c>
      <c r="AU368" s="247" t="s">
        <v>84</v>
      </c>
      <c r="AV368" s="14" t="s">
        <v>82</v>
      </c>
      <c r="AW368" s="14" t="s">
        <v>33</v>
      </c>
      <c r="AX368" s="14" t="s">
        <v>74</v>
      </c>
      <c r="AY368" s="247" t="s">
        <v>123</v>
      </c>
    </row>
    <row r="369" s="15" customFormat="1">
      <c r="A369" s="15"/>
      <c r="B369" s="248"/>
      <c r="C369" s="249"/>
      <c r="D369" s="228" t="s">
        <v>133</v>
      </c>
      <c r="E369" s="250" t="s">
        <v>19</v>
      </c>
      <c r="F369" s="251" t="s">
        <v>300</v>
      </c>
      <c r="G369" s="249"/>
      <c r="H369" s="252">
        <v>163.40199999999993</v>
      </c>
      <c r="I369" s="253"/>
      <c r="J369" s="249"/>
      <c r="K369" s="249"/>
      <c r="L369" s="254"/>
      <c r="M369" s="255"/>
      <c r="N369" s="256"/>
      <c r="O369" s="256"/>
      <c r="P369" s="256"/>
      <c r="Q369" s="256"/>
      <c r="R369" s="256"/>
      <c r="S369" s="256"/>
      <c r="T369" s="257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T369" s="258" t="s">
        <v>133</v>
      </c>
      <c r="AU369" s="258" t="s">
        <v>84</v>
      </c>
      <c r="AV369" s="15" t="s">
        <v>129</v>
      </c>
      <c r="AW369" s="15" t="s">
        <v>33</v>
      </c>
      <c r="AX369" s="15" t="s">
        <v>82</v>
      </c>
      <c r="AY369" s="258" t="s">
        <v>123</v>
      </c>
    </row>
    <row r="370" s="13" customFormat="1">
      <c r="A370" s="13"/>
      <c r="B370" s="226"/>
      <c r="C370" s="227"/>
      <c r="D370" s="228" t="s">
        <v>133</v>
      </c>
      <c r="E370" s="227"/>
      <c r="F370" s="230" t="s">
        <v>301</v>
      </c>
      <c r="G370" s="227"/>
      <c r="H370" s="231">
        <v>49.021000000000001</v>
      </c>
      <c r="I370" s="232"/>
      <c r="J370" s="227"/>
      <c r="K370" s="227"/>
      <c r="L370" s="233"/>
      <c r="M370" s="234"/>
      <c r="N370" s="235"/>
      <c r="O370" s="235"/>
      <c r="P370" s="235"/>
      <c r="Q370" s="235"/>
      <c r="R370" s="235"/>
      <c r="S370" s="235"/>
      <c r="T370" s="236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T370" s="237" t="s">
        <v>133</v>
      </c>
      <c r="AU370" s="237" t="s">
        <v>84</v>
      </c>
      <c r="AV370" s="13" t="s">
        <v>84</v>
      </c>
      <c r="AW370" s="13" t="s">
        <v>4</v>
      </c>
      <c r="AX370" s="13" t="s">
        <v>82</v>
      </c>
      <c r="AY370" s="237" t="s">
        <v>123</v>
      </c>
    </row>
    <row r="371" s="2" customFormat="1" ht="62.7" customHeight="1">
      <c r="A371" s="40"/>
      <c r="B371" s="41"/>
      <c r="C371" s="207" t="s">
        <v>302</v>
      </c>
      <c r="D371" s="207" t="s">
        <v>125</v>
      </c>
      <c r="E371" s="208" t="s">
        <v>303</v>
      </c>
      <c r="F371" s="209" t="s">
        <v>304</v>
      </c>
      <c r="G371" s="210" t="s">
        <v>167</v>
      </c>
      <c r="H371" s="211">
        <v>114.381</v>
      </c>
      <c r="I371" s="212"/>
      <c r="J371" s="213">
        <f>ROUND(I371*H371,2)</f>
        <v>0</v>
      </c>
      <c r="K371" s="214"/>
      <c r="L371" s="46"/>
      <c r="M371" s="215" t="s">
        <v>19</v>
      </c>
      <c r="N371" s="216" t="s">
        <v>45</v>
      </c>
      <c r="O371" s="86"/>
      <c r="P371" s="217">
        <f>O371*H371</f>
        <v>0</v>
      </c>
      <c r="Q371" s="217">
        <v>0</v>
      </c>
      <c r="R371" s="217">
        <f>Q371*H371</f>
        <v>0</v>
      </c>
      <c r="S371" s="217">
        <v>0</v>
      </c>
      <c r="T371" s="218">
        <f>S371*H371</f>
        <v>0</v>
      </c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R371" s="219" t="s">
        <v>129</v>
      </c>
      <c r="AT371" s="219" t="s">
        <v>125</v>
      </c>
      <c r="AU371" s="219" t="s">
        <v>84</v>
      </c>
      <c r="AY371" s="19" t="s">
        <v>123</v>
      </c>
      <c r="BE371" s="220">
        <f>IF(N371="základní",J371,0)</f>
        <v>0</v>
      </c>
      <c r="BF371" s="220">
        <f>IF(N371="snížená",J371,0)</f>
        <v>0</v>
      </c>
      <c r="BG371" s="220">
        <f>IF(N371="zákl. přenesená",J371,0)</f>
        <v>0</v>
      </c>
      <c r="BH371" s="220">
        <f>IF(N371="sníž. přenesená",J371,0)</f>
        <v>0</v>
      </c>
      <c r="BI371" s="220">
        <f>IF(N371="nulová",J371,0)</f>
        <v>0</v>
      </c>
      <c r="BJ371" s="19" t="s">
        <v>82</v>
      </c>
      <c r="BK371" s="220">
        <f>ROUND(I371*H371,2)</f>
        <v>0</v>
      </c>
      <c r="BL371" s="19" t="s">
        <v>129</v>
      </c>
      <c r="BM371" s="219" t="s">
        <v>305</v>
      </c>
    </row>
    <row r="372" s="2" customFormat="1">
      <c r="A372" s="40"/>
      <c r="B372" s="41"/>
      <c r="C372" s="42"/>
      <c r="D372" s="221" t="s">
        <v>131</v>
      </c>
      <c r="E372" s="42"/>
      <c r="F372" s="222" t="s">
        <v>306</v>
      </c>
      <c r="G372" s="42"/>
      <c r="H372" s="42"/>
      <c r="I372" s="223"/>
      <c r="J372" s="42"/>
      <c r="K372" s="42"/>
      <c r="L372" s="46"/>
      <c r="M372" s="224"/>
      <c r="N372" s="225"/>
      <c r="O372" s="86"/>
      <c r="P372" s="86"/>
      <c r="Q372" s="86"/>
      <c r="R372" s="86"/>
      <c r="S372" s="86"/>
      <c r="T372" s="87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T372" s="19" t="s">
        <v>131</v>
      </c>
      <c r="AU372" s="19" t="s">
        <v>84</v>
      </c>
    </row>
    <row r="373" s="13" customFormat="1">
      <c r="A373" s="13"/>
      <c r="B373" s="226"/>
      <c r="C373" s="227"/>
      <c r="D373" s="228" t="s">
        <v>133</v>
      </c>
      <c r="E373" s="229" t="s">
        <v>19</v>
      </c>
      <c r="F373" s="230" t="s">
        <v>282</v>
      </c>
      <c r="G373" s="227"/>
      <c r="H373" s="231">
        <v>373.31</v>
      </c>
      <c r="I373" s="232"/>
      <c r="J373" s="227"/>
      <c r="K373" s="227"/>
      <c r="L373" s="233"/>
      <c r="M373" s="234"/>
      <c r="N373" s="235"/>
      <c r="O373" s="235"/>
      <c r="P373" s="235"/>
      <c r="Q373" s="235"/>
      <c r="R373" s="235"/>
      <c r="S373" s="235"/>
      <c r="T373" s="236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T373" s="237" t="s">
        <v>133</v>
      </c>
      <c r="AU373" s="237" t="s">
        <v>84</v>
      </c>
      <c r="AV373" s="13" t="s">
        <v>84</v>
      </c>
      <c r="AW373" s="13" t="s">
        <v>33</v>
      </c>
      <c r="AX373" s="13" t="s">
        <v>74</v>
      </c>
      <c r="AY373" s="237" t="s">
        <v>123</v>
      </c>
    </row>
    <row r="374" s="14" customFormat="1">
      <c r="A374" s="14"/>
      <c r="B374" s="238"/>
      <c r="C374" s="239"/>
      <c r="D374" s="228" t="s">
        <v>133</v>
      </c>
      <c r="E374" s="240" t="s">
        <v>19</v>
      </c>
      <c r="F374" s="241" t="s">
        <v>283</v>
      </c>
      <c r="G374" s="239"/>
      <c r="H374" s="240" t="s">
        <v>19</v>
      </c>
      <c r="I374" s="242"/>
      <c r="J374" s="239"/>
      <c r="K374" s="239"/>
      <c r="L374" s="243"/>
      <c r="M374" s="244"/>
      <c r="N374" s="245"/>
      <c r="O374" s="245"/>
      <c r="P374" s="245"/>
      <c r="Q374" s="245"/>
      <c r="R374" s="245"/>
      <c r="S374" s="245"/>
      <c r="T374" s="246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T374" s="247" t="s">
        <v>133</v>
      </c>
      <c r="AU374" s="247" t="s">
        <v>84</v>
      </c>
      <c r="AV374" s="14" t="s">
        <v>82</v>
      </c>
      <c r="AW374" s="14" t="s">
        <v>33</v>
      </c>
      <c r="AX374" s="14" t="s">
        <v>74</v>
      </c>
      <c r="AY374" s="247" t="s">
        <v>123</v>
      </c>
    </row>
    <row r="375" s="13" customFormat="1">
      <c r="A375" s="13"/>
      <c r="B375" s="226"/>
      <c r="C375" s="227"/>
      <c r="D375" s="228" t="s">
        <v>133</v>
      </c>
      <c r="E375" s="229" t="s">
        <v>19</v>
      </c>
      <c r="F375" s="230" t="s">
        <v>284</v>
      </c>
      <c r="G375" s="227"/>
      <c r="H375" s="231">
        <v>-22.030000000000001</v>
      </c>
      <c r="I375" s="232"/>
      <c r="J375" s="227"/>
      <c r="K375" s="227"/>
      <c r="L375" s="233"/>
      <c r="M375" s="234"/>
      <c r="N375" s="235"/>
      <c r="O375" s="235"/>
      <c r="P375" s="235"/>
      <c r="Q375" s="235"/>
      <c r="R375" s="235"/>
      <c r="S375" s="235"/>
      <c r="T375" s="236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T375" s="237" t="s">
        <v>133</v>
      </c>
      <c r="AU375" s="237" t="s">
        <v>84</v>
      </c>
      <c r="AV375" s="13" t="s">
        <v>84</v>
      </c>
      <c r="AW375" s="13" t="s">
        <v>33</v>
      </c>
      <c r="AX375" s="13" t="s">
        <v>74</v>
      </c>
      <c r="AY375" s="237" t="s">
        <v>123</v>
      </c>
    </row>
    <row r="376" s="14" customFormat="1">
      <c r="A376" s="14"/>
      <c r="B376" s="238"/>
      <c r="C376" s="239"/>
      <c r="D376" s="228" t="s">
        <v>133</v>
      </c>
      <c r="E376" s="240" t="s">
        <v>19</v>
      </c>
      <c r="F376" s="241" t="s">
        <v>285</v>
      </c>
      <c r="G376" s="239"/>
      <c r="H376" s="240" t="s">
        <v>19</v>
      </c>
      <c r="I376" s="242"/>
      <c r="J376" s="239"/>
      <c r="K376" s="239"/>
      <c r="L376" s="243"/>
      <c r="M376" s="244"/>
      <c r="N376" s="245"/>
      <c r="O376" s="245"/>
      <c r="P376" s="245"/>
      <c r="Q376" s="245"/>
      <c r="R376" s="245"/>
      <c r="S376" s="245"/>
      <c r="T376" s="246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T376" s="247" t="s">
        <v>133</v>
      </c>
      <c r="AU376" s="247" t="s">
        <v>84</v>
      </c>
      <c r="AV376" s="14" t="s">
        <v>82</v>
      </c>
      <c r="AW376" s="14" t="s">
        <v>33</v>
      </c>
      <c r="AX376" s="14" t="s">
        <v>74</v>
      </c>
      <c r="AY376" s="247" t="s">
        <v>123</v>
      </c>
    </row>
    <row r="377" s="13" customFormat="1">
      <c r="A377" s="13"/>
      <c r="B377" s="226"/>
      <c r="C377" s="227"/>
      <c r="D377" s="228" t="s">
        <v>133</v>
      </c>
      <c r="E377" s="229" t="s">
        <v>19</v>
      </c>
      <c r="F377" s="230" t="s">
        <v>286</v>
      </c>
      <c r="G377" s="227"/>
      <c r="H377" s="231">
        <v>-124.95699999999999</v>
      </c>
      <c r="I377" s="232"/>
      <c r="J377" s="227"/>
      <c r="K377" s="227"/>
      <c r="L377" s="233"/>
      <c r="M377" s="234"/>
      <c r="N377" s="235"/>
      <c r="O377" s="235"/>
      <c r="P377" s="235"/>
      <c r="Q377" s="235"/>
      <c r="R377" s="235"/>
      <c r="S377" s="235"/>
      <c r="T377" s="236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T377" s="237" t="s">
        <v>133</v>
      </c>
      <c r="AU377" s="237" t="s">
        <v>84</v>
      </c>
      <c r="AV377" s="13" t="s">
        <v>84</v>
      </c>
      <c r="AW377" s="13" t="s">
        <v>33</v>
      </c>
      <c r="AX377" s="13" t="s">
        <v>74</v>
      </c>
      <c r="AY377" s="237" t="s">
        <v>123</v>
      </c>
    </row>
    <row r="378" s="14" customFormat="1">
      <c r="A378" s="14"/>
      <c r="B378" s="238"/>
      <c r="C378" s="239"/>
      <c r="D378" s="228" t="s">
        <v>133</v>
      </c>
      <c r="E378" s="240" t="s">
        <v>19</v>
      </c>
      <c r="F378" s="241" t="s">
        <v>287</v>
      </c>
      <c r="G378" s="239"/>
      <c r="H378" s="240" t="s">
        <v>19</v>
      </c>
      <c r="I378" s="242"/>
      <c r="J378" s="239"/>
      <c r="K378" s="239"/>
      <c r="L378" s="243"/>
      <c r="M378" s="244"/>
      <c r="N378" s="245"/>
      <c r="O378" s="245"/>
      <c r="P378" s="245"/>
      <c r="Q378" s="245"/>
      <c r="R378" s="245"/>
      <c r="S378" s="245"/>
      <c r="T378" s="246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T378" s="247" t="s">
        <v>133</v>
      </c>
      <c r="AU378" s="247" t="s">
        <v>84</v>
      </c>
      <c r="AV378" s="14" t="s">
        <v>82</v>
      </c>
      <c r="AW378" s="14" t="s">
        <v>33</v>
      </c>
      <c r="AX378" s="14" t="s">
        <v>74</v>
      </c>
      <c r="AY378" s="247" t="s">
        <v>123</v>
      </c>
    </row>
    <row r="379" s="13" customFormat="1">
      <c r="A379" s="13"/>
      <c r="B379" s="226"/>
      <c r="C379" s="227"/>
      <c r="D379" s="228" t="s">
        <v>133</v>
      </c>
      <c r="E379" s="229" t="s">
        <v>19</v>
      </c>
      <c r="F379" s="230" t="s">
        <v>288</v>
      </c>
      <c r="G379" s="227"/>
      <c r="H379" s="231">
        <v>-34.533000000000001</v>
      </c>
      <c r="I379" s="232"/>
      <c r="J379" s="227"/>
      <c r="K379" s="227"/>
      <c r="L379" s="233"/>
      <c r="M379" s="234"/>
      <c r="N379" s="235"/>
      <c r="O379" s="235"/>
      <c r="P379" s="235"/>
      <c r="Q379" s="235"/>
      <c r="R379" s="235"/>
      <c r="S379" s="235"/>
      <c r="T379" s="236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T379" s="237" t="s">
        <v>133</v>
      </c>
      <c r="AU379" s="237" t="s">
        <v>84</v>
      </c>
      <c r="AV379" s="13" t="s">
        <v>84</v>
      </c>
      <c r="AW379" s="13" t="s">
        <v>33</v>
      </c>
      <c r="AX379" s="13" t="s">
        <v>74</v>
      </c>
      <c r="AY379" s="237" t="s">
        <v>123</v>
      </c>
    </row>
    <row r="380" s="14" customFormat="1">
      <c r="A380" s="14"/>
      <c r="B380" s="238"/>
      <c r="C380" s="239"/>
      <c r="D380" s="228" t="s">
        <v>133</v>
      </c>
      <c r="E380" s="240" t="s">
        <v>19</v>
      </c>
      <c r="F380" s="241" t="s">
        <v>289</v>
      </c>
      <c r="G380" s="239"/>
      <c r="H380" s="240" t="s">
        <v>19</v>
      </c>
      <c r="I380" s="242"/>
      <c r="J380" s="239"/>
      <c r="K380" s="239"/>
      <c r="L380" s="243"/>
      <c r="M380" s="244"/>
      <c r="N380" s="245"/>
      <c r="O380" s="245"/>
      <c r="P380" s="245"/>
      <c r="Q380" s="245"/>
      <c r="R380" s="245"/>
      <c r="S380" s="245"/>
      <c r="T380" s="246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T380" s="247" t="s">
        <v>133</v>
      </c>
      <c r="AU380" s="247" t="s">
        <v>84</v>
      </c>
      <c r="AV380" s="14" t="s">
        <v>82</v>
      </c>
      <c r="AW380" s="14" t="s">
        <v>33</v>
      </c>
      <c r="AX380" s="14" t="s">
        <v>74</v>
      </c>
      <c r="AY380" s="247" t="s">
        <v>123</v>
      </c>
    </row>
    <row r="381" s="13" customFormat="1">
      <c r="A381" s="13"/>
      <c r="B381" s="226"/>
      <c r="C381" s="227"/>
      <c r="D381" s="228" t="s">
        <v>133</v>
      </c>
      <c r="E381" s="229" t="s">
        <v>19</v>
      </c>
      <c r="F381" s="230" t="s">
        <v>290</v>
      </c>
      <c r="G381" s="227"/>
      <c r="H381" s="231">
        <v>-13.811999999999999</v>
      </c>
      <c r="I381" s="232"/>
      <c r="J381" s="227"/>
      <c r="K381" s="227"/>
      <c r="L381" s="233"/>
      <c r="M381" s="234"/>
      <c r="N381" s="235"/>
      <c r="O381" s="235"/>
      <c r="P381" s="235"/>
      <c r="Q381" s="235"/>
      <c r="R381" s="235"/>
      <c r="S381" s="235"/>
      <c r="T381" s="236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T381" s="237" t="s">
        <v>133</v>
      </c>
      <c r="AU381" s="237" t="s">
        <v>84</v>
      </c>
      <c r="AV381" s="13" t="s">
        <v>84</v>
      </c>
      <c r="AW381" s="13" t="s">
        <v>33</v>
      </c>
      <c r="AX381" s="13" t="s">
        <v>74</v>
      </c>
      <c r="AY381" s="237" t="s">
        <v>123</v>
      </c>
    </row>
    <row r="382" s="14" customFormat="1">
      <c r="A382" s="14"/>
      <c r="B382" s="238"/>
      <c r="C382" s="239"/>
      <c r="D382" s="228" t="s">
        <v>133</v>
      </c>
      <c r="E382" s="240" t="s">
        <v>19</v>
      </c>
      <c r="F382" s="241" t="s">
        <v>291</v>
      </c>
      <c r="G382" s="239"/>
      <c r="H382" s="240" t="s">
        <v>19</v>
      </c>
      <c r="I382" s="242"/>
      <c r="J382" s="239"/>
      <c r="K382" s="239"/>
      <c r="L382" s="243"/>
      <c r="M382" s="244"/>
      <c r="N382" s="245"/>
      <c r="O382" s="245"/>
      <c r="P382" s="245"/>
      <c r="Q382" s="245"/>
      <c r="R382" s="245"/>
      <c r="S382" s="245"/>
      <c r="T382" s="246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T382" s="247" t="s">
        <v>133</v>
      </c>
      <c r="AU382" s="247" t="s">
        <v>84</v>
      </c>
      <c r="AV382" s="14" t="s">
        <v>82</v>
      </c>
      <c r="AW382" s="14" t="s">
        <v>33</v>
      </c>
      <c r="AX382" s="14" t="s">
        <v>74</v>
      </c>
      <c r="AY382" s="247" t="s">
        <v>123</v>
      </c>
    </row>
    <row r="383" s="13" customFormat="1">
      <c r="A383" s="13"/>
      <c r="B383" s="226"/>
      <c r="C383" s="227"/>
      <c r="D383" s="228" t="s">
        <v>133</v>
      </c>
      <c r="E383" s="229" t="s">
        <v>19</v>
      </c>
      <c r="F383" s="230" t="s">
        <v>292</v>
      </c>
      <c r="G383" s="227"/>
      <c r="H383" s="231">
        <v>-0.95899999999999996</v>
      </c>
      <c r="I383" s="232"/>
      <c r="J383" s="227"/>
      <c r="K383" s="227"/>
      <c r="L383" s="233"/>
      <c r="M383" s="234"/>
      <c r="N383" s="235"/>
      <c r="O383" s="235"/>
      <c r="P383" s="235"/>
      <c r="Q383" s="235"/>
      <c r="R383" s="235"/>
      <c r="S383" s="235"/>
      <c r="T383" s="236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T383" s="237" t="s">
        <v>133</v>
      </c>
      <c r="AU383" s="237" t="s">
        <v>84</v>
      </c>
      <c r="AV383" s="13" t="s">
        <v>84</v>
      </c>
      <c r="AW383" s="13" t="s">
        <v>33</v>
      </c>
      <c r="AX383" s="13" t="s">
        <v>74</v>
      </c>
      <c r="AY383" s="237" t="s">
        <v>123</v>
      </c>
    </row>
    <row r="384" s="14" customFormat="1">
      <c r="A384" s="14"/>
      <c r="B384" s="238"/>
      <c r="C384" s="239"/>
      <c r="D384" s="228" t="s">
        <v>133</v>
      </c>
      <c r="E384" s="240" t="s">
        <v>19</v>
      </c>
      <c r="F384" s="241" t="s">
        <v>293</v>
      </c>
      <c r="G384" s="239"/>
      <c r="H384" s="240" t="s">
        <v>19</v>
      </c>
      <c r="I384" s="242"/>
      <c r="J384" s="239"/>
      <c r="K384" s="239"/>
      <c r="L384" s="243"/>
      <c r="M384" s="244"/>
      <c r="N384" s="245"/>
      <c r="O384" s="245"/>
      <c r="P384" s="245"/>
      <c r="Q384" s="245"/>
      <c r="R384" s="245"/>
      <c r="S384" s="245"/>
      <c r="T384" s="246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T384" s="247" t="s">
        <v>133</v>
      </c>
      <c r="AU384" s="247" t="s">
        <v>84</v>
      </c>
      <c r="AV384" s="14" t="s">
        <v>82</v>
      </c>
      <c r="AW384" s="14" t="s">
        <v>33</v>
      </c>
      <c r="AX384" s="14" t="s">
        <v>74</v>
      </c>
      <c r="AY384" s="247" t="s">
        <v>123</v>
      </c>
    </row>
    <row r="385" s="13" customFormat="1">
      <c r="A385" s="13"/>
      <c r="B385" s="226"/>
      <c r="C385" s="227"/>
      <c r="D385" s="228" t="s">
        <v>133</v>
      </c>
      <c r="E385" s="229" t="s">
        <v>19</v>
      </c>
      <c r="F385" s="230" t="s">
        <v>294</v>
      </c>
      <c r="G385" s="227"/>
      <c r="H385" s="231">
        <v>-3.0779999999999998</v>
      </c>
      <c r="I385" s="232"/>
      <c r="J385" s="227"/>
      <c r="K385" s="227"/>
      <c r="L385" s="233"/>
      <c r="M385" s="234"/>
      <c r="N385" s="235"/>
      <c r="O385" s="235"/>
      <c r="P385" s="235"/>
      <c r="Q385" s="235"/>
      <c r="R385" s="235"/>
      <c r="S385" s="235"/>
      <c r="T385" s="236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T385" s="237" t="s">
        <v>133</v>
      </c>
      <c r="AU385" s="237" t="s">
        <v>84</v>
      </c>
      <c r="AV385" s="13" t="s">
        <v>84</v>
      </c>
      <c r="AW385" s="13" t="s">
        <v>33</v>
      </c>
      <c r="AX385" s="13" t="s">
        <v>74</v>
      </c>
      <c r="AY385" s="237" t="s">
        <v>123</v>
      </c>
    </row>
    <row r="386" s="13" customFormat="1">
      <c r="A386" s="13"/>
      <c r="B386" s="226"/>
      <c r="C386" s="227"/>
      <c r="D386" s="228" t="s">
        <v>133</v>
      </c>
      <c r="E386" s="229" t="s">
        <v>19</v>
      </c>
      <c r="F386" s="230" t="s">
        <v>295</v>
      </c>
      <c r="G386" s="227"/>
      <c r="H386" s="231">
        <v>-2.2930000000000001</v>
      </c>
      <c r="I386" s="232"/>
      <c r="J386" s="227"/>
      <c r="K386" s="227"/>
      <c r="L386" s="233"/>
      <c r="M386" s="234"/>
      <c r="N386" s="235"/>
      <c r="O386" s="235"/>
      <c r="P386" s="235"/>
      <c r="Q386" s="235"/>
      <c r="R386" s="235"/>
      <c r="S386" s="235"/>
      <c r="T386" s="236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T386" s="237" t="s">
        <v>133</v>
      </c>
      <c r="AU386" s="237" t="s">
        <v>84</v>
      </c>
      <c r="AV386" s="13" t="s">
        <v>84</v>
      </c>
      <c r="AW386" s="13" t="s">
        <v>33</v>
      </c>
      <c r="AX386" s="13" t="s">
        <v>74</v>
      </c>
      <c r="AY386" s="237" t="s">
        <v>123</v>
      </c>
    </row>
    <row r="387" s="13" customFormat="1">
      <c r="A387" s="13"/>
      <c r="B387" s="226"/>
      <c r="C387" s="227"/>
      <c r="D387" s="228" t="s">
        <v>133</v>
      </c>
      <c r="E387" s="229" t="s">
        <v>19</v>
      </c>
      <c r="F387" s="230" t="s">
        <v>295</v>
      </c>
      <c r="G387" s="227"/>
      <c r="H387" s="231">
        <v>-2.2930000000000001</v>
      </c>
      <c r="I387" s="232"/>
      <c r="J387" s="227"/>
      <c r="K387" s="227"/>
      <c r="L387" s="233"/>
      <c r="M387" s="234"/>
      <c r="N387" s="235"/>
      <c r="O387" s="235"/>
      <c r="P387" s="235"/>
      <c r="Q387" s="235"/>
      <c r="R387" s="235"/>
      <c r="S387" s="235"/>
      <c r="T387" s="236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T387" s="237" t="s">
        <v>133</v>
      </c>
      <c r="AU387" s="237" t="s">
        <v>84</v>
      </c>
      <c r="AV387" s="13" t="s">
        <v>84</v>
      </c>
      <c r="AW387" s="13" t="s">
        <v>33</v>
      </c>
      <c r="AX387" s="13" t="s">
        <v>74</v>
      </c>
      <c r="AY387" s="237" t="s">
        <v>123</v>
      </c>
    </row>
    <row r="388" s="13" customFormat="1">
      <c r="A388" s="13"/>
      <c r="B388" s="226"/>
      <c r="C388" s="227"/>
      <c r="D388" s="228" t="s">
        <v>133</v>
      </c>
      <c r="E388" s="229" t="s">
        <v>19</v>
      </c>
      <c r="F388" s="230" t="s">
        <v>296</v>
      </c>
      <c r="G388" s="227"/>
      <c r="H388" s="231">
        <v>-2.1259999999999999</v>
      </c>
      <c r="I388" s="232"/>
      <c r="J388" s="227"/>
      <c r="K388" s="227"/>
      <c r="L388" s="233"/>
      <c r="M388" s="234"/>
      <c r="N388" s="235"/>
      <c r="O388" s="235"/>
      <c r="P388" s="235"/>
      <c r="Q388" s="235"/>
      <c r="R388" s="235"/>
      <c r="S388" s="235"/>
      <c r="T388" s="236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T388" s="237" t="s">
        <v>133</v>
      </c>
      <c r="AU388" s="237" t="s">
        <v>84</v>
      </c>
      <c r="AV388" s="13" t="s">
        <v>84</v>
      </c>
      <c r="AW388" s="13" t="s">
        <v>33</v>
      </c>
      <c r="AX388" s="13" t="s">
        <v>74</v>
      </c>
      <c r="AY388" s="237" t="s">
        <v>123</v>
      </c>
    </row>
    <row r="389" s="13" customFormat="1">
      <c r="A389" s="13"/>
      <c r="B389" s="226"/>
      <c r="C389" s="227"/>
      <c r="D389" s="228" t="s">
        <v>133</v>
      </c>
      <c r="E389" s="229" t="s">
        <v>19</v>
      </c>
      <c r="F389" s="230" t="s">
        <v>297</v>
      </c>
      <c r="G389" s="227"/>
      <c r="H389" s="231">
        <v>-2.7759999999999998</v>
      </c>
      <c r="I389" s="232"/>
      <c r="J389" s="227"/>
      <c r="K389" s="227"/>
      <c r="L389" s="233"/>
      <c r="M389" s="234"/>
      <c r="N389" s="235"/>
      <c r="O389" s="235"/>
      <c r="P389" s="235"/>
      <c r="Q389" s="235"/>
      <c r="R389" s="235"/>
      <c r="S389" s="235"/>
      <c r="T389" s="236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T389" s="237" t="s">
        <v>133</v>
      </c>
      <c r="AU389" s="237" t="s">
        <v>84</v>
      </c>
      <c r="AV389" s="13" t="s">
        <v>84</v>
      </c>
      <c r="AW389" s="13" t="s">
        <v>33</v>
      </c>
      <c r="AX389" s="13" t="s">
        <v>74</v>
      </c>
      <c r="AY389" s="237" t="s">
        <v>123</v>
      </c>
    </row>
    <row r="390" s="13" customFormat="1">
      <c r="A390" s="13"/>
      <c r="B390" s="226"/>
      <c r="C390" s="227"/>
      <c r="D390" s="228" t="s">
        <v>133</v>
      </c>
      <c r="E390" s="229" t="s">
        <v>19</v>
      </c>
      <c r="F390" s="230" t="s">
        <v>298</v>
      </c>
      <c r="G390" s="227"/>
      <c r="H390" s="231">
        <v>-1.0509999999999999</v>
      </c>
      <c r="I390" s="232"/>
      <c r="J390" s="227"/>
      <c r="K390" s="227"/>
      <c r="L390" s="233"/>
      <c r="M390" s="234"/>
      <c r="N390" s="235"/>
      <c r="O390" s="235"/>
      <c r="P390" s="235"/>
      <c r="Q390" s="235"/>
      <c r="R390" s="235"/>
      <c r="S390" s="235"/>
      <c r="T390" s="236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T390" s="237" t="s">
        <v>133</v>
      </c>
      <c r="AU390" s="237" t="s">
        <v>84</v>
      </c>
      <c r="AV390" s="13" t="s">
        <v>84</v>
      </c>
      <c r="AW390" s="13" t="s">
        <v>33</v>
      </c>
      <c r="AX390" s="13" t="s">
        <v>74</v>
      </c>
      <c r="AY390" s="237" t="s">
        <v>123</v>
      </c>
    </row>
    <row r="391" s="14" customFormat="1">
      <c r="A391" s="14"/>
      <c r="B391" s="238"/>
      <c r="C391" s="239"/>
      <c r="D391" s="228" t="s">
        <v>133</v>
      </c>
      <c r="E391" s="240" t="s">
        <v>19</v>
      </c>
      <c r="F391" s="241" t="s">
        <v>299</v>
      </c>
      <c r="G391" s="239"/>
      <c r="H391" s="240" t="s">
        <v>19</v>
      </c>
      <c r="I391" s="242"/>
      <c r="J391" s="239"/>
      <c r="K391" s="239"/>
      <c r="L391" s="243"/>
      <c r="M391" s="244"/>
      <c r="N391" s="245"/>
      <c r="O391" s="245"/>
      <c r="P391" s="245"/>
      <c r="Q391" s="245"/>
      <c r="R391" s="245"/>
      <c r="S391" s="245"/>
      <c r="T391" s="246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T391" s="247" t="s">
        <v>133</v>
      </c>
      <c r="AU391" s="247" t="s">
        <v>84</v>
      </c>
      <c r="AV391" s="14" t="s">
        <v>82</v>
      </c>
      <c r="AW391" s="14" t="s">
        <v>33</v>
      </c>
      <c r="AX391" s="14" t="s">
        <v>74</v>
      </c>
      <c r="AY391" s="247" t="s">
        <v>123</v>
      </c>
    </row>
    <row r="392" s="15" customFormat="1">
      <c r="A392" s="15"/>
      <c r="B392" s="248"/>
      <c r="C392" s="249"/>
      <c r="D392" s="228" t="s">
        <v>133</v>
      </c>
      <c r="E392" s="250" t="s">
        <v>19</v>
      </c>
      <c r="F392" s="251" t="s">
        <v>300</v>
      </c>
      <c r="G392" s="249"/>
      <c r="H392" s="252">
        <v>163.40199999999993</v>
      </c>
      <c r="I392" s="253"/>
      <c r="J392" s="249"/>
      <c r="K392" s="249"/>
      <c r="L392" s="254"/>
      <c r="M392" s="255"/>
      <c r="N392" s="256"/>
      <c r="O392" s="256"/>
      <c r="P392" s="256"/>
      <c r="Q392" s="256"/>
      <c r="R392" s="256"/>
      <c r="S392" s="256"/>
      <c r="T392" s="257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T392" s="258" t="s">
        <v>133</v>
      </c>
      <c r="AU392" s="258" t="s">
        <v>84</v>
      </c>
      <c r="AV392" s="15" t="s">
        <v>129</v>
      </c>
      <c r="AW392" s="15" t="s">
        <v>33</v>
      </c>
      <c r="AX392" s="15" t="s">
        <v>82</v>
      </c>
      <c r="AY392" s="258" t="s">
        <v>123</v>
      </c>
    </row>
    <row r="393" s="13" customFormat="1">
      <c r="A393" s="13"/>
      <c r="B393" s="226"/>
      <c r="C393" s="227"/>
      <c r="D393" s="228" t="s">
        <v>133</v>
      </c>
      <c r="E393" s="227"/>
      <c r="F393" s="230" t="s">
        <v>307</v>
      </c>
      <c r="G393" s="227"/>
      <c r="H393" s="231">
        <v>114.381</v>
      </c>
      <c r="I393" s="232"/>
      <c r="J393" s="227"/>
      <c r="K393" s="227"/>
      <c r="L393" s="233"/>
      <c r="M393" s="234"/>
      <c r="N393" s="235"/>
      <c r="O393" s="235"/>
      <c r="P393" s="235"/>
      <c r="Q393" s="235"/>
      <c r="R393" s="235"/>
      <c r="S393" s="235"/>
      <c r="T393" s="236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237" t="s">
        <v>133</v>
      </c>
      <c r="AU393" s="237" t="s">
        <v>84</v>
      </c>
      <c r="AV393" s="13" t="s">
        <v>84</v>
      </c>
      <c r="AW393" s="13" t="s">
        <v>4</v>
      </c>
      <c r="AX393" s="13" t="s">
        <v>82</v>
      </c>
      <c r="AY393" s="237" t="s">
        <v>123</v>
      </c>
    </row>
    <row r="394" s="2" customFormat="1" ht="37.8" customHeight="1">
      <c r="A394" s="40"/>
      <c r="B394" s="41"/>
      <c r="C394" s="207" t="s">
        <v>308</v>
      </c>
      <c r="D394" s="207" t="s">
        <v>125</v>
      </c>
      <c r="E394" s="208" t="s">
        <v>309</v>
      </c>
      <c r="F394" s="209" t="s">
        <v>310</v>
      </c>
      <c r="G394" s="210" t="s">
        <v>167</v>
      </c>
      <c r="H394" s="211">
        <v>163.40199999999999</v>
      </c>
      <c r="I394" s="212"/>
      <c r="J394" s="213">
        <f>ROUND(I394*H394,2)</f>
        <v>0</v>
      </c>
      <c r="K394" s="214"/>
      <c r="L394" s="46"/>
      <c r="M394" s="215" t="s">
        <v>19</v>
      </c>
      <c r="N394" s="216" t="s">
        <v>45</v>
      </c>
      <c r="O394" s="86"/>
      <c r="P394" s="217">
        <f>O394*H394</f>
        <v>0</v>
      </c>
      <c r="Q394" s="217">
        <v>0</v>
      </c>
      <c r="R394" s="217">
        <f>Q394*H394</f>
        <v>0</v>
      </c>
      <c r="S394" s="217">
        <v>0</v>
      </c>
      <c r="T394" s="218">
        <f>S394*H394</f>
        <v>0</v>
      </c>
      <c r="U394" s="40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R394" s="219" t="s">
        <v>129</v>
      </c>
      <c r="AT394" s="219" t="s">
        <v>125</v>
      </c>
      <c r="AU394" s="219" t="s">
        <v>84</v>
      </c>
      <c r="AY394" s="19" t="s">
        <v>123</v>
      </c>
      <c r="BE394" s="220">
        <f>IF(N394="základní",J394,0)</f>
        <v>0</v>
      </c>
      <c r="BF394" s="220">
        <f>IF(N394="snížená",J394,0)</f>
        <v>0</v>
      </c>
      <c r="BG394" s="220">
        <f>IF(N394="zákl. přenesená",J394,0)</f>
        <v>0</v>
      </c>
      <c r="BH394" s="220">
        <f>IF(N394="sníž. přenesená",J394,0)</f>
        <v>0</v>
      </c>
      <c r="BI394" s="220">
        <f>IF(N394="nulová",J394,0)</f>
        <v>0</v>
      </c>
      <c r="BJ394" s="19" t="s">
        <v>82</v>
      </c>
      <c r="BK394" s="220">
        <f>ROUND(I394*H394,2)</f>
        <v>0</v>
      </c>
      <c r="BL394" s="19" t="s">
        <v>129</v>
      </c>
      <c r="BM394" s="219" t="s">
        <v>311</v>
      </c>
    </row>
    <row r="395" s="2" customFormat="1">
      <c r="A395" s="40"/>
      <c r="B395" s="41"/>
      <c r="C395" s="42"/>
      <c r="D395" s="221" t="s">
        <v>131</v>
      </c>
      <c r="E395" s="42"/>
      <c r="F395" s="222" t="s">
        <v>312</v>
      </c>
      <c r="G395" s="42"/>
      <c r="H395" s="42"/>
      <c r="I395" s="223"/>
      <c r="J395" s="42"/>
      <c r="K395" s="42"/>
      <c r="L395" s="46"/>
      <c r="M395" s="224"/>
      <c r="N395" s="225"/>
      <c r="O395" s="86"/>
      <c r="P395" s="86"/>
      <c r="Q395" s="86"/>
      <c r="R395" s="86"/>
      <c r="S395" s="86"/>
      <c r="T395" s="87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T395" s="19" t="s">
        <v>131</v>
      </c>
      <c r="AU395" s="19" t="s">
        <v>84</v>
      </c>
    </row>
    <row r="396" s="13" customFormat="1">
      <c r="A396" s="13"/>
      <c r="B396" s="226"/>
      <c r="C396" s="227"/>
      <c r="D396" s="228" t="s">
        <v>133</v>
      </c>
      <c r="E396" s="229" t="s">
        <v>19</v>
      </c>
      <c r="F396" s="230" t="s">
        <v>282</v>
      </c>
      <c r="G396" s="227"/>
      <c r="H396" s="231">
        <v>373.31</v>
      </c>
      <c r="I396" s="232"/>
      <c r="J396" s="227"/>
      <c r="K396" s="227"/>
      <c r="L396" s="233"/>
      <c r="M396" s="234"/>
      <c r="N396" s="235"/>
      <c r="O396" s="235"/>
      <c r="P396" s="235"/>
      <c r="Q396" s="235"/>
      <c r="R396" s="235"/>
      <c r="S396" s="235"/>
      <c r="T396" s="236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T396" s="237" t="s">
        <v>133</v>
      </c>
      <c r="AU396" s="237" t="s">
        <v>84</v>
      </c>
      <c r="AV396" s="13" t="s">
        <v>84</v>
      </c>
      <c r="AW396" s="13" t="s">
        <v>33</v>
      </c>
      <c r="AX396" s="13" t="s">
        <v>74</v>
      </c>
      <c r="AY396" s="237" t="s">
        <v>123</v>
      </c>
    </row>
    <row r="397" s="14" customFormat="1">
      <c r="A397" s="14"/>
      <c r="B397" s="238"/>
      <c r="C397" s="239"/>
      <c r="D397" s="228" t="s">
        <v>133</v>
      </c>
      <c r="E397" s="240" t="s">
        <v>19</v>
      </c>
      <c r="F397" s="241" t="s">
        <v>283</v>
      </c>
      <c r="G397" s="239"/>
      <c r="H397" s="240" t="s">
        <v>19</v>
      </c>
      <c r="I397" s="242"/>
      <c r="J397" s="239"/>
      <c r="K397" s="239"/>
      <c r="L397" s="243"/>
      <c r="M397" s="244"/>
      <c r="N397" s="245"/>
      <c r="O397" s="245"/>
      <c r="P397" s="245"/>
      <c r="Q397" s="245"/>
      <c r="R397" s="245"/>
      <c r="S397" s="245"/>
      <c r="T397" s="246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T397" s="247" t="s">
        <v>133</v>
      </c>
      <c r="AU397" s="247" t="s">
        <v>84</v>
      </c>
      <c r="AV397" s="14" t="s">
        <v>82</v>
      </c>
      <c r="AW397" s="14" t="s">
        <v>33</v>
      </c>
      <c r="AX397" s="14" t="s">
        <v>74</v>
      </c>
      <c r="AY397" s="247" t="s">
        <v>123</v>
      </c>
    </row>
    <row r="398" s="13" customFormat="1">
      <c r="A398" s="13"/>
      <c r="B398" s="226"/>
      <c r="C398" s="227"/>
      <c r="D398" s="228" t="s">
        <v>133</v>
      </c>
      <c r="E398" s="229" t="s">
        <v>19</v>
      </c>
      <c r="F398" s="230" t="s">
        <v>284</v>
      </c>
      <c r="G398" s="227"/>
      <c r="H398" s="231">
        <v>-22.030000000000001</v>
      </c>
      <c r="I398" s="232"/>
      <c r="J398" s="227"/>
      <c r="K398" s="227"/>
      <c r="L398" s="233"/>
      <c r="M398" s="234"/>
      <c r="N398" s="235"/>
      <c r="O398" s="235"/>
      <c r="P398" s="235"/>
      <c r="Q398" s="235"/>
      <c r="R398" s="235"/>
      <c r="S398" s="235"/>
      <c r="T398" s="236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T398" s="237" t="s">
        <v>133</v>
      </c>
      <c r="AU398" s="237" t="s">
        <v>84</v>
      </c>
      <c r="AV398" s="13" t="s">
        <v>84</v>
      </c>
      <c r="AW398" s="13" t="s">
        <v>33</v>
      </c>
      <c r="AX398" s="13" t="s">
        <v>74</v>
      </c>
      <c r="AY398" s="237" t="s">
        <v>123</v>
      </c>
    </row>
    <row r="399" s="14" customFormat="1">
      <c r="A399" s="14"/>
      <c r="B399" s="238"/>
      <c r="C399" s="239"/>
      <c r="D399" s="228" t="s">
        <v>133</v>
      </c>
      <c r="E399" s="240" t="s">
        <v>19</v>
      </c>
      <c r="F399" s="241" t="s">
        <v>285</v>
      </c>
      <c r="G399" s="239"/>
      <c r="H399" s="240" t="s">
        <v>19</v>
      </c>
      <c r="I399" s="242"/>
      <c r="J399" s="239"/>
      <c r="K399" s="239"/>
      <c r="L399" s="243"/>
      <c r="M399" s="244"/>
      <c r="N399" s="245"/>
      <c r="O399" s="245"/>
      <c r="P399" s="245"/>
      <c r="Q399" s="245"/>
      <c r="R399" s="245"/>
      <c r="S399" s="245"/>
      <c r="T399" s="246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T399" s="247" t="s">
        <v>133</v>
      </c>
      <c r="AU399" s="247" t="s">
        <v>84</v>
      </c>
      <c r="AV399" s="14" t="s">
        <v>82</v>
      </c>
      <c r="AW399" s="14" t="s">
        <v>33</v>
      </c>
      <c r="AX399" s="14" t="s">
        <v>74</v>
      </c>
      <c r="AY399" s="247" t="s">
        <v>123</v>
      </c>
    </row>
    <row r="400" s="13" customFormat="1">
      <c r="A400" s="13"/>
      <c r="B400" s="226"/>
      <c r="C400" s="227"/>
      <c r="D400" s="228" t="s">
        <v>133</v>
      </c>
      <c r="E400" s="229" t="s">
        <v>19</v>
      </c>
      <c r="F400" s="230" t="s">
        <v>286</v>
      </c>
      <c r="G400" s="227"/>
      <c r="H400" s="231">
        <v>-124.95699999999999</v>
      </c>
      <c r="I400" s="232"/>
      <c r="J400" s="227"/>
      <c r="K400" s="227"/>
      <c r="L400" s="233"/>
      <c r="M400" s="234"/>
      <c r="N400" s="235"/>
      <c r="O400" s="235"/>
      <c r="P400" s="235"/>
      <c r="Q400" s="235"/>
      <c r="R400" s="235"/>
      <c r="S400" s="235"/>
      <c r="T400" s="236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T400" s="237" t="s">
        <v>133</v>
      </c>
      <c r="AU400" s="237" t="s">
        <v>84</v>
      </c>
      <c r="AV400" s="13" t="s">
        <v>84</v>
      </c>
      <c r="AW400" s="13" t="s">
        <v>33</v>
      </c>
      <c r="AX400" s="13" t="s">
        <v>74</v>
      </c>
      <c r="AY400" s="237" t="s">
        <v>123</v>
      </c>
    </row>
    <row r="401" s="14" customFormat="1">
      <c r="A401" s="14"/>
      <c r="B401" s="238"/>
      <c r="C401" s="239"/>
      <c r="D401" s="228" t="s">
        <v>133</v>
      </c>
      <c r="E401" s="240" t="s">
        <v>19</v>
      </c>
      <c r="F401" s="241" t="s">
        <v>287</v>
      </c>
      <c r="G401" s="239"/>
      <c r="H401" s="240" t="s">
        <v>19</v>
      </c>
      <c r="I401" s="242"/>
      <c r="J401" s="239"/>
      <c r="K401" s="239"/>
      <c r="L401" s="243"/>
      <c r="M401" s="244"/>
      <c r="N401" s="245"/>
      <c r="O401" s="245"/>
      <c r="P401" s="245"/>
      <c r="Q401" s="245"/>
      <c r="R401" s="245"/>
      <c r="S401" s="245"/>
      <c r="T401" s="246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T401" s="247" t="s">
        <v>133</v>
      </c>
      <c r="AU401" s="247" t="s">
        <v>84</v>
      </c>
      <c r="AV401" s="14" t="s">
        <v>82</v>
      </c>
      <c r="AW401" s="14" t="s">
        <v>33</v>
      </c>
      <c r="AX401" s="14" t="s">
        <v>74</v>
      </c>
      <c r="AY401" s="247" t="s">
        <v>123</v>
      </c>
    </row>
    <row r="402" s="13" customFormat="1">
      <c r="A402" s="13"/>
      <c r="B402" s="226"/>
      <c r="C402" s="227"/>
      <c r="D402" s="228" t="s">
        <v>133</v>
      </c>
      <c r="E402" s="229" t="s">
        <v>19</v>
      </c>
      <c r="F402" s="230" t="s">
        <v>288</v>
      </c>
      <c r="G402" s="227"/>
      <c r="H402" s="231">
        <v>-34.533000000000001</v>
      </c>
      <c r="I402" s="232"/>
      <c r="J402" s="227"/>
      <c r="K402" s="227"/>
      <c r="L402" s="233"/>
      <c r="M402" s="234"/>
      <c r="N402" s="235"/>
      <c r="O402" s="235"/>
      <c r="P402" s="235"/>
      <c r="Q402" s="235"/>
      <c r="R402" s="235"/>
      <c r="S402" s="235"/>
      <c r="T402" s="236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T402" s="237" t="s">
        <v>133</v>
      </c>
      <c r="AU402" s="237" t="s">
        <v>84</v>
      </c>
      <c r="AV402" s="13" t="s">
        <v>84</v>
      </c>
      <c r="AW402" s="13" t="s">
        <v>33</v>
      </c>
      <c r="AX402" s="13" t="s">
        <v>74</v>
      </c>
      <c r="AY402" s="237" t="s">
        <v>123</v>
      </c>
    </row>
    <row r="403" s="14" customFormat="1">
      <c r="A403" s="14"/>
      <c r="B403" s="238"/>
      <c r="C403" s="239"/>
      <c r="D403" s="228" t="s">
        <v>133</v>
      </c>
      <c r="E403" s="240" t="s">
        <v>19</v>
      </c>
      <c r="F403" s="241" t="s">
        <v>289</v>
      </c>
      <c r="G403" s="239"/>
      <c r="H403" s="240" t="s">
        <v>19</v>
      </c>
      <c r="I403" s="242"/>
      <c r="J403" s="239"/>
      <c r="K403" s="239"/>
      <c r="L403" s="243"/>
      <c r="M403" s="244"/>
      <c r="N403" s="245"/>
      <c r="O403" s="245"/>
      <c r="P403" s="245"/>
      <c r="Q403" s="245"/>
      <c r="R403" s="245"/>
      <c r="S403" s="245"/>
      <c r="T403" s="246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T403" s="247" t="s">
        <v>133</v>
      </c>
      <c r="AU403" s="247" t="s">
        <v>84</v>
      </c>
      <c r="AV403" s="14" t="s">
        <v>82</v>
      </c>
      <c r="AW403" s="14" t="s">
        <v>33</v>
      </c>
      <c r="AX403" s="14" t="s">
        <v>74</v>
      </c>
      <c r="AY403" s="247" t="s">
        <v>123</v>
      </c>
    </row>
    <row r="404" s="13" customFormat="1">
      <c r="A404" s="13"/>
      <c r="B404" s="226"/>
      <c r="C404" s="227"/>
      <c r="D404" s="228" t="s">
        <v>133</v>
      </c>
      <c r="E404" s="229" t="s">
        <v>19</v>
      </c>
      <c r="F404" s="230" t="s">
        <v>290</v>
      </c>
      <c r="G404" s="227"/>
      <c r="H404" s="231">
        <v>-13.811999999999999</v>
      </c>
      <c r="I404" s="232"/>
      <c r="J404" s="227"/>
      <c r="K404" s="227"/>
      <c r="L404" s="233"/>
      <c r="M404" s="234"/>
      <c r="N404" s="235"/>
      <c r="O404" s="235"/>
      <c r="P404" s="235"/>
      <c r="Q404" s="235"/>
      <c r="R404" s="235"/>
      <c r="S404" s="235"/>
      <c r="T404" s="236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T404" s="237" t="s">
        <v>133</v>
      </c>
      <c r="AU404" s="237" t="s">
        <v>84</v>
      </c>
      <c r="AV404" s="13" t="s">
        <v>84</v>
      </c>
      <c r="AW404" s="13" t="s">
        <v>33</v>
      </c>
      <c r="AX404" s="13" t="s">
        <v>74</v>
      </c>
      <c r="AY404" s="237" t="s">
        <v>123</v>
      </c>
    </row>
    <row r="405" s="14" customFormat="1">
      <c r="A405" s="14"/>
      <c r="B405" s="238"/>
      <c r="C405" s="239"/>
      <c r="D405" s="228" t="s">
        <v>133</v>
      </c>
      <c r="E405" s="240" t="s">
        <v>19</v>
      </c>
      <c r="F405" s="241" t="s">
        <v>291</v>
      </c>
      <c r="G405" s="239"/>
      <c r="H405" s="240" t="s">
        <v>19</v>
      </c>
      <c r="I405" s="242"/>
      <c r="J405" s="239"/>
      <c r="K405" s="239"/>
      <c r="L405" s="243"/>
      <c r="M405" s="244"/>
      <c r="N405" s="245"/>
      <c r="O405" s="245"/>
      <c r="P405" s="245"/>
      <c r="Q405" s="245"/>
      <c r="R405" s="245"/>
      <c r="S405" s="245"/>
      <c r="T405" s="246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T405" s="247" t="s">
        <v>133</v>
      </c>
      <c r="AU405" s="247" t="s">
        <v>84</v>
      </c>
      <c r="AV405" s="14" t="s">
        <v>82</v>
      </c>
      <c r="AW405" s="14" t="s">
        <v>33</v>
      </c>
      <c r="AX405" s="14" t="s">
        <v>74</v>
      </c>
      <c r="AY405" s="247" t="s">
        <v>123</v>
      </c>
    </row>
    <row r="406" s="13" customFormat="1">
      <c r="A406" s="13"/>
      <c r="B406" s="226"/>
      <c r="C406" s="227"/>
      <c r="D406" s="228" t="s">
        <v>133</v>
      </c>
      <c r="E406" s="229" t="s">
        <v>19</v>
      </c>
      <c r="F406" s="230" t="s">
        <v>292</v>
      </c>
      <c r="G406" s="227"/>
      <c r="H406" s="231">
        <v>-0.95899999999999996</v>
      </c>
      <c r="I406" s="232"/>
      <c r="J406" s="227"/>
      <c r="K406" s="227"/>
      <c r="L406" s="233"/>
      <c r="M406" s="234"/>
      <c r="N406" s="235"/>
      <c r="O406" s="235"/>
      <c r="P406" s="235"/>
      <c r="Q406" s="235"/>
      <c r="R406" s="235"/>
      <c r="S406" s="235"/>
      <c r="T406" s="236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T406" s="237" t="s">
        <v>133</v>
      </c>
      <c r="AU406" s="237" t="s">
        <v>84</v>
      </c>
      <c r="AV406" s="13" t="s">
        <v>84</v>
      </c>
      <c r="AW406" s="13" t="s">
        <v>33</v>
      </c>
      <c r="AX406" s="13" t="s">
        <v>74</v>
      </c>
      <c r="AY406" s="237" t="s">
        <v>123</v>
      </c>
    </row>
    <row r="407" s="14" customFormat="1">
      <c r="A407" s="14"/>
      <c r="B407" s="238"/>
      <c r="C407" s="239"/>
      <c r="D407" s="228" t="s">
        <v>133</v>
      </c>
      <c r="E407" s="240" t="s">
        <v>19</v>
      </c>
      <c r="F407" s="241" t="s">
        <v>293</v>
      </c>
      <c r="G407" s="239"/>
      <c r="H407" s="240" t="s">
        <v>19</v>
      </c>
      <c r="I407" s="242"/>
      <c r="J407" s="239"/>
      <c r="K407" s="239"/>
      <c r="L407" s="243"/>
      <c r="M407" s="244"/>
      <c r="N407" s="245"/>
      <c r="O407" s="245"/>
      <c r="P407" s="245"/>
      <c r="Q407" s="245"/>
      <c r="R407" s="245"/>
      <c r="S407" s="245"/>
      <c r="T407" s="246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T407" s="247" t="s">
        <v>133</v>
      </c>
      <c r="AU407" s="247" t="s">
        <v>84</v>
      </c>
      <c r="AV407" s="14" t="s">
        <v>82</v>
      </c>
      <c r="AW407" s="14" t="s">
        <v>33</v>
      </c>
      <c r="AX407" s="14" t="s">
        <v>74</v>
      </c>
      <c r="AY407" s="247" t="s">
        <v>123</v>
      </c>
    </row>
    <row r="408" s="13" customFormat="1">
      <c r="A408" s="13"/>
      <c r="B408" s="226"/>
      <c r="C408" s="227"/>
      <c r="D408" s="228" t="s">
        <v>133</v>
      </c>
      <c r="E408" s="229" t="s">
        <v>19</v>
      </c>
      <c r="F408" s="230" t="s">
        <v>294</v>
      </c>
      <c r="G408" s="227"/>
      <c r="H408" s="231">
        <v>-3.0779999999999998</v>
      </c>
      <c r="I408" s="232"/>
      <c r="J408" s="227"/>
      <c r="K408" s="227"/>
      <c r="L408" s="233"/>
      <c r="M408" s="234"/>
      <c r="N408" s="235"/>
      <c r="O408" s="235"/>
      <c r="P408" s="235"/>
      <c r="Q408" s="235"/>
      <c r="R408" s="235"/>
      <c r="S408" s="235"/>
      <c r="T408" s="236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T408" s="237" t="s">
        <v>133</v>
      </c>
      <c r="AU408" s="237" t="s">
        <v>84</v>
      </c>
      <c r="AV408" s="13" t="s">
        <v>84</v>
      </c>
      <c r="AW408" s="13" t="s">
        <v>33</v>
      </c>
      <c r="AX408" s="13" t="s">
        <v>74</v>
      </c>
      <c r="AY408" s="237" t="s">
        <v>123</v>
      </c>
    </row>
    <row r="409" s="13" customFormat="1">
      <c r="A409" s="13"/>
      <c r="B409" s="226"/>
      <c r="C409" s="227"/>
      <c r="D409" s="228" t="s">
        <v>133</v>
      </c>
      <c r="E409" s="229" t="s">
        <v>19</v>
      </c>
      <c r="F409" s="230" t="s">
        <v>295</v>
      </c>
      <c r="G409" s="227"/>
      <c r="H409" s="231">
        <v>-2.2930000000000001</v>
      </c>
      <c r="I409" s="232"/>
      <c r="J409" s="227"/>
      <c r="K409" s="227"/>
      <c r="L409" s="233"/>
      <c r="M409" s="234"/>
      <c r="N409" s="235"/>
      <c r="O409" s="235"/>
      <c r="P409" s="235"/>
      <c r="Q409" s="235"/>
      <c r="R409" s="235"/>
      <c r="S409" s="235"/>
      <c r="T409" s="236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T409" s="237" t="s">
        <v>133</v>
      </c>
      <c r="AU409" s="237" t="s">
        <v>84</v>
      </c>
      <c r="AV409" s="13" t="s">
        <v>84</v>
      </c>
      <c r="AW409" s="13" t="s">
        <v>33</v>
      </c>
      <c r="AX409" s="13" t="s">
        <v>74</v>
      </c>
      <c r="AY409" s="237" t="s">
        <v>123</v>
      </c>
    </row>
    <row r="410" s="13" customFormat="1">
      <c r="A410" s="13"/>
      <c r="B410" s="226"/>
      <c r="C410" s="227"/>
      <c r="D410" s="228" t="s">
        <v>133</v>
      </c>
      <c r="E410" s="229" t="s">
        <v>19</v>
      </c>
      <c r="F410" s="230" t="s">
        <v>295</v>
      </c>
      <c r="G410" s="227"/>
      <c r="H410" s="231">
        <v>-2.2930000000000001</v>
      </c>
      <c r="I410" s="232"/>
      <c r="J410" s="227"/>
      <c r="K410" s="227"/>
      <c r="L410" s="233"/>
      <c r="M410" s="234"/>
      <c r="N410" s="235"/>
      <c r="O410" s="235"/>
      <c r="P410" s="235"/>
      <c r="Q410" s="235"/>
      <c r="R410" s="235"/>
      <c r="S410" s="235"/>
      <c r="T410" s="236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T410" s="237" t="s">
        <v>133</v>
      </c>
      <c r="AU410" s="237" t="s">
        <v>84</v>
      </c>
      <c r="AV410" s="13" t="s">
        <v>84</v>
      </c>
      <c r="AW410" s="13" t="s">
        <v>33</v>
      </c>
      <c r="AX410" s="13" t="s">
        <v>74</v>
      </c>
      <c r="AY410" s="237" t="s">
        <v>123</v>
      </c>
    </row>
    <row r="411" s="13" customFormat="1">
      <c r="A411" s="13"/>
      <c r="B411" s="226"/>
      <c r="C411" s="227"/>
      <c r="D411" s="228" t="s">
        <v>133</v>
      </c>
      <c r="E411" s="229" t="s">
        <v>19</v>
      </c>
      <c r="F411" s="230" t="s">
        <v>296</v>
      </c>
      <c r="G411" s="227"/>
      <c r="H411" s="231">
        <v>-2.1259999999999999</v>
      </c>
      <c r="I411" s="232"/>
      <c r="J411" s="227"/>
      <c r="K411" s="227"/>
      <c r="L411" s="233"/>
      <c r="M411" s="234"/>
      <c r="N411" s="235"/>
      <c r="O411" s="235"/>
      <c r="P411" s="235"/>
      <c r="Q411" s="235"/>
      <c r="R411" s="235"/>
      <c r="S411" s="235"/>
      <c r="T411" s="236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T411" s="237" t="s">
        <v>133</v>
      </c>
      <c r="AU411" s="237" t="s">
        <v>84</v>
      </c>
      <c r="AV411" s="13" t="s">
        <v>84</v>
      </c>
      <c r="AW411" s="13" t="s">
        <v>33</v>
      </c>
      <c r="AX411" s="13" t="s">
        <v>74</v>
      </c>
      <c r="AY411" s="237" t="s">
        <v>123</v>
      </c>
    </row>
    <row r="412" s="13" customFormat="1">
      <c r="A412" s="13"/>
      <c r="B412" s="226"/>
      <c r="C412" s="227"/>
      <c r="D412" s="228" t="s">
        <v>133</v>
      </c>
      <c r="E412" s="229" t="s">
        <v>19</v>
      </c>
      <c r="F412" s="230" t="s">
        <v>297</v>
      </c>
      <c r="G412" s="227"/>
      <c r="H412" s="231">
        <v>-2.7759999999999998</v>
      </c>
      <c r="I412" s="232"/>
      <c r="J412" s="227"/>
      <c r="K412" s="227"/>
      <c r="L412" s="233"/>
      <c r="M412" s="234"/>
      <c r="N412" s="235"/>
      <c r="O412" s="235"/>
      <c r="P412" s="235"/>
      <c r="Q412" s="235"/>
      <c r="R412" s="235"/>
      <c r="S412" s="235"/>
      <c r="T412" s="236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T412" s="237" t="s">
        <v>133</v>
      </c>
      <c r="AU412" s="237" t="s">
        <v>84</v>
      </c>
      <c r="AV412" s="13" t="s">
        <v>84</v>
      </c>
      <c r="AW412" s="13" t="s">
        <v>33</v>
      </c>
      <c r="AX412" s="13" t="s">
        <v>74</v>
      </c>
      <c r="AY412" s="237" t="s">
        <v>123</v>
      </c>
    </row>
    <row r="413" s="13" customFormat="1">
      <c r="A413" s="13"/>
      <c r="B413" s="226"/>
      <c r="C413" s="227"/>
      <c r="D413" s="228" t="s">
        <v>133</v>
      </c>
      <c r="E413" s="229" t="s">
        <v>19</v>
      </c>
      <c r="F413" s="230" t="s">
        <v>298</v>
      </c>
      <c r="G413" s="227"/>
      <c r="H413" s="231">
        <v>-1.0509999999999999</v>
      </c>
      <c r="I413" s="232"/>
      <c r="J413" s="227"/>
      <c r="K413" s="227"/>
      <c r="L413" s="233"/>
      <c r="M413" s="234"/>
      <c r="N413" s="235"/>
      <c r="O413" s="235"/>
      <c r="P413" s="235"/>
      <c r="Q413" s="235"/>
      <c r="R413" s="235"/>
      <c r="S413" s="235"/>
      <c r="T413" s="236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T413" s="237" t="s">
        <v>133</v>
      </c>
      <c r="AU413" s="237" t="s">
        <v>84</v>
      </c>
      <c r="AV413" s="13" t="s">
        <v>84</v>
      </c>
      <c r="AW413" s="13" t="s">
        <v>33</v>
      </c>
      <c r="AX413" s="13" t="s">
        <v>74</v>
      </c>
      <c r="AY413" s="237" t="s">
        <v>123</v>
      </c>
    </row>
    <row r="414" s="14" customFormat="1">
      <c r="A414" s="14"/>
      <c r="B414" s="238"/>
      <c r="C414" s="239"/>
      <c r="D414" s="228" t="s">
        <v>133</v>
      </c>
      <c r="E414" s="240" t="s">
        <v>19</v>
      </c>
      <c r="F414" s="241" t="s">
        <v>299</v>
      </c>
      <c r="G414" s="239"/>
      <c r="H414" s="240" t="s">
        <v>19</v>
      </c>
      <c r="I414" s="242"/>
      <c r="J414" s="239"/>
      <c r="K414" s="239"/>
      <c r="L414" s="243"/>
      <c r="M414" s="244"/>
      <c r="N414" s="245"/>
      <c r="O414" s="245"/>
      <c r="P414" s="245"/>
      <c r="Q414" s="245"/>
      <c r="R414" s="245"/>
      <c r="S414" s="245"/>
      <c r="T414" s="246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T414" s="247" t="s">
        <v>133</v>
      </c>
      <c r="AU414" s="247" t="s">
        <v>84</v>
      </c>
      <c r="AV414" s="14" t="s">
        <v>82</v>
      </c>
      <c r="AW414" s="14" t="s">
        <v>33</v>
      </c>
      <c r="AX414" s="14" t="s">
        <v>74</v>
      </c>
      <c r="AY414" s="247" t="s">
        <v>123</v>
      </c>
    </row>
    <row r="415" s="15" customFormat="1">
      <c r="A415" s="15"/>
      <c r="B415" s="248"/>
      <c r="C415" s="249"/>
      <c r="D415" s="228" t="s">
        <v>133</v>
      </c>
      <c r="E415" s="250" t="s">
        <v>19</v>
      </c>
      <c r="F415" s="251" t="s">
        <v>300</v>
      </c>
      <c r="G415" s="249"/>
      <c r="H415" s="252">
        <v>163.40199999999993</v>
      </c>
      <c r="I415" s="253"/>
      <c r="J415" s="249"/>
      <c r="K415" s="249"/>
      <c r="L415" s="254"/>
      <c r="M415" s="255"/>
      <c r="N415" s="256"/>
      <c r="O415" s="256"/>
      <c r="P415" s="256"/>
      <c r="Q415" s="256"/>
      <c r="R415" s="256"/>
      <c r="S415" s="256"/>
      <c r="T415" s="257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T415" s="258" t="s">
        <v>133</v>
      </c>
      <c r="AU415" s="258" t="s">
        <v>84</v>
      </c>
      <c r="AV415" s="15" t="s">
        <v>129</v>
      </c>
      <c r="AW415" s="15" t="s">
        <v>33</v>
      </c>
      <c r="AX415" s="15" t="s">
        <v>82</v>
      </c>
      <c r="AY415" s="258" t="s">
        <v>123</v>
      </c>
    </row>
    <row r="416" s="2" customFormat="1" ht="62.7" customHeight="1">
      <c r="A416" s="40"/>
      <c r="B416" s="41"/>
      <c r="C416" s="207" t="s">
        <v>313</v>
      </c>
      <c r="D416" s="207" t="s">
        <v>125</v>
      </c>
      <c r="E416" s="208" t="s">
        <v>314</v>
      </c>
      <c r="F416" s="209" t="s">
        <v>315</v>
      </c>
      <c r="G416" s="210" t="s">
        <v>167</v>
      </c>
      <c r="H416" s="211">
        <v>62.972000000000001</v>
      </c>
      <c r="I416" s="212"/>
      <c r="J416" s="213">
        <f>ROUND(I416*H416,2)</f>
        <v>0</v>
      </c>
      <c r="K416" s="214"/>
      <c r="L416" s="46"/>
      <c r="M416" s="215" t="s">
        <v>19</v>
      </c>
      <c r="N416" s="216" t="s">
        <v>45</v>
      </c>
      <c r="O416" s="86"/>
      <c r="P416" s="217">
        <f>O416*H416</f>
        <v>0</v>
      </c>
      <c r="Q416" s="217">
        <v>0</v>
      </c>
      <c r="R416" s="217">
        <f>Q416*H416</f>
        <v>0</v>
      </c>
      <c r="S416" s="217">
        <v>0</v>
      </c>
      <c r="T416" s="218">
        <f>S416*H416</f>
        <v>0</v>
      </c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R416" s="219" t="s">
        <v>129</v>
      </c>
      <c r="AT416" s="219" t="s">
        <v>125</v>
      </c>
      <c r="AU416" s="219" t="s">
        <v>84</v>
      </c>
      <c r="AY416" s="19" t="s">
        <v>123</v>
      </c>
      <c r="BE416" s="220">
        <f>IF(N416="základní",J416,0)</f>
        <v>0</v>
      </c>
      <c r="BF416" s="220">
        <f>IF(N416="snížená",J416,0)</f>
        <v>0</v>
      </c>
      <c r="BG416" s="220">
        <f>IF(N416="zákl. přenesená",J416,0)</f>
        <v>0</v>
      </c>
      <c r="BH416" s="220">
        <f>IF(N416="sníž. přenesená",J416,0)</f>
        <v>0</v>
      </c>
      <c r="BI416" s="220">
        <f>IF(N416="nulová",J416,0)</f>
        <v>0</v>
      </c>
      <c r="BJ416" s="19" t="s">
        <v>82</v>
      </c>
      <c r="BK416" s="220">
        <f>ROUND(I416*H416,2)</f>
        <v>0</v>
      </c>
      <c r="BL416" s="19" t="s">
        <v>129</v>
      </c>
      <c r="BM416" s="219" t="s">
        <v>316</v>
      </c>
    </row>
    <row r="417" s="2" customFormat="1">
      <c r="A417" s="40"/>
      <c r="B417" s="41"/>
      <c r="C417" s="42"/>
      <c r="D417" s="221" t="s">
        <v>131</v>
      </c>
      <c r="E417" s="42"/>
      <c r="F417" s="222" t="s">
        <v>317</v>
      </c>
      <c r="G417" s="42"/>
      <c r="H417" s="42"/>
      <c r="I417" s="223"/>
      <c r="J417" s="42"/>
      <c r="K417" s="42"/>
      <c r="L417" s="46"/>
      <c r="M417" s="224"/>
      <c r="N417" s="225"/>
      <c r="O417" s="86"/>
      <c r="P417" s="86"/>
      <c r="Q417" s="86"/>
      <c r="R417" s="86"/>
      <c r="S417" s="86"/>
      <c r="T417" s="87"/>
      <c r="U417" s="40"/>
      <c r="V417" s="40"/>
      <c r="W417" s="40"/>
      <c r="X417" s="40"/>
      <c r="Y417" s="40"/>
      <c r="Z417" s="40"/>
      <c r="AA417" s="40"/>
      <c r="AB417" s="40"/>
      <c r="AC417" s="40"/>
      <c r="AD417" s="40"/>
      <c r="AE417" s="40"/>
      <c r="AT417" s="19" t="s">
        <v>131</v>
      </c>
      <c r="AU417" s="19" t="s">
        <v>84</v>
      </c>
    </row>
    <row r="418" s="13" customFormat="1">
      <c r="A418" s="13"/>
      <c r="B418" s="226"/>
      <c r="C418" s="227"/>
      <c r="D418" s="228" t="s">
        <v>133</v>
      </c>
      <c r="E418" s="229" t="s">
        <v>19</v>
      </c>
      <c r="F418" s="230" t="s">
        <v>318</v>
      </c>
      <c r="G418" s="227"/>
      <c r="H418" s="231">
        <v>22.030000000000001</v>
      </c>
      <c r="I418" s="232"/>
      <c r="J418" s="227"/>
      <c r="K418" s="227"/>
      <c r="L418" s="233"/>
      <c r="M418" s="234"/>
      <c r="N418" s="235"/>
      <c r="O418" s="235"/>
      <c r="P418" s="235"/>
      <c r="Q418" s="235"/>
      <c r="R418" s="235"/>
      <c r="S418" s="235"/>
      <c r="T418" s="236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T418" s="237" t="s">
        <v>133</v>
      </c>
      <c r="AU418" s="237" t="s">
        <v>84</v>
      </c>
      <c r="AV418" s="13" t="s">
        <v>84</v>
      </c>
      <c r="AW418" s="13" t="s">
        <v>33</v>
      </c>
      <c r="AX418" s="13" t="s">
        <v>74</v>
      </c>
      <c r="AY418" s="237" t="s">
        <v>123</v>
      </c>
    </row>
    <row r="419" s="14" customFormat="1">
      <c r="A419" s="14"/>
      <c r="B419" s="238"/>
      <c r="C419" s="239"/>
      <c r="D419" s="228" t="s">
        <v>133</v>
      </c>
      <c r="E419" s="240" t="s">
        <v>19</v>
      </c>
      <c r="F419" s="241" t="s">
        <v>285</v>
      </c>
      <c r="G419" s="239"/>
      <c r="H419" s="240" t="s">
        <v>19</v>
      </c>
      <c r="I419" s="242"/>
      <c r="J419" s="239"/>
      <c r="K419" s="239"/>
      <c r="L419" s="243"/>
      <c r="M419" s="244"/>
      <c r="N419" s="245"/>
      <c r="O419" s="245"/>
      <c r="P419" s="245"/>
      <c r="Q419" s="245"/>
      <c r="R419" s="245"/>
      <c r="S419" s="245"/>
      <c r="T419" s="246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T419" s="247" t="s">
        <v>133</v>
      </c>
      <c r="AU419" s="247" t="s">
        <v>84</v>
      </c>
      <c r="AV419" s="14" t="s">
        <v>82</v>
      </c>
      <c r="AW419" s="14" t="s">
        <v>33</v>
      </c>
      <c r="AX419" s="14" t="s">
        <v>74</v>
      </c>
      <c r="AY419" s="247" t="s">
        <v>123</v>
      </c>
    </row>
    <row r="420" s="13" customFormat="1">
      <c r="A420" s="13"/>
      <c r="B420" s="226"/>
      <c r="C420" s="227"/>
      <c r="D420" s="228" t="s">
        <v>133</v>
      </c>
      <c r="E420" s="229" t="s">
        <v>19</v>
      </c>
      <c r="F420" s="230" t="s">
        <v>319</v>
      </c>
      <c r="G420" s="227"/>
      <c r="H420" s="231">
        <v>124.95699999999999</v>
      </c>
      <c r="I420" s="232"/>
      <c r="J420" s="227"/>
      <c r="K420" s="227"/>
      <c r="L420" s="233"/>
      <c r="M420" s="234"/>
      <c r="N420" s="235"/>
      <c r="O420" s="235"/>
      <c r="P420" s="235"/>
      <c r="Q420" s="235"/>
      <c r="R420" s="235"/>
      <c r="S420" s="235"/>
      <c r="T420" s="236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T420" s="237" t="s">
        <v>133</v>
      </c>
      <c r="AU420" s="237" t="s">
        <v>84</v>
      </c>
      <c r="AV420" s="13" t="s">
        <v>84</v>
      </c>
      <c r="AW420" s="13" t="s">
        <v>33</v>
      </c>
      <c r="AX420" s="13" t="s">
        <v>74</v>
      </c>
      <c r="AY420" s="237" t="s">
        <v>123</v>
      </c>
    </row>
    <row r="421" s="14" customFormat="1">
      <c r="A421" s="14"/>
      <c r="B421" s="238"/>
      <c r="C421" s="239"/>
      <c r="D421" s="228" t="s">
        <v>133</v>
      </c>
      <c r="E421" s="240" t="s">
        <v>19</v>
      </c>
      <c r="F421" s="241" t="s">
        <v>287</v>
      </c>
      <c r="G421" s="239"/>
      <c r="H421" s="240" t="s">
        <v>19</v>
      </c>
      <c r="I421" s="242"/>
      <c r="J421" s="239"/>
      <c r="K421" s="239"/>
      <c r="L421" s="243"/>
      <c r="M421" s="244"/>
      <c r="N421" s="245"/>
      <c r="O421" s="245"/>
      <c r="P421" s="245"/>
      <c r="Q421" s="245"/>
      <c r="R421" s="245"/>
      <c r="S421" s="245"/>
      <c r="T421" s="246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T421" s="247" t="s">
        <v>133</v>
      </c>
      <c r="AU421" s="247" t="s">
        <v>84</v>
      </c>
      <c r="AV421" s="14" t="s">
        <v>82</v>
      </c>
      <c r="AW421" s="14" t="s">
        <v>33</v>
      </c>
      <c r="AX421" s="14" t="s">
        <v>74</v>
      </c>
      <c r="AY421" s="247" t="s">
        <v>123</v>
      </c>
    </row>
    <row r="422" s="13" customFormat="1">
      <c r="A422" s="13"/>
      <c r="B422" s="226"/>
      <c r="C422" s="227"/>
      <c r="D422" s="228" t="s">
        <v>133</v>
      </c>
      <c r="E422" s="229" t="s">
        <v>19</v>
      </c>
      <c r="F422" s="230" t="s">
        <v>320</v>
      </c>
      <c r="G422" s="227"/>
      <c r="H422" s="231">
        <v>34.533000000000001</v>
      </c>
      <c r="I422" s="232"/>
      <c r="J422" s="227"/>
      <c r="K422" s="227"/>
      <c r="L422" s="233"/>
      <c r="M422" s="234"/>
      <c r="N422" s="235"/>
      <c r="O422" s="235"/>
      <c r="P422" s="235"/>
      <c r="Q422" s="235"/>
      <c r="R422" s="235"/>
      <c r="S422" s="235"/>
      <c r="T422" s="236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T422" s="237" t="s">
        <v>133</v>
      </c>
      <c r="AU422" s="237" t="s">
        <v>84</v>
      </c>
      <c r="AV422" s="13" t="s">
        <v>84</v>
      </c>
      <c r="AW422" s="13" t="s">
        <v>33</v>
      </c>
      <c r="AX422" s="13" t="s">
        <v>74</v>
      </c>
      <c r="AY422" s="237" t="s">
        <v>123</v>
      </c>
    </row>
    <row r="423" s="14" customFormat="1">
      <c r="A423" s="14"/>
      <c r="B423" s="238"/>
      <c r="C423" s="239"/>
      <c r="D423" s="228" t="s">
        <v>133</v>
      </c>
      <c r="E423" s="240" t="s">
        <v>19</v>
      </c>
      <c r="F423" s="241" t="s">
        <v>289</v>
      </c>
      <c r="G423" s="239"/>
      <c r="H423" s="240" t="s">
        <v>19</v>
      </c>
      <c r="I423" s="242"/>
      <c r="J423" s="239"/>
      <c r="K423" s="239"/>
      <c r="L423" s="243"/>
      <c r="M423" s="244"/>
      <c r="N423" s="245"/>
      <c r="O423" s="245"/>
      <c r="P423" s="245"/>
      <c r="Q423" s="245"/>
      <c r="R423" s="245"/>
      <c r="S423" s="245"/>
      <c r="T423" s="246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T423" s="247" t="s">
        <v>133</v>
      </c>
      <c r="AU423" s="247" t="s">
        <v>84</v>
      </c>
      <c r="AV423" s="14" t="s">
        <v>82</v>
      </c>
      <c r="AW423" s="14" t="s">
        <v>33</v>
      </c>
      <c r="AX423" s="14" t="s">
        <v>74</v>
      </c>
      <c r="AY423" s="247" t="s">
        <v>123</v>
      </c>
    </row>
    <row r="424" s="13" customFormat="1">
      <c r="A424" s="13"/>
      <c r="B424" s="226"/>
      <c r="C424" s="227"/>
      <c r="D424" s="228" t="s">
        <v>133</v>
      </c>
      <c r="E424" s="229" t="s">
        <v>19</v>
      </c>
      <c r="F424" s="230" t="s">
        <v>321</v>
      </c>
      <c r="G424" s="227"/>
      <c r="H424" s="231">
        <v>13.811999999999999</v>
      </c>
      <c r="I424" s="232"/>
      <c r="J424" s="227"/>
      <c r="K424" s="227"/>
      <c r="L424" s="233"/>
      <c r="M424" s="234"/>
      <c r="N424" s="235"/>
      <c r="O424" s="235"/>
      <c r="P424" s="235"/>
      <c r="Q424" s="235"/>
      <c r="R424" s="235"/>
      <c r="S424" s="235"/>
      <c r="T424" s="236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T424" s="237" t="s">
        <v>133</v>
      </c>
      <c r="AU424" s="237" t="s">
        <v>84</v>
      </c>
      <c r="AV424" s="13" t="s">
        <v>84</v>
      </c>
      <c r="AW424" s="13" t="s">
        <v>33</v>
      </c>
      <c r="AX424" s="13" t="s">
        <v>74</v>
      </c>
      <c r="AY424" s="237" t="s">
        <v>123</v>
      </c>
    </row>
    <row r="425" s="14" customFormat="1">
      <c r="A425" s="14"/>
      <c r="B425" s="238"/>
      <c r="C425" s="239"/>
      <c r="D425" s="228" t="s">
        <v>133</v>
      </c>
      <c r="E425" s="240" t="s">
        <v>19</v>
      </c>
      <c r="F425" s="241" t="s">
        <v>291</v>
      </c>
      <c r="G425" s="239"/>
      <c r="H425" s="240" t="s">
        <v>19</v>
      </c>
      <c r="I425" s="242"/>
      <c r="J425" s="239"/>
      <c r="K425" s="239"/>
      <c r="L425" s="243"/>
      <c r="M425" s="244"/>
      <c r="N425" s="245"/>
      <c r="O425" s="245"/>
      <c r="P425" s="245"/>
      <c r="Q425" s="245"/>
      <c r="R425" s="245"/>
      <c r="S425" s="245"/>
      <c r="T425" s="246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T425" s="247" t="s">
        <v>133</v>
      </c>
      <c r="AU425" s="247" t="s">
        <v>84</v>
      </c>
      <c r="AV425" s="14" t="s">
        <v>82</v>
      </c>
      <c r="AW425" s="14" t="s">
        <v>33</v>
      </c>
      <c r="AX425" s="14" t="s">
        <v>74</v>
      </c>
      <c r="AY425" s="247" t="s">
        <v>123</v>
      </c>
    </row>
    <row r="426" s="13" customFormat="1">
      <c r="A426" s="13"/>
      <c r="B426" s="226"/>
      <c r="C426" s="227"/>
      <c r="D426" s="228" t="s">
        <v>133</v>
      </c>
      <c r="E426" s="229" t="s">
        <v>19</v>
      </c>
      <c r="F426" s="230" t="s">
        <v>322</v>
      </c>
      <c r="G426" s="227"/>
      <c r="H426" s="231">
        <v>0.95899999999999996</v>
      </c>
      <c r="I426" s="232"/>
      <c r="J426" s="227"/>
      <c r="K426" s="227"/>
      <c r="L426" s="233"/>
      <c r="M426" s="234"/>
      <c r="N426" s="235"/>
      <c r="O426" s="235"/>
      <c r="P426" s="235"/>
      <c r="Q426" s="235"/>
      <c r="R426" s="235"/>
      <c r="S426" s="235"/>
      <c r="T426" s="236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T426" s="237" t="s">
        <v>133</v>
      </c>
      <c r="AU426" s="237" t="s">
        <v>84</v>
      </c>
      <c r="AV426" s="13" t="s">
        <v>84</v>
      </c>
      <c r="AW426" s="13" t="s">
        <v>33</v>
      </c>
      <c r="AX426" s="13" t="s">
        <v>74</v>
      </c>
      <c r="AY426" s="237" t="s">
        <v>123</v>
      </c>
    </row>
    <row r="427" s="14" customFormat="1">
      <c r="A427" s="14"/>
      <c r="B427" s="238"/>
      <c r="C427" s="239"/>
      <c r="D427" s="228" t="s">
        <v>133</v>
      </c>
      <c r="E427" s="240" t="s">
        <v>19</v>
      </c>
      <c r="F427" s="241" t="s">
        <v>293</v>
      </c>
      <c r="G427" s="239"/>
      <c r="H427" s="240" t="s">
        <v>19</v>
      </c>
      <c r="I427" s="242"/>
      <c r="J427" s="239"/>
      <c r="K427" s="239"/>
      <c r="L427" s="243"/>
      <c r="M427" s="244"/>
      <c r="N427" s="245"/>
      <c r="O427" s="245"/>
      <c r="P427" s="245"/>
      <c r="Q427" s="245"/>
      <c r="R427" s="245"/>
      <c r="S427" s="245"/>
      <c r="T427" s="246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T427" s="247" t="s">
        <v>133</v>
      </c>
      <c r="AU427" s="247" t="s">
        <v>84</v>
      </c>
      <c r="AV427" s="14" t="s">
        <v>82</v>
      </c>
      <c r="AW427" s="14" t="s">
        <v>33</v>
      </c>
      <c r="AX427" s="14" t="s">
        <v>74</v>
      </c>
      <c r="AY427" s="247" t="s">
        <v>123</v>
      </c>
    </row>
    <row r="428" s="13" customFormat="1">
      <c r="A428" s="13"/>
      <c r="B428" s="226"/>
      <c r="C428" s="227"/>
      <c r="D428" s="228" t="s">
        <v>133</v>
      </c>
      <c r="E428" s="229" t="s">
        <v>19</v>
      </c>
      <c r="F428" s="230" t="s">
        <v>323</v>
      </c>
      <c r="G428" s="227"/>
      <c r="H428" s="231">
        <v>3.0779999999999998</v>
      </c>
      <c r="I428" s="232"/>
      <c r="J428" s="227"/>
      <c r="K428" s="227"/>
      <c r="L428" s="233"/>
      <c r="M428" s="234"/>
      <c r="N428" s="235"/>
      <c r="O428" s="235"/>
      <c r="P428" s="235"/>
      <c r="Q428" s="235"/>
      <c r="R428" s="235"/>
      <c r="S428" s="235"/>
      <c r="T428" s="236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T428" s="237" t="s">
        <v>133</v>
      </c>
      <c r="AU428" s="237" t="s">
        <v>84</v>
      </c>
      <c r="AV428" s="13" t="s">
        <v>84</v>
      </c>
      <c r="AW428" s="13" t="s">
        <v>33</v>
      </c>
      <c r="AX428" s="13" t="s">
        <v>74</v>
      </c>
      <c r="AY428" s="237" t="s">
        <v>123</v>
      </c>
    </row>
    <row r="429" s="13" customFormat="1">
      <c r="A429" s="13"/>
      <c r="B429" s="226"/>
      <c r="C429" s="227"/>
      <c r="D429" s="228" t="s">
        <v>133</v>
      </c>
      <c r="E429" s="229" t="s">
        <v>19</v>
      </c>
      <c r="F429" s="230" t="s">
        <v>324</v>
      </c>
      <c r="G429" s="227"/>
      <c r="H429" s="231">
        <v>2.2930000000000001</v>
      </c>
      <c r="I429" s="232"/>
      <c r="J429" s="227"/>
      <c r="K429" s="227"/>
      <c r="L429" s="233"/>
      <c r="M429" s="234"/>
      <c r="N429" s="235"/>
      <c r="O429" s="235"/>
      <c r="P429" s="235"/>
      <c r="Q429" s="235"/>
      <c r="R429" s="235"/>
      <c r="S429" s="235"/>
      <c r="T429" s="236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T429" s="237" t="s">
        <v>133</v>
      </c>
      <c r="AU429" s="237" t="s">
        <v>84</v>
      </c>
      <c r="AV429" s="13" t="s">
        <v>84</v>
      </c>
      <c r="AW429" s="13" t="s">
        <v>33</v>
      </c>
      <c r="AX429" s="13" t="s">
        <v>74</v>
      </c>
      <c r="AY429" s="237" t="s">
        <v>123</v>
      </c>
    </row>
    <row r="430" s="13" customFormat="1">
      <c r="A430" s="13"/>
      <c r="B430" s="226"/>
      <c r="C430" s="227"/>
      <c r="D430" s="228" t="s">
        <v>133</v>
      </c>
      <c r="E430" s="229" t="s">
        <v>19</v>
      </c>
      <c r="F430" s="230" t="s">
        <v>324</v>
      </c>
      <c r="G430" s="227"/>
      <c r="H430" s="231">
        <v>2.2930000000000001</v>
      </c>
      <c r="I430" s="232"/>
      <c r="J430" s="227"/>
      <c r="K430" s="227"/>
      <c r="L430" s="233"/>
      <c r="M430" s="234"/>
      <c r="N430" s="235"/>
      <c r="O430" s="235"/>
      <c r="P430" s="235"/>
      <c r="Q430" s="235"/>
      <c r="R430" s="235"/>
      <c r="S430" s="235"/>
      <c r="T430" s="236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T430" s="237" t="s">
        <v>133</v>
      </c>
      <c r="AU430" s="237" t="s">
        <v>84</v>
      </c>
      <c r="AV430" s="13" t="s">
        <v>84</v>
      </c>
      <c r="AW430" s="13" t="s">
        <v>33</v>
      </c>
      <c r="AX430" s="13" t="s">
        <v>74</v>
      </c>
      <c r="AY430" s="237" t="s">
        <v>123</v>
      </c>
    </row>
    <row r="431" s="13" customFormat="1">
      <c r="A431" s="13"/>
      <c r="B431" s="226"/>
      <c r="C431" s="227"/>
      <c r="D431" s="228" t="s">
        <v>133</v>
      </c>
      <c r="E431" s="229" t="s">
        <v>19</v>
      </c>
      <c r="F431" s="230" t="s">
        <v>325</v>
      </c>
      <c r="G431" s="227"/>
      <c r="H431" s="231">
        <v>2.1259999999999999</v>
      </c>
      <c r="I431" s="232"/>
      <c r="J431" s="227"/>
      <c r="K431" s="227"/>
      <c r="L431" s="233"/>
      <c r="M431" s="234"/>
      <c r="N431" s="235"/>
      <c r="O431" s="235"/>
      <c r="P431" s="235"/>
      <c r="Q431" s="235"/>
      <c r="R431" s="235"/>
      <c r="S431" s="235"/>
      <c r="T431" s="236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T431" s="237" t="s">
        <v>133</v>
      </c>
      <c r="AU431" s="237" t="s">
        <v>84</v>
      </c>
      <c r="AV431" s="13" t="s">
        <v>84</v>
      </c>
      <c r="AW431" s="13" t="s">
        <v>33</v>
      </c>
      <c r="AX431" s="13" t="s">
        <v>74</v>
      </c>
      <c r="AY431" s="237" t="s">
        <v>123</v>
      </c>
    </row>
    <row r="432" s="13" customFormat="1">
      <c r="A432" s="13"/>
      <c r="B432" s="226"/>
      <c r="C432" s="227"/>
      <c r="D432" s="228" t="s">
        <v>133</v>
      </c>
      <c r="E432" s="229" t="s">
        <v>19</v>
      </c>
      <c r="F432" s="230" t="s">
        <v>326</v>
      </c>
      <c r="G432" s="227"/>
      <c r="H432" s="231">
        <v>2.7759999999999998</v>
      </c>
      <c r="I432" s="232"/>
      <c r="J432" s="227"/>
      <c r="K432" s="227"/>
      <c r="L432" s="233"/>
      <c r="M432" s="234"/>
      <c r="N432" s="235"/>
      <c r="O432" s="235"/>
      <c r="P432" s="235"/>
      <c r="Q432" s="235"/>
      <c r="R432" s="235"/>
      <c r="S432" s="235"/>
      <c r="T432" s="236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T432" s="237" t="s">
        <v>133</v>
      </c>
      <c r="AU432" s="237" t="s">
        <v>84</v>
      </c>
      <c r="AV432" s="13" t="s">
        <v>84</v>
      </c>
      <c r="AW432" s="13" t="s">
        <v>33</v>
      </c>
      <c r="AX432" s="13" t="s">
        <v>74</v>
      </c>
      <c r="AY432" s="237" t="s">
        <v>123</v>
      </c>
    </row>
    <row r="433" s="13" customFormat="1">
      <c r="A433" s="13"/>
      <c r="B433" s="226"/>
      <c r="C433" s="227"/>
      <c r="D433" s="228" t="s">
        <v>133</v>
      </c>
      <c r="E433" s="229" t="s">
        <v>19</v>
      </c>
      <c r="F433" s="230" t="s">
        <v>327</v>
      </c>
      <c r="G433" s="227"/>
      <c r="H433" s="231">
        <v>1.0509999999999999</v>
      </c>
      <c r="I433" s="232"/>
      <c r="J433" s="227"/>
      <c r="K433" s="227"/>
      <c r="L433" s="233"/>
      <c r="M433" s="234"/>
      <c r="N433" s="235"/>
      <c r="O433" s="235"/>
      <c r="P433" s="235"/>
      <c r="Q433" s="235"/>
      <c r="R433" s="235"/>
      <c r="S433" s="235"/>
      <c r="T433" s="236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T433" s="237" t="s">
        <v>133</v>
      </c>
      <c r="AU433" s="237" t="s">
        <v>84</v>
      </c>
      <c r="AV433" s="13" t="s">
        <v>84</v>
      </c>
      <c r="AW433" s="13" t="s">
        <v>33</v>
      </c>
      <c r="AX433" s="13" t="s">
        <v>74</v>
      </c>
      <c r="AY433" s="237" t="s">
        <v>123</v>
      </c>
    </row>
    <row r="434" s="14" customFormat="1">
      <c r="A434" s="14"/>
      <c r="B434" s="238"/>
      <c r="C434" s="239"/>
      <c r="D434" s="228" t="s">
        <v>133</v>
      </c>
      <c r="E434" s="240" t="s">
        <v>19</v>
      </c>
      <c r="F434" s="241" t="s">
        <v>299</v>
      </c>
      <c r="G434" s="239"/>
      <c r="H434" s="240" t="s">
        <v>19</v>
      </c>
      <c r="I434" s="242"/>
      <c r="J434" s="239"/>
      <c r="K434" s="239"/>
      <c r="L434" s="243"/>
      <c r="M434" s="244"/>
      <c r="N434" s="245"/>
      <c r="O434" s="245"/>
      <c r="P434" s="245"/>
      <c r="Q434" s="245"/>
      <c r="R434" s="245"/>
      <c r="S434" s="245"/>
      <c r="T434" s="246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T434" s="247" t="s">
        <v>133</v>
      </c>
      <c r="AU434" s="247" t="s">
        <v>84</v>
      </c>
      <c r="AV434" s="14" t="s">
        <v>82</v>
      </c>
      <c r="AW434" s="14" t="s">
        <v>33</v>
      </c>
      <c r="AX434" s="14" t="s">
        <v>74</v>
      </c>
      <c r="AY434" s="247" t="s">
        <v>123</v>
      </c>
    </row>
    <row r="435" s="15" customFormat="1">
      <c r="A435" s="15"/>
      <c r="B435" s="248"/>
      <c r="C435" s="249"/>
      <c r="D435" s="228" t="s">
        <v>133</v>
      </c>
      <c r="E435" s="250" t="s">
        <v>19</v>
      </c>
      <c r="F435" s="251" t="s">
        <v>155</v>
      </c>
      <c r="G435" s="249"/>
      <c r="H435" s="252">
        <v>209.90799999999999</v>
      </c>
      <c r="I435" s="253"/>
      <c r="J435" s="249"/>
      <c r="K435" s="249"/>
      <c r="L435" s="254"/>
      <c r="M435" s="255"/>
      <c r="N435" s="256"/>
      <c r="O435" s="256"/>
      <c r="P435" s="256"/>
      <c r="Q435" s="256"/>
      <c r="R435" s="256"/>
      <c r="S435" s="256"/>
      <c r="T435" s="257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T435" s="258" t="s">
        <v>133</v>
      </c>
      <c r="AU435" s="258" t="s">
        <v>84</v>
      </c>
      <c r="AV435" s="15" t="s">
        <v>129</v>
      </c>
      <c r="AW435" s="15" t="s">
        <v>33</v>
      </c>
      <c r="AX435" s="15" t="s">
        <v>82</v>
      </c>
      <c r="AY435" s="258" t="s">
        <v>123</v>
      </c>
    </row>
    <row r="436" s="13" customFormat="1">
      <c r="A436" s="13"/>
      <c r="B436" s="226"/>
      <c r="C436" s="227"/>
      <c r="D436" s="228" t="s">
        <v>133</v>
      </c>
      <c r="E436" s="227"/>
      <c r="F436" s="230" t="s">
        <v>328</v>
      </c>
      <c r="G436" s="227"/>
      <c r="H436" s="231">
        <v>62.972000000000001</v>
      </c>
      <c r="I436" s="232"/>
      <c r="J436" s="227"/>
      <c r="K436" s="227"/>
      <c r="L436" s="233"/>
      <c r="M436" s="234"/>
      <c r="N436" s="235"/>
      <c r="O436" s="235"/>
      <c r="P436" s="235"/>
      <c r="Q436" s="235"/>
      <c r="R436" s="235"/>
      <c r="S436" s="235"/>
      <c r="T436" s="236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T436" s="237" t="s">
        <v>133</v>
      </c>
      <c r="AU436" s="237" t="s">
        <v>84</v>
      </c>
      <c r="AV436" s="13" t="s">
        <v>84</v>
      </c>
      <c r="AW436" s="13" t="s">
        <v>4</v>
      </c>
      <c r="AX436" s="13" t="s">
        <v>82</v>
      </c>
      <c r="AY436" s="237" t="s">
        <v>123</v>
      </c>
    </row>
    <row r="437" s="2" customFormat="1" ht="66.75" customHeight="1">
      <c r="A437" s="40"/>
      <c r="B437" s="41"/>
      <c r="C437" s="207" t="s">
        <v>329</v>
      </c>
      <c r="D437" s="207" t="s">
        <v>125</v>
      </c>
      <c r="E437" s="208" t="s">
        <v>330</v>
      </c>
      <c r="F437" s="209" t="s">
        <v>331</v>
      </c>
      <c r="G437" s="210" t="s">
        <v>167</v>
      </c>
      <c r="H437" s="211">
        <v>944.58000000000004</v>
      </c>
      <c r="I437" s="212"/>
      <c r="J437" s="213">
        <f>ROUND(I437*H437,2)</f>
        <v>0</v>
      </c>
      <c r="K437" s="214"/>
      <c r="L437" s="46"/>
      <c r="M437" s="215" t="s">
        <v>19</v>
      </c>
      <c r="N437" s="216" t="s">
        <v>45</v>
      </c>
      <c r="O437" s="86"/>
      <c r="P437" s="217">
        <f>O437*H437</f>
        <v>0</v>
      </c>
      <c r="Q437" s="217">
        <v>0</v>
      </c>
      <c r="R437" s="217">
        <f>Q437*H437</f>
        <v>0</v>
      </c>
      <c r="S437" s="217">
        <v>0</v>
      </c>
      <c r="T437" s="218">
        <f>S437*H437</f>
        <v>0</v>
      </c>
      <c r="U437" s="40"/>
      <c r="V437" s="40"/>
      <c r="W437" s="40"/>
      <c r="X437" s="40"/>
      <c r="Y437" s="40"/>
      <c r="Z437" s="40"/>
      <c r="AA437" s="40"/>
      <c r="AB437" s="40"/>
      <c r="AC437" s="40"/>
      <c r="AD437" s="40"/>
      <c r="AE437" s="40"/>
      <c r="AR437" s="219" t="s">
        <v>129</v>
      </c>
      <c r="AT437" s="219" t="s">
        <v>125</v>
      </c>
      <c r="AU437" s="219" t="s">
        <v>84</v>
      </c>
      <c r="AY437" s="19" t="s">
        <v>123</v>
      </c>
      <c r="BE437" s="220">
        <f>IF(N437="základní",J437,0)</f>
        <v>0</v>
      </c>
      <c r="BF437" s="220">
        <f>IF(N437="snížená",J437,0)</f>
        <v>0</v>
      </c>
      <c r="BG437" s="220">
        <f>IF(N437="zákl. přenesená",J437,0)</f>
        <v>0</v>
      </c>
      <c r="BH437" s="220">
        <f>IF(N437="sníž. přenesená",J437,0)</f>
        <v>0</v>
      </c>
      <c r="BI437" s="220">
        <f>IF(N437="nulová",J437,0)</f>
        <v>0</v>
      </c>
      <c r="BJ437" s="19" t="s">
        <v>82</v>
      </c>
      <c r="BK437" s="220">
        <f>ROUND(I437*H437,2)</f>
        <v>0</v>
      </c>
      <c r="BL437" s="19" t="s">
        <v>129</v>
      </c>
      <c r="BM437" s="219" t="s">
        <v>332</v>
      </c>
    </row>
    <row r="438" s="2" customFormat="1">
      <c r="A438" s="40"/>
      <c r="B438" s="41"/>
      <c r="C438" s="42"/>
      <c r="D438" s="221" t="s">
        <v>131</v>
      </c>
      <c r="E438" s="42"/>
      <c r="F438" s="222" t="s">
        <v>333</v>
      </c>
      <c r="G438" s="42"/>
      <c r="H438" s="42"/>
      <c r="I438" s="223"/>
      <c r="J438" s="42"/>
      <c r="K438" s="42"/>
      <c r="L438" s="46"/>
      <c r="M438" s="224"/>
      <c r="N438" s="225"/>
      <c r="O438" s="86"/>
      <c r="P438" s="86"/>
      <c r="Q438" s="86"/>
      <c r="R438" s="86"/>
      <c r="S438" s="86"/>
      <c r="T438" s="87"/>
      <c r="U438" s="40"/>
      <c r="V438" s="40"/>
      <c r="W438" s="40"/>
      <c r="X438" s="40"/>
      <c r="Y438" s="40"/>
      <c r="Z438" s="40"/>
      <c r="AA438" s="40"/>
      <c r="AB438" s="40"/>
      <c r="AC438" s="40"/>
      <c r="AD438" s="40"/>
      <c r="AE438" s="40"/>
      <c r="AT438" s="19" t="s">
        <v>131</v>
      </c>
      <c r="AU438" s="19" t="s">
        <v>84</v>
      </c>
    </row>
    <row r="439" s="13" customFormat="1">
      <c r="A439" s="13"/>
      <c r="B439" s="226"/>
      <c r="C439" s="227"/>
      <c r="D439" s="228" t="s">
        <v>133</v>
      </c>
      <c r="E439" s="227"/>
      <c r="F439" s="230" t="s">
        <v>334</v>
      </c>
      <c r="G439" s="227"/>
      <c r="H439" s="231">
        <v>944.58000000000004</v>
      </c>
      <c r="I439" s="232"/>
      <c r="J439" s="227"/>
      <c r="K439" s="227"/>
      <c r="L439" s="233"/>
      <c r="M439" s="234"/>
      <c r="N439" s="235"/>
      <c r="O439" s="235"/>
      <c r="P439" s="235"/>
      <c r="Q439" s="235"/>
      <c r="R439" s="235"/>
      <c r="S439" s="235"/>
      <c r="T439" s="236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T439" s="237" t="s">
        <v>133</v>
      </c>
      <c r="AU439" s="237" t="s">
        <v>84</v>
      </c>
      <c r="AV439" s="13" t="s">
        <v>84</v>
      </c>
      <c r="AW439" s="13" t="s">
        <v>4</v>
      </c>
      <c r="AX439" s="13" t="s">
        <v>82</v>
      </c>
      <c r="AY439" s="237" t="s">
        <v>123</v>
      </c>
    </row>
    <row r="440" s="2" customFormat="1" ht="62.7" customHeight="1">
      <c r="A440" s="40"/>
      <c r="B440" s="41"/>
      <c r="C440" s="207" t="s">
        <v>335</v>
      </c>
      <c r="D440" s="207" t="s">
        <v>125</v>
      </c>
      <c r="E440" s="208" t="s">
        <v>336</v>
      </c>
      <c r="F440" s="209" t="s">
        <v>337</v>
      </c>
      <c r="G440" s="210" t="s">
        <v>167</v>
      </c>
      <c r="H440" s="211">
        <v>146.93600000000001</v>
      </c>
      <c r="I440" s="212"/>
      <c r="J440" s="213">
        <f>ROUND(I440*H440,2)</f>
        <v>0</v>
      </c>
      <c r="K440" s="214"/>
      <c r="L440" s="46"/>
      <c r="M440" s="215" t="s">
        <v>19</v>
      </c>
      <c r="N440" s="216" t="s">
        <v>45</v>
      </c>
      <c r="O440" s="86"/>
      <c r="P440" s="217">
        <f>O440*H440</f>
        <v>0</v>
      </c>
      <c r="Q440" s="217">
        <v>0</v>
      </c>
      <c r="R440" s="217">
        <f>Q440*H440</f>
        <v>0</v>
      </c>
      <c r="S440" s="217">
        <v>0</v>
      </c>
      <c r="T440" s="218">
        <f>S440*H440</f>
        <v>0</v>
      </c>
      <c r="U440" s="40"/>
      <c r="V440" s="40"/>
      <c r="W440" s="40"/>
      <c r="X440" s="40"/>
      <c r="Y440" s="40"/>
      <c r="Z440" s="40"/>
      <c r="AA440" s="40"/>
      <c r="AB440" s="40"/>
      <c r="AC440" s="40"/>
      <c r="AD440" s="40"/>
      <c r="AE440" s="40"/>
      <c r="AR440" s="219" t="s">
        <v>129</v>
      </c>
      <c r="AT440" s="219" t="s">
        <v>125</v>
      </c>
      <c r="AU440" s="219" t="s">
        <v>84</v>
      </c>
      <c r="AY440" s="19" t="s">
        <v>123</v>
      </c>
      <c r="BE440" s="220">
        <f>IF(N440="základní",J440,0)</f>
        <v>0</v>
      </c>
      <c r="BF440" s="220">
        <f>IF(N440="snížená",J440,0)</f>
        <v>0</v>
      </c>
      <c r="BG440" s="220">
        <f>IF(N440="zákl. přenesená",J440,0)</f>
        <v>0</v>
      </c>
      <c r="BH440" s="220">
        <f>IF(N440="sníž. přenesená",J440,0)</f>
        <v>0</v>
      </c>
      <c r="BI440" s="220">
        <f>IF(N440="nulová",J440,0)</f>
        <v>0</v>
      </c>
      <c r="BJ440" s="19" t="s">
        <v>82</v>
      </c>
      <c r="BK440" s="220">
        <f>ROUND(I440*H440,2)</f>
        <v>0</v>
      </c>
      <c r="BL440" s="19" t="s">
        <v>129</v>
      </c>
      <c r="BM440" s="219" t="s">
        <v>338</v>
      </c>
    </row>
    <row r="441" s="2" customFormat="1">
      <c r="A441" s="40"/>
      <c r="B441" s="41"/>
      <c r="C441" s="42"/>
      <c r="D441" s="221" t="s">
        <v>131</v>
      </c>
      <c r="E441" s="42"/>
      <c r="F441" s="222" t="s">
        <v>339</v>
      </c>
      <c r="G441" s="42"/>
      <c r="H441" s="42"/>
      <c r="I441" s="223"/>
      <c r="J441" s="42"/>
      <c r="K441" s="42"/>
      <c r="L441" s="46"/>
      <c r="M441" s="224"/>
      <c r="N441" s="225"/>
      <c r="O441" s="86"/>
      <c r="P441" s="86"/>
      <c r="Q441" s="86"/>
      <c r="R441" s="86"/>
      <c r="S441" s="86"/>
      <c r="T441" s="87"/>
      <c r="U441" s="40"/>
      <c r="V441" s="40"/>
      <c r="W441" s="40"/>
      <c r="X441" s="40"/>
      <c r="Y441" s="40"/>
      <c r="Z441" s="40"/>
      <c r="AA441" s="40"/>
      <c r="AB441" s="40"/>
      <c r="AC441" s="40"/>
      <c r="AD441" s="40"/>
      <c r="AE441" s="40"/>
      <c r="AT441" s="19" t="s">
        <v>131</v>
      </c>
      <c r="AU441" s="19" t="s">
        <v>84</v>
      </c>
    </row>
    <row r="442" s="13" customFormat="1">
      <c r="A442" s="13"/>
      <c r="B442" s="226"/>
      <c r="C442" s="227"/>
      <c r="D442" s="228" t="s">
        <v>133</v>
      </c>
      <c r="E442" s="229" t="s">
        <v>19</v>
      </c>
      <c r="F442" s="230" t="s">
        <v>318</v>
      </c>
      <c r="G442" s="227"/>
      <c r="H442" s="231">
        <v>22.030000000000001</v>
      </c>
      <c r="I442" s="232"/>
      <c r="J442" s="227"/>
      <c r="K442" s="227"/>
      <c r="L442" s="233"/>
      <c r="M442" s="234"/>
      <c r="N442" s="235"/>
      <c r="O442" s="235"/>
      <c r="P442" s="235"/>
      <c r="Q442" s="235"/>
      <c r="R442" s="235"/>
      <c r="S442" s="235"/>
      <c r="T442" s="236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T442" s="237" t="s">
        <v>133</v>
      </c>
      <c r="AU442" s="237" t="s">
        <v>84</v>
      </c>
      <c r="AV442" s="13" t="s">
        <v>84</v>
      </c>
      <c r="AW442" s="13" t="s">
        <v>33</v>
      </c>
      <c r="AX442" s="13" t="s">
        <v>74</v>
      </c>
      <c r="AY442" s="237" t="s">
        <v>123</v>
      </c>
    </row>
    <row r="443" s="14" customFormat="1">
      <c r="A443" s="14"/>
      <c r="B443" s="238"/>
      <c r="C443" s="239"/>
      <c r="D443" s="228" t="s">
        <v>133</v>
      </c>
      <c r="E443" s="240" t="s">
        <v>19</v>
      </c>
      <c r="F443" s="241" t="s">
        <v>285</v>
      </c>
      <c r="G443" s="239"/>
      <c r="H443" s="240" t="s">
        <v>19</v>
      </c>
      <c r="I443" s="242"/>
      <c r="J443" s="239"/>
      <c r="K443" s="239"/>
      <c r="L443" s="243"/>
      <c r="M443" s="244"/>
      <c r="N443" s="245"/>
      <c r="O443" s="245"/>
      <c r="P443" s="245"/>
      <c r="Q443" s="245"/>
      <c r="R443" s="245"/>
      <c r="S443" s="245"/>
      <c r="T443" s="246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T443" s="247" t="s">
        <v>133</v>
      </c>
      <c r="AU443" s="247" t="s">
        <v>84</v>
      </c>
      <c r="AV443" s="14" t="s">
        <v>82</v>
      </c>
      <c r="AW443" s="14" t="s">
        <v>33</v>
      </c>
      <c r="AX443" s="14" t="s">
        <v>74</v>
      </c>
      <c r="AY443" s="247" t="s">
        <v>123</v>
      </c>
    </row>
    <row r="444" s="13" customFormat="1">
      <c r="A444" s="13"/>
      <c r="B444" s="226"/>
      <c r="C444" s="227"/>
      <c r="D444" s="228" t="s">
        <v>133</v>
      </c>
      <c r="E444" s="229" t="s">
        <v>19</v>
      </c>
      <c r="F444" s="230" t="s">
        <v>319</v>
      </c>
      <c r="G444" s="227"/>
      <c r="H444" s="231">
        <v>124.95699999999999</v>
      </c>
      <c r="I444" s="232"/>
      <c r="J444" s="227"/>
      <c r="K444" s="227"/>
      <c r="L444" s="233"/>
      <c r="M444" s="234"/>
      <c r="N444" s="235"/>
      <c r="O444" s="235"/>
      <c r="P444" s="235"/>
      <c r="Q444" s="235"/>
      <c r="R444" s="235"/>
      <c r="S444" s="235"/>
      <c r="T444" s="236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T444" s="237" t="s">
        <v>133</v>
      </c>
      <c r="AU444" s="237" t="s">
        <v>84</v>
      </c>
      <c r="AV444" s="13" t="s">
        <v>84</v>
      </c>
      <c r="AW444" s="13" t="s">
        <v>33</v>
      </c>
      <c r="AX444" s="13" t="s">
        <v>74</v>
      </c>
      <c r="AY444" s="237" t="s">
        <v>123</v>
      </c>
    </row>
    <row r="445" s="14" customFormat="1">
      <c r="A445" s="14"/>
      <c r="B445" s="238"/>
      <c r="C445" s="239"/>
      <c r="D445" s="228" t="s">
        <v>133</v>
      </c>
      <c r="E445" s="240" t="s">
        <v>19</v>
      </c>
      <c r="F445" s="241" t="s">
        <v>287</v>
      </c>
      <c r="G445" s="239"/>
      <c r="H445" s="240" t="s">
        <v>19</v>
      </c>
      <c r="I445" s="242"/>
      <c r="J445" s="239"/>
      <c r="K445" s="239"/>
      <c r="L445" s="243"/>
      <c r="M445" s="244"/>
      <c r="N445" s="245"/>
      <c r="O445" s="245"/>
      <c r="P445" s="245"/>
      <c r="Q445" s="245"/>
      <c r="R445" s="245"/>
      <c r="S445" s="245"/>
      <c r="T445" s="246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T445" s="247" t="s">
        <v>133</v>
      </c>
      <c r="AU445" s="247" t="s">
        <v>84</v>
      </c>
      <c r="AV445" s="14" t="s">
        <v>82</v>
      </c>
      <c r="AW445" s="14" t="s">
        <v>33</v>
      </c>
      <c r="AX445" s="14" t="s">
        <v>74</v>
      </c>
      <c r="AY445" s="247" t="s">
        <v>123</v>
      </c>
    </row>
    <row r="446" s="13" customFormat="1">
      <c r="A446" s="13"/>
      <c r="B446" s="226"/>
      <c r="C446" s="227"/>
      <c r="D446" s="228" t="s">
        <v>133</v>
      </c>
      <c r="E446" s="229" t="s">
        <v>19</v>
      </c>
      <c r="F446" s="230" t="s">
        <v>320</v>
      </c>
      <c r="G446" s="227"/>
      <c r="H446" s="231">
        <v>34.533000000000001</v>
      </c>
      <c r="I446" s="232"/>
      <c r="J446" s="227"/>
      <c r="K446" s="227"/>
      <c r="L446" s="233"/>
      <c r="M446" s="234"/>
      <c r="N446" s="235"/>
      <c r="O446" s="235"/>
      <c r="P446" s="235"/>
      <c r="Q446" s="235"/>
      <c r="R446" s="235"/>
      <c r="S446" s="235"/>
      <c r="T446" s="236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T446" s="237" t="s">
        <v>133</v>
      </c>
      <c r="AU446" s="237" t="s">
        <v>84</v>
      </c>
      <c r="AV446" s="13" t="s">
        <v>84</v>
      </c>
      <c r="AW446" s="13" t="s">
        <v>33</v>
      </c>
      <c r="AX446" s="13" t="s">
        <v>74</v>
      </c>
      <c r="AY446" s="237" t="s">
        <v>123</v>
      </c>
    </row>
    <row r="447" s="14" customFormat="1">
      <c r="A447" s="14"/>
      <c r="B447" s="238"/>
      <c r="C447" s="239"/>
      <c r="D447" s="228" t="s">
        <v>133</v>
      </c>
      <c r="E447" s="240" t="s">
        <v>19</v>
      </c>
      <c r="F447" s="241" t="s">
        <v>289</v>
      </c>
      <c r="G447" s="239"/>
      <c r="H447" s="240" t="s">
        <v>19</v>
      </c>
      <c r="I447" s="242"/>
      <c r="J447" s="239"/>
      <c r="K447" s="239"/>
      <c r="L447" s="243"/>
      <c r="M447" s="244"/>
      <c r="N447" s="245"/>
      <c r="O447" s="245"/>
      <c r="P447" s="245"/>
      <c r="Q447" s="245"/>
      <c r="R447" s="245"/>
      <c r="S447" s="245"/>
      <c r="T447" s="246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T447" s="247" t="s">
        <v>133</v>
      </c>
      <c r="AU447" s="247" t="s">
        <v>84</v>
      </c>
      <c r="AV447" s="14" t="s">
        <v>82</v>
      </c>
      <c r="AW447" s="14" t="s">
        <v>33</v>
      </c>
      <c r="AX447" s="14" t="s">
        <v>74</v>
      </c>
      <c r="AY447" s="247" t="s">
        <v>123</v>
      </c>
    </row>
    <row r="448" s="13" customFormat="1">
      <c r="A448" s="13"/>
      <c r="B448" s="226"/>
      <c r="C448" s="227"/>
      <c r="D448" s="228" t="s">
        <v>133</v>
      </c>
      <c r="E448" s="229" t="s">
        <v>19</v>
      </c>
      <c r="F448" s="230" t="s">
        <v>321</v>
      </c>
      <c r="G448" s="227"/>
      <c r="H448" s="231">
        <v>13.811999999999999</v>
      </c>
      <c r="I448" s="232"/>
      <c r="J448" s="227"/>
      <c r="K448" s="227"/>
      <c r="L448" s="233"/>
      <c r="M448" s="234"/>
      <c r="N448" s="235"/>
      <c r="O448" s="235"/>
      <c r="P448" s="235"/>
      <c r="Q448" s="235"/>
      <c r="R448" s="235"/>
      <c r="S448" s="235"/>
      <c r="T448" s="236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T448" s="237" t="s">
        <v>133</v>
      </c>
      <c r="AU448" s="237" t="s">
        <v>84</v>
      </c>
      <c r="AV448" s="13" t="s">
        <v>84</v>
      </c>
      <c r="AW448" s="13" t="s">
        <v>33</v>
      </c>
      <c r="AX448" s="13" t="s">
        <v>74</v>
      </c>
      <c r="AY448" s="237" t="s">
        <v>123</v>
      </c>
    </row>
    <row r="449" s="14" customFormat="1">
      <c r="A449" s="14"/>
      <c r="B449" s="238"/>
      <c r="C449" s="239"/>
      <c r="D449" s="228" t="s">
        <v>133</v>
      </c>
      <c r="E449" s="240" t="s">
        <v>19</v>
      </c>
      <c r="F449" s="241" t="s">
        <v>291</v>
      </c>
      <c r="G449" s="239"/>
      <c r="H449" s="240" t="s">
        <v>19</v>
      </c>
      <c r="I449" s="242"/>
      <c r="J449" s="239"/>
      <c r="K449" s="239"/>
      <c r="L449" s="243"/>
      <c r="M449" s="244"/>
      <c r="N449" s="245"/>
      <c r="O449" s="245"/>
      <c r="P449" s="245"/>
      <c r="Q449" s="245"/>
      <c r="R449" s="245"/>
      <c r="S449" s="245"/>
      <c r="T449" s="246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T449" s="247" t="s">
        <v>133</v>
      </c>
      <c r="AU449" s="247" t="s">
        <v>84</v>
      </c>
      <c r="AV449" s="14" t="s">
        <v>82</v>
      </c>
      <c r="AW449" s="14" t="s">
        <v>33</v>
      </c>
      <c r="AX449" s="14" t="s">
        <v>74</v>
      </c>
      <c r="AY449" s="247" t="s">
        <v>123</v>
      </c>
    </row>
    <row r="450" s="13" customFormat="1">
      <c r="A450" s="13"/>
      <c r="B450" s="226"/>
      <c r="C450" s="227"/>
      <c r="D450" s="228" t="s">
        <v>133</v>
      </c>
      <c r="E450" s="229" t="s">
        <v>19</v>
      </c>
      <c r="F450" s="230" t="s">
        <v>322</v>
      </c>
      <c r="G450" s="227"/>
      <c r="H450" s="231">
        <v>0.95899999999999996</v>
      </c>
      <c r="I450" s="232"/>
      <c r="J450" s="227"/>
      <c r="K450" s="227"/>
      <c r="L450" s="233"/>
      <c r="M450" s="234"/>
      <c r="N450" s="235"/>
      <c r="O450" s="235"/>
      <c r="P450" s="235"/>
      <c r="Q450" s="235"/>
      <c r="R450" s="235"/>
      <c r="S450" s="235"/>
      <c r="T450" s="236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T450" s="237" t="s">
        <v>133</v>
      </c>
      <c r="AU450" s="237" t="s">
        <v>84</v>
      </c>
      <c r="AV450" s="13" t="s">
        <v>84</v>
      </c>
      <c r="AW450" s="13" t="s">
        <v>33</v>
      </c>
      <c r="AX450" s="13" t="s">
        <v>74</v>
      </c>
      <c r="AY450" s="237" t="s">
        <v>123</v>
      </c>
    </row>
    <row r="451" s="14" customFormat="1">
      <c r="A451" s="14"/>
      <c r="B451" s="238"/>
      <c r="C451" s="239"/>
      <c r="D451" s="228" t="s">
        <v>133</v>
      </c>
      <c r="E451" s="240" t="s">
        <v>19</v>
      </c>
      <c r="F451" s="241" t="s">
        <v>293</v>
      </c>
      <c r="G451" s="239"/>
      <c r="H451" s="240" t="s">
        <v>19</v>
      </c>
      <c r="I451" s="242"/>
      <c r="J451" s="239"/>
      <c r="K451" s="239"/>
      <c r="L451" s="243"/>
      <c r="M451" s="244"/>
      <c r="N451" s="245"/>
      <c r="O451" s="245"/>
      <c r="P451" s="245"/>
      <c r="Q451" s="245"/>
      <c r="R451" s="245"/>
      <c r="S451" s="245"/>
      <c r="T451" s="246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T451" s="247" t="s">
        <v>133</v>
      </c>
      <c r="AU451" s="247" t="s">
        <v>84</v>
      </c>
      <c r="AV451" s="14" t="s">
        <v>82</v>
      </c>
      <c r="AW451" s="14" t="s">
        <v>33</v>
      </c>
      <c r="AX451" s="14" t="s">
        <v>74</v>
      </c>
      <c r="AY451" s="247" t="s">
        <v>123</v>
      </c>
    </row>
    <row r="452" s="13" customFormat="1">
      <c r="A452" s="13"/>
      <c r="B452" s="226"/>
      <c r="C452" s="227"/>
      <c r="D452" s="228" t="s">
        <v>133</v>
      </c>
      <c r="E452" s="229" t="s">
        <v>19</v>
      </c>
      <c r="F452" s="230" t="s">
        <v>323</v>
      </c>
      <c r="G452" s="227"/>
      <c r="H452" s="231">
        <v>3.0779999999999998</v>
      </c>
      <c r="I452" s="232"/>
      <c r="J452" s="227"/>
      <c r="K452" s="227"/>
      <c r="L452" s="233"/>
      <c r="M452" s="234"/>
      <c r="N452" s="235"/>
      <c r="O452" s="235"/>
      <c r="P452" s="235"/>
      <c r="Q452" s="235"/>
      <c r="R452" s="235"/>
      <c r="S452" s="235"/>
      <c r="T452" s="236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T452" s="237" t="s">
        <v>133</v>
      </c>
      <c r="AU452" s="237" t="s">
        <v>84</v>
      </c>
      <c r="AV452" s="13" t="s">
        <v>84</v>
      </c>
      <c r="AW452" s="13" t="s">
        <v>33</v>
      </c>
      <c r="AX452" s="13" t="s">
        <v>74</v>
      </c>
      <c r="AY452" s="237" t="s">
        <v>123</v>
      </c>
    </row>
    <row r="453" s="13" customFormat="1">
      <c r="A453" s="13"/>
      <c r="B453" s="226"/>
      <c r="C453" s="227"/>
      <c r="D453" s="228" t="s">
        <v>133</v>
      </c>
      <c r="E453" s="229" t="s">
        <v>19</v>
      </c>
      <c r="F453" s="230" t="s">
        <v>324</v>
      </c>
      <c r="G453" s="227"/>
      <c r="H453" s="231">
        <v>2.2930000000000001</v>
      </c>
      <c r="I453" s="232"/>
      <c r="J453" s="227"/>
      <c r="K453" s="227"/>
      <c r="L453" s="233"/>
      <c r="M453" s="234"/>
      <c r="N453" s="235"/>
      <c r="O453" s="235"/>
      <c r="P453" s="235"/>
      <c r="Q453" s="235"/>
      <c r="R453" s="235"/>
      <c r="S453" s="235"/>
      <c r="T453" s="236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T453" s="237" t="s">
        <v>133</v>
      </c>
      <c r="AU453" s="237" t="s">
        <v>84</v>
      </c>
      <c r="AV453" s="13" t="s">
        <v>84</v>
      </c>
      <c r="AW453" s="13" t="s">
        <v>33</v>
      </c>
      <c r="AX453" s="13" t="s">
        <v>74</v>
      </c>
      <c r="AY453" s="237" t="s">
        <v>123</v>
      </c>
    </row>
    <row r="454" s="13" customFormat="1">
      <c r="A454" s="13"/>
      <c r="B454" s="226"/>
      <c r="C454" s="227"/>
      <c r="D454" s="228" t="s">
        <v>133</v>
      </c>
      <c r="E454" s="229" t="s">
        <v>19</v>
      </c>
      <c r="F454" s="230" t="s">
        <v>324</v>
      </c>
      <c r="G454" s="227"/>
      <c r="H454" s="231">
        <v>2.2930000000000001</v>
      </c>
      <c r="I454" s="232"/>
      <c r="J454" s="227"/>
      <c r="K454" s="227"/>
      <c r="L454" s="233"/>
      <c r="M454" s="234"/>
      <c r="N454" s="235"/>
      <c r="O454" s="235"/>
      <c r="P454" s="235"/>
      <c r="Q454" s="235"/>
      <c r="R454" s="235"/>
      <c r="S454" s="235"/>
      <c r="T454" s="236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T454" s="237" t="s">
        <v>133</v>
      </c>
      <c r="AU454" s="237" t="s">
        <v>84</v>
      </c>
      <c r="AV454" s="13" t="s">
        <v>84</v>
      </c>
      <c r="AW454" s="13" t="s">
        <v>33</v>
      </c>
      <c r="AX454" s="13" t="s">
        <v>74</v>
      </c>
      <c r="AY454" s="237" t="s">
        <v>123</v>
      </c>
    </row>
    <row r="455" s="13" customFormat="1">
      <c r="A455" s="13"/>
      <c r="B455" s="226"/>
      <c r="C455" s="227"/>
      <c r="D455" s="228" t="s">
        <v>133</v>
      </c>
      <c r="E455" s="229" t="s">
        <v>19</v>
      </c>
      <c r="F455" s="230" t="s">
        <v>325</v>
      </c>
      <c r="G455" s="227"/>
      <c r="H455" s="231">
        <v>2.1259999999999999</v>
      </c>
      <c r="I455" s="232"/>
      <c r="J455" s="227"/>
      <c r="K455" s="227"/>
      <c r="L455" s="233"/>
      <c r="M455" s="234"/>
      <c r="N455" s="235"/>
      <c r="O455" s="235"/>
      <c r="P455" s="235"/>
      <c r="Q455" s="235"/>
      <c r="R455" s="235"/>
      <c r="S455" s="235"/>
      <c r="T455" s="236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T455" s="237" t="s">
        <v>133</v>
      </c>
      <c r="AU455" s="237" t="s">
        <v>84</v>
      </c>
      <c r="AV455" s="13" t="s">
        <v>84</v>
      </c>
      <c r="AW455" s="13" t="s">
        <v>33</v>
      </c>
      <c r="AX455" s="13" t="s">
        <v>74</v>
      </c>
      <c r="AY455" s="237" t="s">
        <v>123</v>
      </c>
    </row>
    <row r="456" s="13" customFormat="1">
      <c r="A456" s="13"/>
      <c r="B456" s="226"/>
      <c r="C456" s="227"/>
      <c r="D456" s="228" t="s">
        <v>133</v>
      </c>
      <c r="E456" s="229" t="s">
        <v>19</v>
      </c>
      <c r="F456" s="230" t="s">
        <v>326</v>
      </c>
      <c r="G456" s="227"/>
      <c r="H456" s="231">
        <v>2.7759999999999998</v>
      </c>
      <c r="I456" s="232"/>
      <c r="J456" s="227"/>
      <c r="K456" s="227"/>
      <c r="L456" s="233"/>
      <c r="M456" s="234"/>
      <c r="N456" s="235"/>
      <c r="O456" s="235"/>
      <c r="P456" s="235"/>
      <c r="Q456" s="235"/>
      <c r="R456" s="235"/>
      <c r="S456" s="235"/>
      <c r="T456" s="236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T456" s="237" t="s">
        <v>133</v>
      </c>
      <c r="AU456" s="237" t="s">
        <v>84</v>
      </c>
      <c r="AV456" s="13" t="s">
        <v>84</v>
      </c>
      <c r="AW456" s="13" t="s">
        <v>33</v>
      </c>
      <c r="AX456" s="13" t="s">
        <v>74</v>
      </c>
      <c r="AY456" s="237" t="s">
        <v>123</v>
      </c>
    </row>
    <row r="457" s="13" customFormat="1">
      <c r="A457" s="13"/>
      <c r="B457" s="226"/>
      <c r="C457" s="227"/>
      <c r="D457" s="228" t="s">
        <v>133</v>
      </c>
      <c r="E457" s="229" t="s">
        <v>19</v>
      </c>
      <c r="F457" s="230" t="s">
        <v>327</v>
      </c>
      <c r="G457" s="227"/>
      <c r="H457" s="231">
        <v>1.0509999999999999</v>
      </c>
      <c r="I457" s="232"/>
      <c r="J457" s="227"/>
      <c r="K457" s="227"/>
      <c r="L457" s="233"/>
      <c r="M457" s="234"/>
      <c r="N457" s="235"/>
      <c r="O457" s="235"/>
      <c r="P457" s="235"/>
      <c r="Q457" s="235"/>
      <c r="R457" s="235"/>
      <c r="S457" s="235"/>
      <c r="T457" s="236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T457" s="237" t="s">
        <v>133</v>
      </c>
      <c r="AU457" s="237" t="s">
        <v>84</v>
      </c>
      <c r="AV457" s="13" t="s">
        <v>84</v>
      </c>
      <c r="AW457" s="13" t="s">
        <v>33</v>
      </c>
      <c r="AX457" s="13" t="s">
        <v>74</v>
      </c>
      <c r="AY457" s="237" t="s">
        <v>123</v>
      </c>
    </row>
    <row r="458" s="14" customFormat="1">
      <c r="A458" s="14"/>
      <c r="B458" s="238"/>
      <c r="C458" s="239"/>
      <c r="D458" s="228" t="s">
        <v>133</v>
      </c>
      <c r="E458" s="240" t="s">
        <v>19</v>
      </c>
      <c r="F458" s="241" t="s">
        <v>299</v>
      </c>
      <c r="G458" s="239"/>
      <c r="H458" s="240" t="s">
        <v>19</v>
      </c>
      <c r="I458" s="242"/>
      <c r="J458" s="239"/>
      <c r="K458" s="239"/>
      <c r="L458" s="243"/>
      <c r="M458" s="244"/>
      <c r="N458" s="245"/>
      <c r="O458" s="245"/>
      <c r="P458" s="245"/>
      <c r="Q458" s="245"/>
      <c r="R458" s="245"/>
      <c r="S458" s="245"/>
      <c r="T458" s="246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T458" s="247" t="s">
        <v>133</v>
      </c>
      <c r="AU458" s="247" t="s">
        <v>84</v>
      </c>
      <c r="AV458" s="14" t="s">
        <v>82</v>
      </c>
      <c r="AW458" s="14" t="s">
        <v>33</v>
      </c>
      <c r="AX458" s="14" t="s">
        <v>74</v>
      </c>
      <c r="AY458" s="247" t="s">
        <v>123</v>
      </c>
    </row>
    <row r="459" s="15" customFormat="1">
      <c r="A459" s="15"/>
      <c r="B459" s="248"/>
      <c r="C459" s="249"/>
      <c r="D459" s="228" t="s">
        <v>133</v>
      </c>
      <c r="E459" s="250" t="s">
        <v>19</v>
      </c>
      <c r="F459" s="251" t="s">
        <v>155</v>
      </c>
      <c r="G459" s="249"/>
      <c r="H459" s="252">
        <v>209.90799999999999</v>
      </c>
      <c r="I459" s="253"/>
      <c r="J459" s="249"/>
      <c r="K459" s="249"/>
      <c r="L459" s="254"/>
      <c r="M459" s="255"/>
      <c r="N459" s="256"/>
      <c r="O459" s="256"/>
      <c r="P459" s="256"/>
      <c r="Q459" s="256"/>
      <c r="R459" s="256"/>
      <c r="S459" s="256"/>
      <c r="T459" s="257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T459" s="258" t="s">
        <v>133</v>
      </c>
      <c r="AU459" s="258" t="s">
        <v>84</v>
      </c>
      <c r="AV459" s="15" t="s">
        <v>129</v>
      </c>
      <c r="AW459" s="15" t="s">
        <v>33</v>
      </c>
      <c r="AX459" s="15" t="s">
        <v>82</v>
      </c>
      <c r="AY459" s="258" t="s">
        <v>123</v>
      </c>
    </row>
    <row r="460" s="13" customFormat="1">
      <c r="A460" s="13"/>
      <c r="B460" s="226"/>
      <c r="C460" s="227"/>
      <c r="D460" s="228" t="s">
        <v>133</v>
      </c>
      <c r="E460" s="227"/>
      <c r="F460" s="230" t="s">
        <v>340</v>
      </c>
      <c r="G460" s="227"/>
      <c r="H460" s="231">
        <v>146.93600000000001</v>
      </c>
      <c r="I460" s="232"/>
      <c r="J460" s="227"/>
      <c r="K460" s="227"/>
      <c r="L460" s="233"/>
      <c r="M460" s="234"/>
      <c r="N460" s="235"/>
      <c r="O460" s="235"/>
      <c r="P460" s="235"/>
      <c r="Q460" s="235"/>
      <c r="R460" s="235"/>
      <c r="S460" s="235"/>
      <c r="T460" s="236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T460" s="237" t="s">
        <v>133</v>
      </c>
      <c r="AU460" s="237" t="s">
        <v>84</v>
      </c>
      <c r="AV460" s="13" t="s">
        <v>84</v>
      </c>
      <c r="AW460" s="13" t="s">
        <v>4</v>
      </c>
      <c r="AX460" s="13" t="s">
        <v>82</v>
      </c>
      <c r="AY460" s="237" t="s">
        <v>123</v>
      </c>
    </row>
    <row r="461" s="2" customFormat="1" ht="66.75" customHeight="1">
      <c r="A461" s="40"/>
      <c r="B461" s="41"/>
      <c r="C461" s="207" t="s">
        <v>8</v>
      </c>
      <c r="D461" s="207" t="s">
        <v>125</v>
      </c>
      <c r="E461" s="208" t="s">
        <v>341</v>
      </c>
      <c r="F461" s="209" t="s">
        <v>342</v>
      </c>
      <c r="G461" s="210" t="s">
        <v>167</v>
      </c>
      <c r="H461" s="211">
        <v>2204.04</v>
      </c>
      <c r="I461" s="212"/>
      <c r="J461" s="213">
        <f>ROUND(I461*H461,2)</f>
        <v>0</v>
      </c>
      <c r="K461" s="214"/>
      <c r="L461" s="46"/>
      <c r="M461" s="215" t="s">
        <v>19</v>
      </c>
      <c r="N461" s="216" t="s">
        <v>45</v>
      </c>
      <c r="O461" s="86"/>
      <c r="P461" s="217">
        <f>O461*H461</f>
        <v>0</v>
      </c>
      <c r="Q461" s="217">
        <v>0</v>
      </c>
      <c r="R461" s="217">
        <f>Q461*H461</f>
        <v>0</v>
      </c>
      <c r="S461" s="217">
        <v>0</v>
      </c>
      <c r="T461" s="218">
        <f>S461*H461</f>
        <v>0</v>
      </c>
      <c r="U461" s="40"/>
      <c r="V461" s="40"/>
      <c r="W461" s="40"/>
      <c r="X461" s="40"/>
      <c r="Y461" s="40"/>
      <c r="Z461" s="40"/>
      <c r="AA461" s="40"/>
      <c r="AB461" s="40"/>
      <c r="AC461" s="40"/>
      <c r="AD461" s="40"/>
      <c r="AE461" s="40"/>
      <c r="AR461" s="219" t="s">
        <v>129</v>
      </c>
      <c r="AT461" s="219" t="s">
        <v>125</v>
      </c>
      <c r="AU461" s="219" t="s">
        <v>84</v>
      </c>
      <c r="AY461" s="19" t="s">
        <v>123</v>
      </c>
      <c r="BE461" s="220">
        <f>IF(N461="základní",J461,0)</f>
        <v>0</v>
      </c>
      <c r="BF461" s="220">
        <f>IF(N461="snížená",J461,0)</f>
        <v>0</v>
      </c>
      <c r="BG461" s="220">
        <f>IF(N461="zákl. přenesená",J461,0)</f>
        <v>0</v>
      </c>
      <c r="BH461" s="220">
        <f>IF(N461="sníž. přenesená",J461,0)</f>
        <v>0</v>
      </c>
      <c r="BI461" s="220">
        <f>IF(N461="nulová",J461,0)</f>
        <v>0</v>
      </c>
      <c r="BJ461" s="19" t="s">
        <v>82</v>
      </c>
      <c r="BK461" s="220">
        <f>ROUND(I461*H461,2)</f>
        <v>0</v>
      </c>
      <c r="BL461" s="19" t="s">
        <v>129</v>
      </c>
      <c r="BM461" s="219" t="s">
        <v>343</v>
      </c>
    </row>
    <row r="462" s="2" customFormat="1">
      <c r="A462" s="40"/>
      <c r="B462" s="41"/>
      <c r="C462" s="42"/>
      <c r="D462" s="221" t="s">
        <v>131</v>
      </c>
      <c r="E462" s="42"/>
      <c r="F462" s="222" t="s">
        <v>344</v>
      </c>
      <c r="G462" s="42"/>
      <c r="H462" s="42"/>
      <c r="I462" s="223"/>
      <c r="J462" s="42"/>
      <c r="K462" s="42"/>
      <c r="L462" s="46"/>
      <c r="M462" s="224"/>
      <c r="N462" s="225"/>
      <c r="O462" s="86"/>
      <c r="P462" s="86"/>
      <c r="Q462" s="86"/>
      <c r="R462" s="86"/>
      <c r="S462" s="86"/>
      <c r="T462" s="87"/>
      <c r="U462" s="40"/>
      <c r="V462" s="40"/>
      <c r="W462" s="40"/>
      <c r="X462" s="40"/>
      <c r="Y462" s="40"/>
      <c r="Z462" s="40"/>
      <c r="AA462" s="40"/>
      <c r="AB462" s="40"/>
      <c r="AC462" s="40"/>
      <c r="AD462" s="40"/>
      <c r="AE462" s="40"/>
      <c r="AT462" s="19" t="s">
        <v>131</v>
      </c>
      <c r="AU462" s="19" t="s">
        <v>84</v>
      </c>
    </row>
    <row r="463" s="13" customFormat="1">
      <c r="A463" s="13"/>
      <c r="B463" s="226"/>
      <c r="C463" s="227"/>
      <c r="D463" s="228" t="s">
        <v>133</v>
      </c>
      <c r="E463" s="227"/>
      <c r="F463" s="230" t="s">
        <v>345</v>
      </c>
      <c r="G463" s="227"/>
      <c r="H463" s="231">
        <v>2204.04</v>
      </c>
      <c r="I463" s="232"/>
      <c r="J463" s="227"/>
      <c r="K463" s="227"/>
      <c r="L463" s="233"/>
      <c r="M463" s="234"/>
      <c r="N463" s="235"/>
      <c r="O463" s="235"/>
      <c r="P463" s="235"/>
      <c r="Q463" s="235"/>
      <c r="R463" s="235"/>
      <c r="S463" s="235"/>
      <c r="T463" s="236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T463" s="237" t="s">
        <v>133</v>
      </c>
      <c r="AU463" s="237" t="s">
        <v>84</v>
      </c>
      <c r="AV463" s="13" t="s">
        <v>84</v>
      </c>
      <c r="AW463" s="13" t="s">
        <v>4</v>
      </c>
      <c r="AX463" s="13" t="s">
        <v>82</v>
      </c>
      <c r="AY463" s="237" t="s">
        <v>123</v>
      </c>
    </row>
    <row r="464" s="2" customFormat="1" ht="37.8" customHeight="1">
      <c r="A464" s="40"/>
      <c r="B464" s="41"/>
      <c r="C464" s="207" t="s">
        <v>346</v>
      </c>
      <c r="D464" s="207" t="s">
        <v>125</v>
      </c>
      <c r="E464" s="208" t="s">
        <v>347</v>
      </c>
      <c r="F464" s="209" t="s">
        <v>310</v>
      </c>
      <c r="G464" s="210" t="s">
        <v>167</v>
      </c>
      <c r="H464" s="211">
        <v>209.90799999999999</v>
      </c>
      <c r="I464" s="212"/>
      <c r="J464" s="213">
        <f>ROUND(I464*H464,2)</f>
        <v>0</v>
      </c>
      <c r="K464" s="214"/>
      <c r="L464" s="46"/>
      <c r="M464" s="215" t="s">
        <v>19</v>
      </c>
      <c r="N464" s="216" t="s">
        <v>45</v>
      </c>
      <c r="O464" s="86"/>
      <c r="P464" s="217">
        <f>O464*H464</f>
        <v>0</v>
      </c>
      <c r="Q464" s="217">
        <v>0</v>
      </c>
      <c r="R464" s="217">
        <f>Q464*H464</f>
        <v>0</v>
      </c>
      <c r="S464" s="217">
        <v>0</v>
      </c>
      <c r="T464" s="218">
        <f>S464*H464</f>
        <v>0</v>
      </c>
      <c r="U464" s="40"/>
      <c r="V464" s="40"/>
      <c r="W464" s="40"/>
      <c r="X464" s="40"/>
      <c r="Y464" s="40"/>
      <c r="Z464" s="40"/>
      <c r="AA464" s="40"/>
      <c r="AB464" s="40"/>
      <c r="AC464" s="40"/>
      <c r="AD464" s="40"/>
      <c r="AE464" s="40"/>
      <c r="AR464" s="219" t="s">
        <v>129</v>
      </c>
      <c r="AT464" s="219" t="s">
        <v>125</v>
      </c>
      <c r="AU464" s="219" t="s">
        <v>84</v>
      </c>
      <c r="AY464" s="19" t="s">
        <v>123</v>
      </c>
      <c r="BE464" s="220">
        <f>IF(N464="základní",J464,0)</f>
        <v>0</v>
      </c>
      <c r="BF464" s="220">
        <f>IF(N464="snížená",J464,0)</f>
        <v>0</v>
      </c>
      <c r="BG464" s="220">
        <f>IF(N464="zákl. přenesená",J464,0)</f>
        <v>0</v>
      </c>
      <c r="BH464" s="220">
        <f>IF(N464="sníž. přenesená",J464,0)</f>
        <v>0</v>
      </c>
      <c r="BI464" s="220">
        <f>IF(N464="nulová",J464,0)</f>
        <v>0</v>
      </c>
      <c r="BJ464" s="19" t="s">
        <v>82</v>
      </c>
      <c r="BK464" s="220">
        <f>ROUND(I464*H464,2)</f>
        <v>0</v>
      </c>
      <c r="BL464" s="19" t="s">
        <v>129</v>
      </c>
      <c r="BM464" s="219" t="s">
        <v>348</v>
      </c>
    </row>
    <row r="465" s="2" customFormat="1">
      <c r="A465" s="40"/>
      <c r="B465" s="41"/>
      <c r="C465" s="42"/>
      <c r="D465" s="221" t="s">
        <v>131</v>
      </c>
      <c r="E465" s="42"/>
      <c r="F465" s="222" t="s">
        <v>349</v>
      </c>
      <c r="G465" s="42"/>
      <c r="H465" s="42"/>
      <c r="I465" s="223"/>
      <c r="J465" s="42"/>
      <c r="K465" s="42"/>
      <c r="L465" s="46"/>
      <c r="M465" s="224"/>
      <c r="N465" s="225"/>
      <c r="O465" s="86"/>
      <c r="P465" s="86"/>
      <c r="Q465" s="86"/>
      <c r="R465" s="86"/>
      <c r="S465" s="86"/>
      <c r="T465" s="87"/>
      <c r="U465" s="40"/>
      <c r="V465" s="40"/>
      <c r="W465" s="40"/>
      <c r="X465" s="40"/>
      <c r="Y465" s="40"/>
      <c r="Z465" s="40"/>
      <c r="AA465" s="40"/>
      <c r="AB465" s="40"/>
      <c r="AC465" s="40"/>
      <c r="AD465" s="40"/>
      <c r="AE465" s="40"/>
      <c r="AT465" s="19" t="s">
        <v>131</v>
      </c>
      <c r="AU465" s="19" t="s">
        <v>84</v>
      </c>
    </row>
    <row r="466" s="13" customFormat="1">
      <c r="A466" s="13"/>
      <c r="B466" s="226"/>
      <c r="C466" s="227"/>
      <c r="D466" s="228" t="s">
        <v>133</v>
      </c>
      <c r="E466" s="229" t="s">
        <v>19</v>
      </c>
      <c r="F466" s="230" t="s">
        <v>318</v>
      </c>
      <c r="G466" s="227"/>
      <c r="H466" s="231">
        <v>22.030000000000001</v>
      </c>
      <c r="I466" s="232"/>
      <c r="J466" s="227"/>
      <c r="K466" s="227"/>
      <c r="L466" s="233"/>
      <c r="M466" s="234"/>
      <c r="N466" s="235"/>
      <c r="O466" s="235"/>
      <c r="P466" s="235"/>
      <c r="Q466" s="235"/>
      <c r="R466" s="235"/>
      <c r="S466" s="235"/>
      <c r="T466" s="236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T466" s="237" t="s">
        <v>133</v>
      </c>
      <c r="AU466" s="237" t="s">
        <v>84</v>
      </c>
      <c r="AV466" s="13" t="s">
        <v>84</v>
      </c>
      <c r="AW466" s="13" t="s">
        <v>33</v>
      </c>
      <c r="AX466" s="13" t="s">
        <v>74</v>
      </c>
      <c r="AY466" s="237" t="s">
        <v>123</v>
      </c>
    </row>
    <row r="467" s="14" customFormat="1">
      <c r="A467" s="14"/>
      <c r="B467" s="238"/>
      <c r="C467" s="239"/>
      <c r="D467" s="228" t="s">
        <v>133</v>
      </c>
      <c r="E467" s="240" t="s">
        <v>19</v>
      </c>
      <c r="F467" s="241" t="s">
        <v>285</v>
      </c>
      <c r="G467" s="239"/>
      <c r="H467" s="240" t="s">
        <v>19</v>
      </c>
      <c r="I467" s="242"/>
      <c r="J467" s="239"/>
      <c r="K467" s="239"/>
      <c r="L467" s="243"/>
      <c r="M467" s="244"/>
      <c r="N467" s="245"/>
      <c r="O467" s="245"/>
      <c r="P467" s="245"/>
      <c r="Q467" s="245"/>
      <c r="R467" s="245"/>
      <c r="S467" s="245"/>
      <c r="T467" s="246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T467" s="247" t="s">
        <v>133</v>
      </c>
      <c r="AU467" s="247" t="s">
        <v>84</v>
      </c>
      <c r="AV467" s="14" t="s">
        <v>82</v>
      </c>
      <c r="AW467" s="14" t="s">
        <v>33</v>
      </c>
      <c r="AX467" s="14" t="s">
        <v>74</v>
      </c>
      <c r="AY467" s="247" t="s">
        <v>123</v>
      </c>
    </row>
    <row r="468" s="13" customFormat="1">
      <c r="A468" s="13"/>
      <c r="B468" s="226"/>
      <c r="C468" s="227"/>
      <c r="D468" s="228" t="s">
        <v>133</v>
      </c>
      <c r="E468" s="229" t="s">
        <v>19</v>
      </c>
      <c r="F468" s="230" t="s">
        <v>319</v>
      </c>
      <c r="G468" s="227"/>
      <c r="H468" s="231">
        <v>124.95699999999999</v>
      </c>
      <c r="I468" s="232"/>
      <c r="J468" s="227"/>
      <c r="K468" s="227"/>
      <c r="L468" s="233"/>
      <c r="M468" s="234"/>
      <c r="N468" s="235"/>
      <c r="O468" s="235"/>
      <c r="P468" s="235"/>
      <c r="Q468" s="235"/>
      <c r="R468" s="235"/>
      <c r="S468" s="235"/>
      <c r="T468" s="236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T468" s="237" t="s">
        <v>133</v>
      </c>
      <c r="AU468" s="237" t="s">
        <v>84</v>
      </c>
      <c r="AV468" s="13" t="s">
        <v>84</v>
      </c>
      <c r="AW468" s="13" t="s">
        <v>33</v>
      </c>
      <c r="AX468" s="13" t="s">
        <v>74</v>
      </c>
      <c r="AY468" s="237" t="s">
        <v>123</v>
      </c>
    </row>
    <row r="469" s="14" customFormat="1">
      <c r="A469" s="14"/>
      <c r="B469" s="238"/>
      <c r="C469" s="239"/>
      <c r="D469" s="228" t="s">
        <v>133</v>
      </c>
      <c r="E469" s="240" t="s">
        <v>19</v>
      </c>
      <c r="F469" s="241" t="s">
        <v>287</v>
      </c>
      <c r="G469" s="239"/>
      <c r="H469" s="240" t="s">
        <v>19</v>
      </c>
      <c r="I469" s="242"/>
      <c r="J469" s="239"/>
      <c r="K469" s="239"/>
      <c r="L469" s="243"/>
      <c r="M469" s="244"/>
      <c r="N469" s="245"/>
      <c r="O469" s="245"/>
      <c r="P469" s="245"/>
      <c r="Q469" s="245"/>
      <c r="R469" s="245"/>
      <c r="S469" s="245"/>
      <c r="T469" s="246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T469" s="247" t="s">
        <v>133</v>
      </c>
      <c r="AU469" s="247" t="s">
        <v>84</v>
      </c>
      <c r="AV469" s="14" t="s">
        <v>82</v>
      </c>
      <c r="AW469" s="14" t="s">
        <v>33</v>
      </c>
      <c r="AX469" s="14" t="s">
        <v>74</v>
      </c>
      <c r="AY469" s="247" t="s">
        <v>123</v>
      </c>
    </row>
    <row r="470" s="13" customFormat="1">
      <c r="A470" s="13"/>
      <c r="B470" s="226"/>
      <c r="C470" s="227"/>
      <c r="D470" s="228" t="s">
        <v>133</v>
      </c>
      <c r="E470" s="229" t="s">
        <v>19</v>
      </c>
      <c r="F470" s="230" t="s">
        <v>320</v>
      </c>
      <c r="G470" s="227"/>
      <c r="H470" s="231">
        <v>34.533000000000001</v>
      </c>
      <c r="I470" s="232"/>
      <c r="J470" s="227"/>
      <c r="K470" s="227"/>
      <c r="L470" s="233"/>
      <c r="M470" s="234"/>
      <c r="N470" s="235"/>
      <c r="O470" s="235"/>
      <c r="P470" s="235"/>
      <c r="Q470" s="235"/>
      <c r="R470" s="235"/>
      <c r="S470" s="235"/>
      <c r="T470" s="236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T470" s="237" t="s">
        <v>133</v>
      </c>
      <c r="AU470" s="237" t="s">
        <v>84</v>
      </c>
      <c r="AV470" s="13" t="s">
        <v>84</v>
      </c>
      <c r="AW470" s="13" t="s">
        <v>33</v>
      </c>
      <c r="AX470" s="13" t="s">
        <v>74</v>
      </c>
      <c r="AY470" s="237" t="s">
        <v>123</v>
      </c>
    </row>
    <row r="471" s="14" customFormat="1">
      <c r="A471" s="14"/>
      <c r="B471" s="238"/>
      <c r="C471" s="239"/>
      <c r="D471" s="228" t="s">
        <v>133</v>
      </c>
      <c r="E471" s="240" t="s">
        <v>19</v>
      </c>
      <c r="F471" s="241" t="s">
        <v>289</v>
      </c>
      <c r="G471" s="239"/>
      <c r="H471" s="240" t="s">
        <v>19</v>
      </c>
      <c r="I471" s="242"/>
      <c r="J471" s="239"/>
      <c r="K471" s="239"/>
      <c r="L471" s="243"/>
      <c r="M471" s="244"/>
      <c r="N471" s="245"/>
      <c r="O471" s="245"/>
      <c r="P471" s="245"/>
      <c r="Q471" s="245"/>
      <c r="R471" s="245"/>
      <c r="S471" s="245"/>
      <c r="T471" s="246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T471" s="247" t="s">
        <v>133</v>
      </c>
      <c r="AU471" s="247" t="s">
        <v>84</v>
      </c>
      <c r="AV471" s="14" t="s">
        <v>82</v>
      </c>
      <c r="AW471" s="14" t="s">
        <v>33</v>
      </c>
      <c r="AX471" s="14" t="s">
        <v>74</v>
      </c>
      <c r="AY471" s="247" t="s">
        <v>123</v>
      </c>
    </row>
    <row r="472" s="13" customFormat="1">
      <c r="A472" s="13"/>
      <c r="B472" s="226"/>
      <c r="C472" s="227"/>
      <c r="D472" s="228" t="s">
        <v>133</v>
      </c>
      <c r="E472" s="229" t="s">
        <v>19</v>
      </c>
      <c r="F472" s="230" t="s">
        <v>321</v>
      </c>
      <c r="G472" s="227"/>
      <c r="H472" s="231">
        <v>13.811999999999999</v>
      </c>
      <c r="I472" s="232"/>
      <c r="J472" s="227"/>
      <c r="K472" s="227"/>
      <c r="L472" s="233"/>
      <c r="M472" s="234"/>
      <c r="N472" s="235"/>
      <c r="O472" s="235"/>
      <c r="P472" s="235"/>
      <c r="Q472" s="235"/>
      <c r="R472" s="235"/>
      <c r="S472" s="235"/>
      <c r="T472" s="236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T472" s="237" t="s">
        <v>133</v>
      </c>
      <c r="AU472" s="237" t="s">
        <v>84</v>
      </c>
      <c r="AV472" s="13" t="s">
        <v>84</v>
      </c>
      <c r="AW472" s="13" t="s">
        <v>33</v>
      </c>
      <c r="AX472" s="13" t="s">
        <v>74</v>
      </c>
      <c r="AY472" s="237" t="s">
        <v>123</v>
      </c>
    </row>
    <row r="473" s="14" customFormat="1">
      <c r="A473" s="14"/>
      <c r="B473" s="238"/>
      <c r="C473" s="239"/>
      <c r="D473" s="228" t="s">
        <v>133</v>
      </c>
      <c r="E473" s="240" t="s">
        <v>19</v>
      </c>
      <c r="F473" s="241" t="s">
        <v>291</v>
      </c>
      <c r="G473" s="239"/>
      <c r="H473" s="240" t="s">
        <v>19</v>
      </c>
      <c r="I473" s="242"/>
      <c r="J473" s="239"/>
      <c r="K473" s="239"/>
      <c r="L473" s="243"/>
      <c r="M473" s="244"/>
      <c r="N473" s="245"/>
      <c r="O473" s="245"/>
      <c r="P473" s="245"/>
      <c r="Q473" s="245"/>
      <c r="R473" s="245"/>
      <c r="S473" s="245"/>
      <c r="T473" s="246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T473" s="247" t="s">
        <v>133</v>
      </c>
      <c r="AU473" s="247" t="s">
        <v>84</v>
      </c>
      <c r="AV473" s="14" t="s">
        <v>82</v>
      </c>
      <c r="AW473" s="14" t="s">
        <v>33</v>
      </c>
      <c r="AX473" s="14" t="s">
        <v>74</v>
      </c>
      <c r="AY473" s="247" t="s">
        <v>123</v>
      </c>
    </row>
    <row r="474" s="13" customFormat="1">
      <c r="A474" s="13"/>
      <c r="B474" s="226"/>
      <c r="C474" s="227"/>
      <c r="D474" s="228" t="s">
        <v>133</v>
      </c>
      <c r="E474" s="229" t="s">
        <v>19</v>
      </c>
      <c r="F474" s="230" t="s">
        <v>322</v>
      </c>
      <c r="G474" s="227"/>
      <c r="H474" s="231">
        <v>0.95899999999999996</v>
      </c>
      <c r="I474" s="232"/>
      <c r="J474" s="227"/>
      <c r="K474" s="227"/>
      <c r="L474" s="233"/>
      <c r="M474" s="234"/>
      <c r="N474" s="235"/>
      <c r="O474" s="235"/>
      <c r="P474" s="235"/>
      <c r="Q474" s="235"/>
      <c r="R474" s="235"/>
      <c r="S474" s="235"/>
      <c r="T474" s="236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T474" s="237" t="s">
        <v>133</v>
      </c>
      <c r="AU474" s="237" t="s">
        <v>84</v>
      </c>
      <c r="AV474" s="13" t="s">
        <v>84</v>
      </c>
      <c r="AW474" s="13" t="s">
        <v>33</v>
      </c>
      <c r="AX474" s="13" t="s">
        <v>74</v>
      </c>
      <c r="AY474" s="237" t="s">
        <v>123</v>
      </c>
    </row>
    <row r="475" s="14" customFormat="1">
      <c r="A475" s="14"/>
      <c r="B475" s="238"/>
      <c r="C475" s="239"/>
      <c r="D475" s="228" t="s">
        <v>133</v>
      </c>
      <c r="E475" s="240" t="s">
        <v>19</v>
      </c>
      <c r="F475" s="241" t="s">
        <v>293</v>
      </c>
      <c r="G475" s="239"/>
      <c r="H475" s="240" t="s">
        <v>19</v>
      </c>
      <c r="I475" s="242"/>
      <c r="J475" s="239"/>
      <c r="K475" s="239"/>
      <c r="L475" s="243"/>
      <c r="M475" s="244"/>
      <c r="N475" s="245"/>
      <c r="O475" s="245"/>
      <c r="P475" s="245"/>
      <c r="Q475" s="245"/>
      <c r="R475" s="245"/>
      <c r="S475" s="245"/>
      <c r="T475" s="246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T475" s="247" t="s">
        <v>133</v>
      </c>
      <c r="AU475" s="247" t="s">
        <v>84</v>
      </c>
      <c r="AV475" s="14" t="s">
        <v>82</v>
      </c>
      <c r="AW475" s="14" t="s">
        <v>33</v>
      </c>
      <c r="AX475" s="14" t="s">
        <v>74</v>
      </c>
      <c r="AY475" s="247" t="s">
        <v>123</v>
      </c>
    </row>
    <row r="476" s="13" customFormat="1">
      <c r="A476" s="13"/>
      <c r="B476" s="226"/>
      <c r="C476" s="227"/>
      <c r="D476" s="228" t="s">
        <v>133</v>
      </c>
      <c r="E476" s="229" t="s">
        <v>19</v>
      </c>
      <c r="F476" s="230" t="s">
        <v>323</v>
      </c>
      <c r="G476" s="227"/>
      <c r="H476" s="231">
        <v>3.0779999999999998</v>
      </c>
      <c r="I476" s="232"/>
      <c r="J476" s="227"/>
      <c r="K476" s="227"/>
      <c r="L476" s="233"/>
      <c r="M476" s="234"/>
      <c r="N476" s="235"/>
      <c r="O476" s="235"/>
      <c r="P476" s="235"/>
      <c r="Q476" s="235"/>
      <c r="R476" s="235"/>
      <c r="S476" s="235"/>
      <c r="T476" s="236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T476" s="237" t="s">
        <v>133</v>
      </c>
      <c r="AU476" s="237" t="s">
        <v>84</v>
      </c>
      <c r="AV476" s="13" t="s">
        <v>84</v>
      </c>
      <c r="AW476" s="13" t="s">
        <v>33</v>
      </c>
      <c r="AX476" s="13" t="s">
        <v>74</v>
      </c>
      <c r="AY476" s="237" t="s">
        <v>123</v>
      </c>
    </row>
    <row r="477" s="13" customFormat="1">
      <c r="A477" s="13"/>
      <c r="B477" s="226"/>
      <c r="C477" s="227"/>
      <c r="D477" s="228" t="s">
        <v>133</v>
      </c>
      <c r="E477" s="229" t="s">
        <v>19</v>
      </c>
      <c r="F477" s="230" t="s">
        <v>324</v>
      </c>
      <c r="G477" s="227"/>
      <c r="H477" s="231">
        <v>2.2930000000000001</v>
      </c>
      <c r="I477" s="232"/>
      <c r="J477" s="227"/>
      <c r="K477" s="227"/>
      <c r="L477" s="233"/>
      <c r="M477" s="234"/>
      <c r="N477" s="235"/>
      <c r="O477" s="235"/>
      <c r="P477" s="235"/>
      <c r="Q477" s="235"/>
      <c r="R477" s="235"/>
      <c r="S477" s="235"/>
      <c r="T477" s="236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T477" s="237" t="s">
        <v>133</v>
      </c>
      <c r="AU477" s="237" t="s">
        <v>84</v>
      </c>
      <c r="AV477" s="13" t="s">
        <v>84</v>
      </c>
      <c r="AW477" s="13" t="s">
        <v>33</v>
      </c>
      <c r="AX477" s="13" t="s">
        <v>74</v>
      </c>
      <c r="AY477" s="237" t="s">
        <v>123</v>
      </c>
    </row>
    <row r="478" s="13" customFormat="1">
      <c r="A478" s="13"/>
      <c r="B478" s="226"/>
      <c r="C478" s="227"/>
      <c r="D478" s="228" t="s">
        <v>133</v>
      </c>
      <c r="E478" s="229" t="s">
        <v>19</v>
      </c>
      <c r="F478" s="230" t="s">
        <v>324</v>
      </c>
      <c r="G478" s="227"/>
      <c r="H478" s="231">
        <v>2.2930000000000001</v>
      </c>
      <c r="I478" s="232"/>
      <c r="J478" s="227"/>
      <c r="K478" s="227"/>
      <c r="L478" s="233"/>
      <c r="M478" s="234"/>
      <c r="N478" s="235"/>
      <c r="O478" s="235"/>
      <c r="P478" s="235"/>
      <c r="Q478" s="235"/>
      <c r="R478" s="235"/>
      <c r="S478" s="235"/>
      <c r="T478" s="236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T478" s="237" t="s">
        <v>133</v>
      </c>
      <c r="AU478" s="237" t="s">
        <v>84</v>
      </c>
      <c r="AV478" s="13" t="s">
        <v>84</v>
      </c>
      <c r="AW478" s="13" t="s">
        <v>33</v>
      </c>
      <c r="AX478" s="13" t="s">
        <v>74</v>
      </c>
      <c r="AY478" s="237" t="s">
        <v>123</v>
      </c>
    </row>
    <row r="479" s="13" customFormat="1">
      <c r="A479" s="13"/>
      <c r="B479" s="226"/>
      <c r="C479" s="227"/>
      <c r="D479" s="228" t="s">
        <v>133</v>
      </c>
      <c r="E479" s="229" t="s">
        <v>19</v>
      </c>
      <c r="F479" s="230" t="s">
        <v>325</v>
      </c>
      <c r="G479" s="227"/>
      <c r="H479" s="231">
        <v>2.1259999999999999</v>
      </c>
      <c r="I479" s="232"/>
      <c r="J479" s="227"/>
      <c r="K479" s="227"/>
      <c r="L479" s="233"/>
      <c r="M479" s="234"/>
      <c r="N479" s="235"/>
      <c r="O479" s="235"/>
      <c r="P479" s="235"/>
      <c r="Q479" s="235"/>
      <c r="R479" s="235"/>
      <c r="S479" s="235"/>
      <c r="T479" s="236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T479" s="237" t="s">
        <v>133</v>
      </c>
      <c r="AU479" s="237" t="s">
        <v>84</v>
      </c>
      <c r="AV479" s="13" t="s">
        <v>84</v>
      </c>
      <c r="AW479" s="13" t="s">
        <v>33</v>
      </c>
      <c r="AX479" s="13" t="s">
        <v>74</v>
      </c>
      <c r="AY479" s="237" t="s">
        <v>123</v>
      </c>
    </row>
    <row r="480" s="13" customFormat="1">
      <c r="A480" s="13"/>
      <c r="B480" s="226"/>
      <c r="C480" s="227"/>
      <c r="D480" s="228" t="s">
        <v>133</v>
      </c>
      <c r="E480" s="229" t="s">
        <v>19</v>
      </c>
      <c r="F480" s="230" t="s">
        <v>326</v>
      </c>
      <c r="G480" s="227"/>
      <c r="H480" s="231">
        <v>2.7759999999999998</v>
      </c>
      <c r="I480" s="232"/>
      <c r="J480" s="227"/>
      <c r="K480" s="227"/>
      <c r="L480" s="233"/>
      <c r="M480" s="234"/>
      <c r="N480" s="235"/>
      <c r="O480" s="235"/>
      <c r="P480" s="235"/>
      <c r="Q480" s="235"/>
      <c r="R480" s="235"/>
      <c r="S480" s="235"/>
      <c r="T480" s="236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T480" s="237" t="s">
        <v>133</v>
      </c>
      <c r="AU480" s="237" t="s">
        <v>84</v>
      </c>
      <c r="AV480" s="13" t="s">
        <v>84</v>
      </c>
      <c r="AW480" s="13" t="s">
        <v>33</v>
      </c>
      <c r="AX480" s="13" t="s">
        <v>74</v>
      </c>
      <c r="AY480" s="237" t="s">
        <v>123</v>
      </c>
    </row>
    <row r="481" s="13" customFormat="1">
      <c r="A481" s="13"/>
      <c r="B481" s="226"/>
      <c r="C481" s="227"/>
      <c r="D481" s="228" t="s">
        <v>133</v>
      </c>
      <c r="E481" s="229" t="s">
        <v>19</v>
      </c>
      <c r="F481" s="230" t="s">
        <v>327</v>
      </c>
      <c r="G481" s="227"/>
      <c r="H481" s="231">
        <v>1.0509999999999999</v>
      </c>
      <c r="I481" s="232"/>
      <c r="J481" s="227"/>
      <c r="K481" s="227"/>
      <c r="L481" s="233"/>
      <c r="M481" s="234"/>
      <c r="N481" s="235"/>
      <c r="O481" s="235"/>
      <c r="P481" s="235"/>
      <c r="Q481" s="235"/>
      <c r="R481" s="235"/>
      <c r="S481" s="235"/>
      <c r="T481" s="236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T481" s="237" t="s">
        <v>133</v>
      </c>
      <c r="AU481" s="237" t="s">
        <v>84</v>
      </c>
      <c r="AV481" s="13" t="s">
        <v>84</v>
      </c>
      <c r="AW481" s="13" t="s">
        <v>33</v>
      </c>
      <c r="AX481" s="13" t="s">
        <v>74</v>
      </c>
      <c r="AY481" s="237" t="s">
        <v>123</v>
      </c>
    </row>
    <row r="482" s="14" customFormat="1">
      <c r="A482" s="14"/>
      <c r="B482" s="238"/>
      <c r="C482" s="239"/>
      <c r="D482" s="228" t="s">
        <v>133</v>
      </c>
      <c r="E482" s="240" t="s">
        <v>19</v>
      </c>
      <c r="F482" s="241" t="s">
        <v>299</v>
      </c>
      <c r="G482" s="239"/>
      <c r="H482" s="240" t="s">
        <v>19</v>
      </c>
      <c r="I482" s="242"/>
      <c r="J482" s="239"/>
      <c r="K482" s="239"/>
      <c r="L482" s="243"/>
      <c r="M482" s="244"/>
      <c r="N482" s="245"/>
      <c r="O482" s="245"/>
      <c r="P482" s="245"/>
      <c r="Q482" s="245"/>
      <c r="R482" s="245"/>
      <c r="S482" s="245"/>
      <c r="T482" s="246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T482" s="247" t="s">
        <v>133</v>
      </c>
      <c r="AU482" s="247" t="s">
        <v>84</v>
      </c>
      <c r="AV482" s="14" t="s">
        <v>82</v>
      </c>
      <c r="AW482" s="14" t="s">
        <v>33</v>
      </c>
      <c r="AX482" s="14" t="s">
        <v>74</v>
      </c>
      <c r="AY482" s="247" t="s">
        <v>123</v>
      </c>
    </row>
    <row r="483" s="15" customFormat="1">
      <c r="A483" s="15"/>
      <c r="B483" s="248"/>
      <c r="C483" s="249"/>
      <c r="D483" s="228" t="s">
        <v>133</v>
      </c>
      <c r="E483" s="250" t="s">
        <v>19</v>
      </c>
      <c r="F483" s="251" t="s">
        <v>155</v>
      </c>
      <c r="G483" s="249"/>
      <c r="H483" s="252">
        <v>209.90799999999999</v>
      </c>
      <c r="I483" s="253"/>
      <c r="J483" s="249"/>
      <c r="K483" s="249"/>
      <c r="L483" s="254"/>
      <c r="M483" s="255"/>
      <c r="N483" s="256"/>
      <c r="O483" s="256"/>
      <c r="P483" s="256"/>
      <c r="Q483" s="256"/>
      <c r="R483" s="256"/>
      <c r="S483" s="256"/>
      <c r="T483" s="257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T483" s="258" t="s">
        <v>133</v>
      </c>
      <c r="AU483" s="258" t="s">
        <v>84</v>
      </c>
      <c r="AV483" s="15" t="s">
        <v>129</v>
      </c>
      <c r="AW483" s="15" t="s">
        <v>33</v>
      </c>
      <c r="AX483" s="15" t="s">
        <v>82</v>
      </c>
      <c r="AY483" s="258" t="s">
        <v>123</v>
      </c>
    </row>
    <row r="484" s="2" customFormat="1" ht="44.25" customHeight="1">
      <c r="A484" s="40"/>
      <c r="B484" s="41"/>
      <c r="C484" s="207" t="s">
        <v>350</v>
      </c>
      <c r="D484" s="207" t="s">
        <v>125</v>
      </c>
      <c r="E484" s="208" t="s">
        <v>351</v>
      </c>
      <c r="F484" s="209" t="s">
        <v>352</v>
      </c>
      <c r="G484" s="210" t="s">
        <v>353</v>
      </c>
      <c r="H484" s="211">
        <v>377.834</v>
      </c>
      <c r="I484" s="212"/>
      <c r="J484" s="213">
        <f>ROUND(I484*H484,2)</f>
        <v>0</v>
      </c>
      <c r="K484" s="214"/>
      <c r="L484" s="46"/>
      <c r="M484" s="215" t="s">
        <v>19</v>
      </c>
      <c r="N484" s="216" t="s">
        <v>45</v>
      </c>
      <c r="O484" s="86"/>
      <c r="P484" s="217">
        <f>O484*H484</f>
        <v>0</v>
      </c>
      <c r="Q484" s="217">
        <v>0</v>
      </c>
      <c r="R484" s="217">
        <f>Q484*H484</f>
        <v>0</v>
      </c>
      <c r="S484" s="217">
        <v>0</v>
      </c>
      <c r="T484" s="218">
        <f>S484*H484</f>
        <v>0</v>
      </c>
      <c r="U484" s="40"/>
      <c r="V484" s="40"/>
      <c r="W484" s="40"/>
      <c r="X484" s="40"/>
      <c r="Y484" s="40"/>
      <c r="Z484" s="40"/>
      <c r="AA484" s="40"/>
      <c r="AB484" s="40"/>
      <c r="AC484" s="40"/>
      <c r="AD484" s="40"/>
      <c r="AE484" s="40"/>
      <c r="AR484" s="219" t="s">
        <v>129</v>
      </c>
      <c r="AT484" s="219" t="s">
        <v>125</v>
      </c>
      <c r="AU484" s="219" t="s">
        <v>84</v>
      </c>
      <c r="AY484" s="19" t="s">
        <v>123</v>
      </c>
      <c r="BE484" s="220">
        <f>IF(N484="základní",J484,0)</f>
        <v>0</v>
      </c>
      <c r="BF484" s="220">
        <f>IF(N484="snížená",J484,0)</f>
        <v>0</v>
      </c>
      <c r="BG484" s="220">
        <f>IF(N484="zákl. přenesená",J484,0)</f>
        <v>0</v>
      </c>
      <c r="BH484" s="220">
        <f>IF(N484="sníž. přenesená",J484,0)</f>
        <v>0</v>
      </c>
      <c r="BI484" s="220">
        <f>IF(N484="nulová",J484,0)</f>
        <v>0</v>
      </c>
      <c r="BJ484" s="19" t="s">
        <v>82</v>
      </c>
      <c r="BK484" s="220">
        <f>ROUND(I484*H484,2)</f>
        <v>0</v>
      </c>
      <c r="BL484" s="19" t="s">
        <v>129</v>
      </c>
      <c r="BM484" s="219" t="s">
        <v>354</v>
      </c>
    </row>
    <row r="485" s="2" customFormat="1">
      <c r="A485" s="40"/>
      <c r="B485" s="41"/>
      <c r="C485" s="42"/>
      <c r="D485" s="221" t="s">
        <v>131</v>
      </c>
      <c r="E485" s="42"/>
      <c r="F485" s="222" t="s">
        <v>355</v>
      </c>
      <c r="G485" s="42"/>
      <c r="H485" s="42"/>
      <c r="I485" s="223"/>
      <c r="J485" s="42"/>
      <c r="K485" s="42"/>
      <c r="L485" s="46"/>
      <c r="M485" s="224"/>
      <c r="N485" s="225"/>
      <c r="O485" s="86"/>
      <c r="P485" s="86"/>
      <c r="Q485" s="86"/>
      <c r="R485" s="86"/>
      <c r="S485" s="86"/>
      <c r="T485" s="87"/>
      <c r="U485" s="40"/>
      <c r="V485" s="40"/>
      <c r="W485" s="40"/>
      <c r="X485" s="40"/>
      <c r="Y485" s="40"/>
      <c r="Z485" s="40"/>
      <c r="AA485" s="40"/>
      <c r="AB485" s="40"/>
      <c r="AC485" s="40"/>
      <c r="AD485" s="40"/>
      <c r="AE485" s="40"/>
      <c r="AT485" s="19" t="s">
        <v>131</v>
      </c>
      <c r="AU485" s="19" t="s">
        <v>84</v>
      </c>
    </row>
    <row r="486" s="13" customFormat="1">
      <c r="A486" s="13"/>
      <c r="B486" s="226"/>
      <c r="C486" s="227"/>
      <c r="D486" s="228" t="s">
        <v>133</v>
      </c>
      <c r="E486" s="227"/>
      <c r="F486" s="230" t="s">
        <v>356</v>
      </c>
      <c r="G486" s="227"/>
      <c r="H486" s="231">
        <v>377.834</v>
      </c>
      <c r="I486" s="232"/>
      <c r="J486" s="227"/>
      <c r="K486" s="227"/>
      <c r="L486" s="233"/>
      <c r="M486" s="234"/>
      <c r="N486" s="235"/>
      <c r="O486" s="235"/>
      <c r="P486" s="235"/>
      <c r="Q486" s="235"/>
      <c r="R486" s="235"/>
      <c r="S486" s="235"/>
      <c r="T486" s="236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T486" s="237" t="s">
        <v>133</v>
      </c>
      <c r="AU486" s="237" t="s">
        <v>84</v>
      </c>
      <c r="AV486" s="13" t="s">
        <v>84</v>
      </c>
      <c r="AW486" s="13" t="s">
        <v>4</v>
      </c>
      <c r="AX486" s="13" t="s">
        <v>82</v>
      </c>
      <c r="AY486" s="237" t="s">
        <v>123</v>
      </c>
    </row>
    <row r="487" s="2" customFormat="1" ht="44.25" customHeight="1">
      <c r="A487" s="40"/>
      <c r="B487" s="41"/>
      <c r="C487" s="207" t="s">
        <v>357</v>
      </c>
      <c r="D487" s="207" t="s">
        <v>125</v>
      </c>
      <c r="E487" s="208" t="s">
        <v>358</v>
      </c>
      <c r="F487" s="209" t="s">
        <v>359</v>
      </c>
      <c r="G487" s="210" t="s">
        <v>167</v>
      </c>
      <c r="H487" s="211">
        <v>49.021000000000001</v>
      </c>
      <c r="I487" s="212"/>
      <c r="J487" s="213">
        <f>ROUND(I487*H487,2)</f>
        <v>0</v>
      </c>
      <c r="K487" s="214"/>
      <c r="L487" s="46"/>
      <c r="M487" s="215" t="s">
        <v>19</v>
      </c>
      <c r="N487" s="216" t="s">
        <v>45</v>
      </c>
      <c r="O487" s="86"/>
      <c r="P487" s="217">
        <f>O487*H487</f>
        <v>0</v>
      </c>
      <c r="Q487" s="217">
        <v>0</v>
      </c>
      <c r="R487" s="217">
        <f>Q487*H487</f>
        <v>0</v>
      </c>
      <c r="S487" s="217">
        <v>0</v>
      </c>
      <c r="T487" s="218">
        <f>S487*H487</f>
        <v>0</v>
      </c>
      <c r="U487" s="40"/>
      <c r="V487" s="40"/>
      <c r="W487" s="40"/>
      <c r="X487" s="40"/>
      <c r="Y487" s="40"/>
      <c r="Z487" s="40"/>
      <c r="AA487" s="40"/>
      <c r="AB487" s="40"/>
      <c r="AC487" s="40"/>
      <c r="AD487" s="40"/>
      <c r="AE487" s="40"/>
      <c r="AR487" s="219" t="s">
        <v>129</v>
      </c>
      <c r="AT487" s="219" t="s">
        <v>125</v>
      </c>
      <c r="AU487" s="219" t="s">
        <v>84</v>
      </c>
      <c r="AY487" s="19" t="s">
        <v>123</v>
      </c>
      <c r="BE487" s="220">
        <f>IF(N487="základní",J487,0)</f>
        <v>0</v>
      </c>
      <c r="BF487" s="220">
        <f>IF(N487="snížená",J487,0)</f>
        <v>0</v>
      </c>
      <c r="BG487" s="220">
        <f>IF(N487="zákl. přenesená",J487,0)</f>
        <v>0</v>
      </c>
      <c r="BH487" s="220">
        <f>IF(N487="sníž. přenesená",J487,0)</f>
        <v>0</v>
      </c>
      <c r="BI487" s="220">
        <f>IF(N487="nulová",J487,0)</f>
        <v>0</v>
      </c>
      <c r="BJ487" s="19" t="s">
        <v>82</v>
      </c>
      <c r="BK487" s="220">
        <f>ROUND(I487*H487,2)</f>
        <v>0</v>
      </c>
      <c r="BL487" s="19" t="s">
        <v>129</v>
      </c>
      <c r="BM487" s="219" t="s">
        <v>360</v>
      </c>
    </row>
    <row r="488" s="2" customFormat="1">
      <c r="A488" s="40"/>
      <c r="B488" s="41"/>
      <c r="C488" s="42"/>
      <c r="D488" s="221" t="s">
        <v>131</v>
      </c>
      <c r="E488" s="42"/>
      <c r="F488" s="222" t="s">
        <v>361</v>
      </c>
      <c r="G488" s="42"/>
      <c r="H488" s="42"/>
      <c r="I488" s="223"/>
      <c r="J488" s="42"/>
      <c r="K488" s="42"/>
      <c r="L488" s="46"/>
      <c r="M488" s="224"/>
      <c r="N488" s="225"/>
      <c r="O488" s="86"/>
      <c r="P488" s="86"/>
      <c r="Q488" s="86"/>
      <c r="R488" s="86"/>
      <c r="S488" s="86"/>
      <c r="T488" s="87"/>
      <c r="U488" s="40"/>
      <c r="V488" s="40"/>
      <c r="W488" s="40"/>
      <c r="X488" s="40"/>
      <c r="Y488" s="40"/>
      <c r="Z488" s="40"/>
      <c r="AA488" s="40"/>
      <c r="AB488" s="40"/>
      <c r="AC488" s="40"/>
      <c r="AD488" s="40"/>
      <c r="AE488" s="40"/>
      <c r="AT488" s="19" t="s">
        <v>131</v>
      </c>
      <c r="AU488" s="19" t="s">
        <v>84</v>
      </c>
    </row>
    <row r="489" s="13" customFormat="1">
      <c r="A489" s="13"/>
      <c r="B489" s="226"/>
      <c r="C489" s="227"/>
      <c r="D489" s="228" t="s">
        <v>133</v>
      </c>
      <c r="E489" s="229" t="s">
        <v>19</v>
      </c>
      <c r="F489" s="230" t="s">
        <v>362</v>
      </c>
      <c r="G489" s="227"/>
      <c r="H489" s="231">
        <v>49.021000000000001</v>
      </c>
      <c r="I489" s="232"/>
      <c r="J489" s="227"/>
      <c r="K489" s="227"/>
      <c r="L489" s="233"/>
      <c r="M489" s="234"/>
      <c r="N489" s="235"/>
      <c r="O489" s="235"/>
      <c r="P489" s="235"/>
      <c r="Q489" s="235"/>
      <c r="R489" s="235"/>
      <c r="S489" s="235"/>
      <c r="T489" s="236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T489" s="237" t="s">
        <v>133</v>
      </c>
      <c r="AU489" s="237" t="s">
        <v>84</v>
      </c>
      <c r="AV489" s="13" t="s">
        <v>84</v>
      </c>
      <c r="AW489" s="13" t="s">
        <v>33</v>
      </c>
      <c r="AX489" s="13" t="s">
        <v>74</v>
      </c>
      <c r="AY489" s="237" t="s">
        <v>123</v>
      </c>
    </row>
    <row r="490" s="15" customFormat="1">
      <c r="A490" s="15"/>
      <c r="B490" s="248"/>
      <c r="C490" s="249"/>
      <c r="D490" s="228" t="s">
        <v>133</v>
      </c>
      <c r="E490" s="250" t="s">
        <v>19</v>
      </c>
      <c r="F490" s="251" t="s">
        <v>155</v>
      </c>
      <c r="G490" s="249"/>
      <c r="H490" s="252">
        <v>49.021000000000001</v>
      </c>
      <c r="I490" s="253"/>
      <c r="J490" s="249"/>
      <c r="K490" s="249"/>
      <c r="L490" s="254"/>
      <c r="M490" s="255"/>
      <c r="N490" s="256"/>
      <c r="O490" s="256"/>
      <c r="P490" s="256"/>
      <c r="Q490" s="256"/>
      <c r="R490" s="256"/>
      <c r="S490" s="256"/>
      <c r="T490" s="257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T490" s="258" t="s">
        <v>133</v>
      </c>
      <c r="AU490" s="258" t="s">
        <v>84</v>
      </c>
      <c r="AV490" s="15" t="s">
        <v>129</v>
      </c>
      <c r="AW490" s="15" t="s">
        <v>33</v>
      </c>
      <c r="AX490" s="15" t="s">
        <v>82</v>
      </c>
      <c r="AY490" s="258" t="s">
        <v>123</v>
      </c>
    </row>
    <row r="491" s="2" customFormat="1" ht="44.25" customHeight="1">
      <c r="A491" s="40"/>
      <c r="B491" s="41"/>
      <c r="C491" s="207" t="s">
        <v>363</v>
      </c>
      <c r="D491" s="207" t="s">
        <v>125</v>
      </c>
      <c r="E491" s="208" t="s">
        <v>364</v>
      </c>
      <c r="F491" s="209" t="s">
        <v>365</v>
      </c>
      <c r="G491" s="210" t="s">
        <v>167</v>
      </c>
      <c r="H491" s="211">
        <v>114.381</v>
      </c>
      <c r="I491" s="212"/>
      <c r="J491" s="213">
        <f>ROUND(I491*H491,2)</f>
        <v>0</v>
      </c>
      <c r="K491" s="214"/>
      <c r="L491" s="46"/>
      <c r="M491" s="215" t="s">
        <v>19</v>
      </c>
      <c r="N491" s="216" t="s">
        <v>45</v>
      </c>
      <c r="O491" s="86"/>
      <c r="P491" s="217">
        <f>O491*H491</f>
        <v>0</v>
      </c>
      <c r="Q491" s="217">
        <v>0</v>
      </c>
      <c r="R491" s="217">
        <f>Q491*H491</f>
        <v>0</v>
      </c>
      <c r="S491" s="217">
        <v>0</v>
      </c>
      <c r="T491" s="218">
        <f>S491*H491</f>
        <v>0</v>
      </c>
      <c r="U491" s="40"/>
      <c r="V491" s="40"/>
      <c r="W491" s="40"/>
      <c r="X491" s="40"/>
      <c r="Y491" s="40"/>
      <c r="Z491" s="40"/>
      <c r="AA491" s="40"/>
      <c r="AB491" s="40"/>
      <c r="AC491" s="40"/>
      <c r="AD491" s="40"/>
      <c r="AE491" s="40"/>
      <c r="AR491" s="219" t="s">
        <v>129</v>
      </c>
      <c r="AT491" s="219" t="s">
        <v>125</v>
      </c>
      <c r="AU491" s="219" t="s">
        <v>84</v>
      </c>
      <c r="AY491" s="19" t="s">
        <v>123</v>
      </c>
      <c r="BE491" s="220">
        <f>IF(N491="základní",J491,0)</f>
        <v>0</v>
      </c>
      <c r="BF491" s="220">
        <f>IF(N491="snížená",J491,0)</f>
        <v>0</v>
      </c>
      <c r="BG491" s="220">
        <f>IF(N491="zákl. přenesená",J491,0)</f>
        <v>0</v>
      </c>
      <c r="BH491" s="220">
        <f>IF(N491="sníž. přenesená",J491,0)</f>
        <v>0</v>
      </c>
      <c r="BI491" s="220">
        <f>IF(N491="nulová",J491,0)</f>
        <v>0</v>
      </c>
      <c r="BJ491" s="19" t="s">
        <v>82</v>
      </c>
      <c r="BK491" s="220">
        <f>ROUND(I491*H491,2)</f>
        <v>0</v>
      </c>
      <c r="BL491" s="19" t="s">
        <v>129</v>
      </c>
      <c r="BM491" s="219" t="s">
        <v>366</v>
      </c>
    </row>
    <row r="492" s="2" customFormat="1">
      <c r="A492" s="40"/>
      <c r="B492" s="41"/>
      <c r="C492" s="42"/>
      <c r="D492" s="221" t="s">
        <v>131</v>
      </c>
      <c r="E492" s="42"/>
      <c r="F492" s="222" t="s">
        <v>367</v>
      </c>
      <c r="G492" s="42"/>
      <c r="H492" s="42"/>
      <c r="I492" s="223"/>
      <c r="J492" s="42"/>
      <c r="K492" s="42"/>
      <c r="L492" s="46"/>
      <c r="M492" s="224"/>
      <c r="N492" s="225"/>
      <c r="O492" s="86"/>
      <c r="P492" s="86"/>
      <c r="Q492" s="86"/>
      <c r="R492" s="86"/>
      <c r="S492" s="86"/>
      <c r="T492" s="87"/>
      <c r="U492" s="40"/>
      <c r="V492" s="40"/>
      <c r="W492" s="40"/>
      <c r="X492" s="40"/>
      <c r="Y492" s="40"/>
      <c r="Z492" s="40"/>
      <c r="AA492" s="40"/>
      <c r="AB492" s="40"/>
      <c r="AC492" s="40"/>
      <c r="AD492" s="40"/>
      <c r="AE492" s="40"/>
      <c r="AT492" s="19" t="s">
        <v>131</v>
      </c>
      <c r="AU492" s="19" t="s">
        <v>84</v>
      </c>
    </row>
    <row r="493" s="13" customFormat="1">
      <c r="A493" s="13"/>
      <c r="B493" s="226"/>
      <c r="C493" s="227"/>
      <c r="D493" s="228" t="s">
        <v>133</v>
      </c>
      <c r="E493" s="229" t="s">
        <v>19</v>
      </c>
      <c r="F493" s="230" t="s">
        <v>368</v>
      </c>
      <c r="G493" s="227"/>
      <c r="H493" s="231">
        <v>114.381</v>
      </c>
      <c r="I493" s="232"/>
      <c r="J493" s="227"/>
      <c r="K493" s="227"/>
      <c r="L493" s="233"/>
      <c r="M493" s="234"/>
      <c r="N493" s="235"/>
      <c r="O493" s="235"/>
      <c r="P493" s="235"/>
      <c r="Q493" s="235"/>
      <c r="R493" s="235"/>
      <c r="S493" s="235"/>
      <c r="T493" s="236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T493" s="237" t="s">
        <v>133</v>
      </c>
      <c r="AU493" s="237" t="s">
        <v>84</v>
      </c>
      <c r="AV493" s="13" t="s">
        <v>84</v>
      </c>
      <c r="AW493" s="13" t="s">
        <v>33</v>
      </c>
      <c r="AX493" s="13" t="s">
        <v>74</v>
      </c>
      <c r="AY493" s="237" t="s">
        <v>123</v>
      </c>
    </row>
    <row r="494" s="15" customFormat="1">
      <c r="A494" s="15"/>
      <c r="B494" s="248"/>
      <c r="C494" s="249"/>
      <c r="D494" s="228" t="s">
        <v>133</v>
      </c>
      <c r="E494" s="250" t="s">
        <v>19</v>
      </c>
      <c r="F494" s="251" t="s">
        <v>155</v>
      </c>
      <c r="G494" s="249"/>
      <c r="H494" s="252">
        <v>114.381</v>
      </c>
      <c r="I494" s="253"/>
      <c r="J494" s="249"/>
      <c r="K494" s="249"/>
      <c r="L494" s="254"/>
      <c r="M494" s="255"/>
      <c r="N494" s="256"/>
      <c r="O494" s="256"/>
      <c r="P494" s="256"/>
      <c r="Q494" s="256"/>
      <c r="R494" s="256"/>
      <c r="S494" s="256"/>
      <c r="T494" s="257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T494" s="258" t="s">
        <v>133</v>
      </c>
      <c r="AU494" s="258" t="s">
        <v>84</v>
      </c>
      <c r="AV494" s="15" t="s">
        <v>129</v>
      </c>
      <c r="AW494" s="15" t="s">
        <v>33</v>
      </c>
      <c r="AX494" s="15" t="s">
        <v>82</v>
      </c>
      <c r="AY494" s="258" t="s">
        <v>123</v>
      </c>
    </row>
    <row r="495" s="2" customFormat="1" ht="62.7" customHeight="1">
      <c r="A495" s="40"/>
      <c r="B495" s="41"/>
      <c r="C495" s="207" t="s">
        <v>369</v>
      </c>
      <c r="D495" s="207" t="s">
        <v>125</v>
      </c>
      <c r="E495" s="208" t="s">
        <v>278</v>
      </c>
      <c r="F495" s="209" t="s">
        <v>279</v>
      </c>
      <c r="G495" s="210" t="s">
        <v>167</v>
      </c>
      <c r="H495" s="211">
        <v>49.021000000000001</v>
      </c>
      <c r="I495" s="212"/>
      <c r="J495" s="213">
        <f>ROUND(I495*H495,2)</f>
        <v>0</v>
      </c>
      <c r="K495" s="214"/>
      <c r="L495" s="46"/>
      <c r="M495" s="215" t="s">
        <v>19</v>
      </c>
      <c r="N495" s="216" t="s">
        <v>45</v>
      </c>
      <c r="O495" s="86"/>
      <c r="P495" s="217">
        <f>O495*H495</f>
        <v>0</v>
      </c>
      <c r="Q495" s="217">
        <v>0</v>
      </c>
      <c r="R495" s="217">
        <f>Q495*H495</f>
        <v>0</v>
      </c>
      <c r="S495" s="217">
        <v>0</v>
      </c>
      <c r="T495" s="218">
        <f>S495*H495</f>
        <v>0</v>
      </c>
      <c r="U495" s="40"/>
      <c r="V495" s="40"/>
      <c r="W495" s="40"/>
      <c r="X495" s="40"/>
      <c r="Y495" s="40"/>
      <c r="Z495" s="40"/>
      <c r="AA495" s="40"/>
      <c r="AB495" s="40"/>
      <c r="AC495" s="40"/>
      <c r="AD495" s="40"/>
      <c r="AE495" s="40"/>
      <c r="AR495" s="219" t="s">
        <v>129</v>
      </c>
      <c r="AT495" s="219" t="s">
        <v>125</v>
      </c>
      <c r="AU495" s="219" t="s">
        <v>84</v>
      </c>
      <c r="AY495" s="19" t="s">
        <v>123</v>
      </c>
      <c r="BE495" s="220">
        <f>IF(N495="základní",J495,0)</f>
        <v>0</v>
      </c>
      <c r="BF495" s="220">
        <f>IF(N495="snížená",J495,0)</f>
        <v>0</v>
      </c>
      <c r="BG495" s="220">
        <f>IF(N495="zákl. přenesená",J495,0)</f>
        <v>0</v>
      </c>
      <c r="BH495" s="220">
        <f>IF(N495="sníž. přenesená",J495,0)</f>
        <v>0</v>
      </c>
      <c r="BI495" s="220">
        <f>IF(N495="nulová",J495,0)</f>
        <v>0</v>
      </c>
      <c r="BJ495" s="19" t="s">
        <v>82</v>
      </c>
      <c r="BK495" s="220">
        <f>ROUND(I495*H495,2)</f>
        <v>0</v>
      </c>
      <c r="BL495" s="19" t="s">
        <v>129</v>
      </c>
      <c r="BM495" s="219" t="s">
        <v>370</v>
      </c>
    </row>
    <row r="496" s="2" customFormat="1">
      <c r="A496" s="40"/>
      <c r="B496" s="41"/>
      <c r="C496" s="42"/>
      <c r="D496" s="221" t="s">
        <v>131</v>
      </c>
      <c r="E496" s="42"/>
      <c r="F496" s="222" t="s">
        <v>281</v>
      </c>
      <c r="G496" s="42"/>
      <c r="H496" s="42"/>
      <c r="I496" s="223"/>
      <c r="J496" s="42"/>
      <c r="K496" s="42"/>
      <c r="L496" s="46"/>
      <c r="M496" s="224"/>
      <c r="N496" s="225"/>
      <c r="O496" s="86"/>
      <c r="P496" s="86"/>
      <c r="Q496" s="86"/>
      <c r="R496" s="86"/>
      <c r="S496" s="86"/>
      <c r="T496" s="87"/>
      <c r="U496" s="40"/>
      <c r="V496" s="40"/>
      <c r="W496" s="40"/>
      <c r="X496" s="40"/>
      <c r="Y496" s="40"/>
      <c r="Z496" s="40"/>
      <c r="AA496" s="40"/>
      <c r="AB496" s="40"/>
      <c r="AC496" s="40"/>
      <c r="AD496" s="40"/>
      <c r="AE496" s="40"/>
      <c r="AT496" s="19" t="s">
        <v>131</v>
      </c>
      <c r="AU496" s="19" t="s">
        <v>84</v>
      </c>
    </row>
    <row r="497" s="13" customFormat="1">
      <c r="A497" s="13"/>
      <c r="B497" s="226"/>
      <c r="C497" s="227"/>
      <c r="D497" s="228" t="s">
        <v>133</v>
      </c>
      <c r="E497" s="229" t="s">
        <v>19</v>
      </c>
      <c r="F497" s="230" t="s">
        <v>282</v>
      </c>
      <c r="G497" s="227"/>
      <c r="H497" s="231">
        <v>373.31</v>
      </c>
      <c r="I497" s="232"/>
      <c r="J497" s="227"/>
      <c r="K497" s="227"/>
      <c r="L497" s="233"/>
      <c r="M497" s="234"/>
      <c r="N497" s="235"/>
      <c r="O497" s="235"/>
      <c r="P497" s="235"/>
      <c r="Q497" s="235"/>
      <c r="R497" s="235"/>
      <c r="S497" s="235"/>
      <c r="T497" s="236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T497" s="237" t="s">
        <v>133</v>
      </c>
      <c r="AU497" s="237" t="s">
        <v>84</v>
      </c>
      <c r="AV497" s="13" t="s">
        <v>84</v>
      </c>
      <c r="AW497" s="13" t="s">
        <v>33</v>
      </c>
      <c r="AX497" s="13" t="s">
        <v>74</v>
      </c>
      <c r="AY497" s="237" t="s">
        <v>123</v>
      </c>
    </row>
    <row r="498" s="14" customFormat="1">
      <c r="A498" s="14"/>
      <c r="B498" s="238"/>
      <c r="C498" s="239"/>
      <c r="D498" s="228" t="s">
        <v>133</v>
      </c>
      <c r="E498" s="240" t="s">
        <v>19</v>
      </c>
      <c r="F498" s="241" t="s">
        <v>283</v>
      </c>
      <c r="G498" s="239"/>
      <c r="H498" s="240" t="s">
        <v>19</v>
      </c>
      <c r="I498" s="242"/>
      <c r="J498" s="239"/>
      <c r="K498" s="239"/>
      <c r="L498" s="243"/>
      <c r="M498" s="244"/>
      <c r="N498" s="245"/>
      <c r="O498" s="245"/>
      <c r="P498" s="245"/>
      <c r="Q498" s="245"/>
      <c r="R498" s="245"/>
      <c r="S498" s="245"/>
      <c r="T498" s="246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T498" s="247" t="s">
        <v>133</v>
      </c>
      <c r="AU498" s="247" t="s">
        <v>84</v>
      </c>
      <c r="AV498" s="14" t="s">
        <v>82</v>
      </c>
      <c r="AW498" s="14" t="s">
        <v>33</v>
      </c>
      <c r="AX498" s="14" t="s">
        <v>74</v>
      </c>
      <c r="AY498" s="247" t="s">
        <v>123</v>
      </c>
    </row>
    <row r="499" s="13" customFormat="1">
      <c r="A499" s="13"/>
      <c r="B499" s="226"/>
      <c r="C499" s="227"/>
      <c r="D499" s="228" t="s">
        <v>133</v>
      </c>
      <c r="E499" s="229" t="s">
        <v>19</v>
      </c>
      <c r="F499" s="230" t="s">
        <v>284</v>
      </c>
      <c r="G499" s="227"/>
      <c r="H499" s="231">
        <v>-22.030000000000001</v>
      </c>
      <c r="I499" s="232"/>
      <c r="J499" s="227"/>
      <c r="K499" s="227"/>
      <c r="L499" s="233"/>
      <c r="M499" s="234"/>
      <c r="N499" s="235"/>
      <c r="O499" s="235"/>
      <c r="P499" s="235"/>
      <c r="Q499" s="235"/>
      <c r="R499" s="235"/>
      <c r="S499" s="235"/>
      <c r="T499" s="236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T499" s="237" t="s">
        <v>133</v>
      </c>
      <c r="AU499" s="237" t="s">
        <v>84</v>
      </c>
      <c r="AV499" s="13" t="s">
        <v>84</v>
      </c>
      <c r="AW499" s="13" t="s">
        <v>33</v>
      </c>
      <c r="AX499" s="13" t="s">
        <v>74</v>
      </c>
      <c r="AY499" s="237" t="s">
        <v>123</v>
      </c>
    </row>
    <row r="500" s="14" customFormat="1">
      <c r="A500" s="14"/>
      <c r="B500" s="238"/>
      <c r="C500" s="239"/>
      <c r="D500" s="228" t="s">
        <v>133</v>
      </c>
      <c r="E500" s="240" t="s">
        <v>19</v>
      </c>
      <c r="F500" s="241" t="s">
        <v>285</v>
      </c>
      <c r="G500" s="239"/>
      <c r="H500" s="240" t="s">
        <v>19</v>
      </c>
      <c r="I500" s="242"/>
      <c r="J500" s="239"/>
      <c r="K500" s="239"/>
      <c r="L500" s="243"/>
      <c r="M500" s="244"/>
      <c r="N500" s="245"/>
      <c r="O500" s="245"/>
      <c r="P500" s="245"/>
      <c r="Q500" s="245"/>
      <c r="R500" s="245"/>
      <c r="S500" s="245"/>
      <c r="T500" s="246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T500" s="247" t="s">
        <v>133</v>
      </c>
      <c r="AU500" s="247" t="s">
        <v>84</v>
      </c>
      <c r="AV500" s="14" t="s">
        <v>82</v>
      </c>
      <c r="AW500" s="14" t="s">
        <v>33</v>
      </c>
      <c r="AX500" s="14" t="s">
        <v>74</v>
      </c>
      <c r="AY500" s="247" t="s">
        <v>123</v>
      </c>
    </row>
    <row r="501" s="13" customFormat="1">
      <c r="A501" s="13"/>
      <c r="B501" s="226"/>
      <c r="C501" s="227"/>
      <c r="D501" s="228" t="s">
        <v>133</v>
      </c>
      <c r="E501" s="229" t="s">
        <v>19</v>
      </c>
      <c r="F501" s="230" t="s">
        <v>286</v>
      </c>
      <c r="G501" s="227"/>
      <c r="H501" s="231">
        <v>-124.95699999999999</v>
      </c>
      <c r="I501" s="232"/>
      <c r="J501" s="227"/>
      <c r="K501" s="227"/>
      <c r="L501" s="233"/>
      <c r="M501" s="234"/>
      <c r="N501" s="235"/>
      <c r="O501" s="235"/>
      <c r="P501" s="235"/>
      <c r="Q501" s="235"/>
      <c r="R501" s="235"/>
      <c r="S501" s="235"/>
      <c r="T501" s="236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T501" s="237" t="s">
        <v>133</v>
      </c>
      <c r="AU501" s="237" t="s">
        <v>84</v>
      </c>
      <c r="AV501" s="13" t="s">
        <v>84</v>
      </c>
      <c r="AW501" s="13" t="s">
        <v>33</v>
      </c>
      <c r="AX501" s="13" t="s">
        <v>74</v>
      </c>
      <c r="AY501" s="237" t="s">
        <v>123</v>
      </c>
    </row>
    <row r="502" s="14" customFormat="1">
      <c r="A502" s="14"/>
      <c r="B502" s="238"/>
      <c r="C502" s="239"/>
      <c r="D502" s="228" t="s">
        <v>133</v>
      </c>
      <c r="E502" s="240" t="s">
        <v>19</v>
      </c>
      <c r="F502" s="241" t="s">
        <v>287</v>
      </c>
      <c r="G502" s="239"/>
      <c r="H502" s="240" t="s">
        <v>19</v>
      </c>
      <c r="I502" s="242"/>
      <c r="J502" s="239"/>
      <c r="K502" s="239"/>
      <c r="L502" s="243"/>
      <c r="M502" s="244"/>
      <c r="N502" s="245"/>
      <c r="O502" s="245"/>
      <c r="P502" s="245"/>
      <c r="Q502" s="245"/>
      <c r="R502" s="245"/>
      <c r="S502" s="245"/>
      <c r="T502" s="246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T502" s="247" t="s">
        <v>133</v>
      </c>
      <c r="AU502" s="247" t="s">
        <v>84</v>
      </c>
      <c r="AV502" s="14" t="s">
        <v>82</v>
      </c>
      <c r="AW502" s="14" t="s">
        <v>33</v>
      </c>
      <c r="AX502" s="14" t="s">
        <v>74</v>
      </c>
      <c r="AY502" s="247" t="s">
        <v>123</v>
      </c>
    </row>
    <row r="503" s="13" customFormat="1">
      <c r="A503" s="13"/>
      <c r="B503" s="226"/>
      <c r="C503" s="227"/>
      <c r="D503" s="228" t="s">
        <v>133</v>
      </c>
      <c r="E503" s="229" t="s">
        <v>19</v>
      </c>
      <c r="F503" s="230" t="s">
        <v>288</v>
      </c>
      <c r="G503" s="227"/>
      <c r="H503" s="231">
        <v>-34.533000000000001</v>
      </c>
      <c r="I503" s="232"/>
      <c r="J503" s="227"/>
      <c r="K503" s="227"/>
      <c r="L503" s="233"/>
      <c r="M503" s="234"/>
      <c r="N503" s="235"/>
      <c r="O503" s="235"/>
      <c r="P503" s="235"/>
      <c r="Q503" s="235"/>
      <c r="R503" s="235"/>
      <c r="S503" s="235"/>
      <c r="T503" s="236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T503" s="237" t="s">
        <v>133</v>
      </c>
      <c r="AU503" s="237" t="s">
        <v>84</v>
      </c>
      <c r="AV503" s="13" t="s">
        <v>84</v>
      </c>
      <c r="AW503" s="13" t="s">
        <v>33</v>
      </c>
      <c r="AX503" s="13" t="s">
        <v>74</v>
      </c>
      <c r="AY503" s="237" t="s">
        <v>123</v>
      </c>
    </row>
    <row r="504" s="14" customFormat="1">
      <c r="A504" s="14"/>
      <c r="B504" s="238"/>
      <c r="C504" s="239"/>
      <c r="D504" s="228" t="s">
        <v>133</v>
      </c>
      <c r="E504" s="240" t="s">
        <v>19</v>
      </c>
      <c r="F504" s="241" t="s">
        <v>289</v>
      </c>
      <c r="G504" s="239"/>
      <c r="H504" s="240" t="s">
        <v>19</v>
      </c>
      <c r="I504" s="242"/>
      <c r="J504" s="239"/>
      <c r="K504" s="239"/>
      <c r="L504" s="243"/>
      <c r="M504" s="244"/>
      <c r="N504" s="245"/>
      <c r="O504" s="245"/>
      <c r="P504" s="245"/>
      <c r="Q504" s="245"/>
      <c r="R504" s="245"/>
      <c r="S504" s="245"/>
      <c r="T504" s="246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T504" s="247" t="s">
        <v>133</v>
      </c>
      <c r="AU504" s="247" t="s">
        <v>84</v>
      </c>
      <c r="AV504" s="14" t="s">
        <v>82</v>
      </c>
      <c r="AW504" s="14" t="s">
        <v>33</v>
      </c>
      <c r="AX504" s="14" t="s">
        <v>74</v>
      </c>
      <c r="AY504" s="247" t="s">
        <v>123</v>
      </c>
    </row>
    <row r="505" s="13" customFormat="1">
      <c r="A505" s="13"/>
      <c r="B505" s="226"/>
      <c r="C505" s="227"/>
      <c r="D505" s="228" t="s">
        <v>133</v>
      </c>
      <c r="E505" s="229" t="s">
        <v>19</v>
      </c>
      <c r="F505" s="230" t="s">
        <v>290</v>
      </c>
      <c r="G505" s="227"/>
      <c r="H505" s="231">
        <v>-13.811999999999999</v>
      </c>
      <c r="I505" s="232"/>
      <c r="J505" s="227"/>
      <c r="K505" s="227"/>
      <c r="L505" s="233"/>
      <c r="M505" s="234"/>
      <c r="N505" s="235"/>
      <c r="O505" s="235"/>
      <c r="P505" s="235"/>
      <c r="Q505" s="235"/>
      <c r="R505" s="235"/>
      <c r="S505" s="235"/>
      <c r="T505" s="236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T505" s="237" t="s">
        <v>133</v>
      </c>
      <c r="AU505" s="237" t="s">
        <v>84</v>
      </c>
      <c r="AV505" s="13" t="s">
        <v>84</v>
      </c>
      <c r="AW505" s="13" t="s">
        <v>33</v>
      </c>
      <c r="AX505" s="13" t="s">
        <v>74</v>
      </c>
      <c r="AY505" s="237" t="s">
        <v>123</v>
      </c>
    </row>
    <row r="506" s="14" customFormat="1">
      <c r="A506" s="14"/>
      <c r="B506" s="238"/>
      <c r="C506" s="239"/>
      <c r="D506" s="228" t="s">
        <v>133</v>
      </c>
      <c r="E506" s="240" t="s">
        <v>19</v>
      </c>
      <c r="F506" s="241" t="s">
        <v>291</v>
      </c>
      <c r="G506" s="239"/>
      <c r="H506" s="240" t="s">
        <v>19</v>
      </c>
      <c r="I506" s="242"/>
      <c r="J506" s="239"/>
      <c r="K506" s="239"/>
      <c r="L506" s="243"/>
      <c r="M506" s="244"/>
      <c r="N506" s="245"/>
      <c r="O506" s="245"/>
      <c r="P506" s="245"/>
      <c r="Q506" s="245"/>
      <c r="R506" s="245"/>
      <c r="S506" s="245"/>
      <c r="T506" s="246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T506" s="247" t="s">
        <v>133</v>
      </c>
      <c r="AU506" s="247" t="s">
        <v>84</v>
      </c>
      <c r="AV506" s="14" t="s">
        <v>82</v>
      </c>
      <c r="AW506" s="14" t="s">
        <v>33</v>
      </c>
      <c r="AX506" s="14" t="s">
        <v>74</v>
      </c>
      <c r="AY506" s="247" t="s">
        <v>123</v>
      </c>
    </row>
    <row r="507" s="13" customFormat="1">
      <c r="A507" s="13"/>
      <c r="B507" s="226"/>
      <c r="C507" s="227"/>
      <c r="D507" s="228" t="s">
        <v>133</v>
      </c>
      <c r="E507" s="229" t="s">
        <v>19</v>
      </c>
      <c r="F507" s="230" t="s">
        <v>292</v>
      </c>
      <c r="G507" s="227"/>
      <c r="H507" s="231">
        <v>-0.95899999999999996</v>
      </c>
      <c r="I507" s="232"/>
      <c r="J507" s="227"/>
      <c r="K507" s="227"/>
      <c r="L507" s="233"/>
      <c r="M507" s="234"/>
      <c r="N507" s="235"/>
      <c r="O507" s="235"/>
      <c r="P507" s="235"/>
      <c r="Q507" s="235"/>
      <c r="R507" s="235"/>
      <c r="S507" s="235"/>
      <c r="T507" s="236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T507" s="237" t="s">
        <v>133</v>
      </c>
      <c r="AU507" s="237" t="s">
        <v>84</v>
      </c>
      <c r="AV507" s="13" t="s">
        <v>84</v>
      </c>
      <c r="AW507" s="13" t="s">
        <v>33</v>
      </c>
      <c r="AX507" s="13" t="s">
        <v>74</v>
      </c>
      <c r="AY507" s="237" t="s">
        <v>123</v>
      </c>
    </row>
    <row r="508" s="14" customFormat="1">
      <c r="A508" s="14"/>
      <c r="B508" s="238"/>
      <c r="C508" s="239"/>
      <c r="D508" s="228" t="s">
        <v>133</v>
      </c>
      <c r="E508" s="240" t="s">
        <v>19</v>
      </c>
      <c r="F508" s="241" t="s">
        <v>293</v>
      </c>
      <c r="G508" s="239"/>
      <c r="H508" s="240" t="s">
        <v>19</v>
      </c>
      <c r="I508" s="242"/>
      <c r="J508" s="239"/>
      <c r="K508" s="239"/>
      <c r="L508" s="243"/>
      <c r="M508" s="244"/>
      <c r="N508" s="245"/>
      <c r="O508" s="245"/>
      <c r="P508" s="245"/>
      <c r="Q508" s="245"/>
      <c r="R508" s="245"/>
      <c r="S508" s="245"/>
      <c r="T508" s="246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T508" s="247" t="s">
        <v>133</v>
      </c>
      <c r="AU508" s="247" t="s">
        <v>84</v>
      </c>
      <c r="AV508" s="14" t="s">
        <v>82</v>
      </c>
      <c r="AW508" s="14" t="s">
        <v>33</v>
      </c>
      <c r="AX508" s="14" t="s">
        <v>74</v>
      </c>
      <c r="AY508" s="247" t="s">
        <v>123</v>
      </c>
    </row>
    <row r="509" s="13" customFormat="1">
      <c r="A509" s="13"/>
      <c r="B509" s="226"/>
      <c r="C509" s="227"/>
      <c r="D509" s="228" t="s">
        <v>133</v>
      </c>
      <c r="E509" s="229" t="s">
        <v>19</v>
      </c>
      <c r="F509" s="230" t="s">
        <v>294</v>
      </c>
      <c r="G509" s="227"/>
      <c r="H509" s="231">
        <v>-3.0779999999999998</v>
      </c>
      <c r="I509" s="232"/>
      <c r="J509" s="227"/>
      <c r="K509" s="227"/>
      <c r="L509" s="233"/>
      <c r="M509" s="234"/>
      <c r="N509" s="235"/>
      <c r="O509" s="235"/>
      <c r="P509" s="235"/>
      <c r="Q509" s="235"/>
      <c r="R509" s="235"/>
      <c r="S509" s="235"/>
      <c r="T509" s="236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T509" s="237" t="s">
        <v>133</v>
      </c>
      <c r="AU509" s="237" t="s">
        <v>84</v>
      </c>
      <c r="AV509" s="13" t="s">
        <v>84</v>
      </c>
      <c r="AW509" s="13" t="s">
        <v>33</v>
      </c>
      <c r="AX509" s="13" t="s">
        <v>74</v>
      </c>
      <c r="AY509" s="237" t="s">
        <v>123</v>
      </c>
    </row>
    <row r="510" s="13" customFormat="1">
      <c r="A510" s="13"/>
      <c r="B510" s="226"/>
      <c r="C510" s="227"/>
      <c r="D510" s="228" t="s">
        <v>133</v>
      </c>
      <c r="E510" s="229" t="s">
        <v>19</v>
      </c>
      <c r="F510" s="230" t="s">
        <v>295</v>
      </c>
      <c r="G510" s="227"/>
      <c r="H510" s="231">
        <v>-2.2930000000000001</v>
      </c>
      <c r="I510" s="232"/>
      <c r="J510" s="227"/>
      <c r="K510" s="227"/>
      <c r="L510" s="233"/>
      <c r="M510" s="234"/>
      <c r="N510" s="235"/>
      <c r="O510" s="235"/>
      <c r="P510" s="235"/>
      <c r="Q510" s="235"/>
      <c r="R510" s="235"/>
      <c r="S510" s="235"/>
      <c r="T510" s="236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T510" s="237" t="s">
        <v>133</v>
      </c>
      <c r="AU510" s="237" t="s">
        <v>84</v>
      </c>
      <c r="AV510" s="13" t="s">
        <v>84</v>
      </c>
      <c r="AW510" s="13" t="s">
        <v>33</v>
      </c>
      <c r="AX510" s="13" t="s">
        <v>74</v>
      </c>
      <c r="AY510" s="237" t="s">
        <v>123</v>
      </c>
    </row>
    <row r="511" s="13" customFormat="1">
      <c r="A511" s="13"/>
      <c r="B511" s="226"/>
      <c r="C511" s="227"/>
      <c r="D511" s="228" t="s">
        <v>133</v>
      </c>
      <c r="E511" s="229" t="s">
        <v>19</v>
      </c>
      <c r="F511" s="230" t="s">
        <v>295</v>
      </c>
      <c r="G511" s="227"/>
      <c r="H511" s="231">
        <v>-2.2930000000000001</v>
      </c>
      <c r="I511" s="232"/>
      <c r="J511" s="227"/>
      <c r="K511" s="227"/>
      <c r="L511" s="233"/>
      <c r="M511" s="234"/>
      <c r="N511" s="235"/>
      <c r="O511" s="235"/>
      <c r="P511" s="235"/>
      <c r="Q511" s="235"/>
      <c r="R511" s="235"/>
      <c r="S511" s="235"/>
      <c r="T511" s="236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T511" s="237" t="s">
        <v>133</v>
      </c>
      <c r="AU511" s="237" t="s">
        <v>84</v>
      </c>
      <c r="AV511" s="13" t="s">
        <v>84</v>
      </c>
      <c r="AW511" s="13" t="s">
        <v>33</v>
      </c>
      <c r="AX511" s="13" t="s">
        <v>74</v>
      </c>
      <c r="AY511" s="237" t="s">
        <v>123</v>
      </c>
    </row>
    <row r="512" s="13" customFormat="1">
      <c r="A512" s="13"/>
      <c r="B512" s="226"/>
      <c r="C512" s="227"/>
      <c r="D512" s="228" t="s">
        <v>133</v>
      </c>
      <c r="E512" s="229" t="s">
        <v>19</v>
      </c>
      <c r="F512" s="230" t="s">
        <v>296</v>
      </c>
      <c r="G512" s="227"/>
      <c r="H512" s="231">
        <v>-2.1259999999999999</v>
      </c>
      <c r="I512" s="232"/>
      <c r="J512" s="227"/>
      <c r="K512" s="227"/>
      <c r="L512" s="233"/>
      <c r="M512" s="234"/>
      <c r="N512" s="235"/>
      <c r="O512" s="235"/>
      <c r="P512" s="235"/>
      <c r="Q512" s="235"/>
      <c r="R512" s="235"/>
      <c r="S512" s="235"/>
      <c r="T512" s="236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T512" s="237" t="s">
        <v>133</v>
      </c>
      <c r="AU512" s="237" t="s">
        <v>84</v>
      </c>
      <c r="AV512" s="13" t="s">
        <v>84</v>
      </c>
      <c r="AW512" s="13" t="s">
        <v>33</v>
      </c>
      <c r="AX512" s="13" t="s">
        <v>74</v>
      </c>
      <c r="AY512" s="237" t="s">
        <v>123</v>
      </c>
    </row>
    <row r="513" s="13" customFormat="1">
      <c r="A513" s="13"/>
      <c r="B513" s="226"/>
      <c r="C513" s="227"/>
      <c r="D513" s="228" t="s">
        <v>133</v>
      </c>
      <c r="E513" s="229" t="s">
        <v>19</v>
      </c>
      <c r="F513" s="230" t="s">
        <v>297</v>
      </c>
      <c r="G513" s="227"/>
      <c r="H513" s="231">
        <v>-2.7759999999999998</v>
      </c>
      <c r="I513" s="232"/>
      <c r="J513" s="227"/>
      <c r="K513" s="227"/>
      <c r="L513" s="233"/>
      <c r="M513" s="234"/>
      <c r="N513" s="235"/>
      <c r="O513" s="235"/>
      <c r="P513" s="235"/>
      <c r="Q513" s="235"/>
      <c r="R513" s="235"/>
      <c r="S513" s="235"/>
      <c r="T513" s="236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T513" s="237" t="s">
        <v>133</v>
      </c>
      <c r="AU513" s="237" t="s">
        <v>84</v>
      </c>
      <c r="AV513" s="13" t="s">
        <v>84</v>
      </c>
      <c r="AW513" s="13" t="s">
        <v>33</v>
      </c>
      <c r="AX513" s="13" t="s">
        <v>74</v>
      </c>
      <c r="AY513" s="237" t="s">
        <v>123</v>
      </c>
    </row>
    <row r="514" s="13" customFormat="1">
      <c r="A514" s="13"/>
      <c r="B514" s="226"/>
      <c r="C514" s="227"/>
      <c r="D514" s="228" t="s">
        <v>133</v>
      </c>
      <c r="E514" s="229" t="s">
        <v>19</v>
      </c>
      <c r="F514" s="230" t="s">
        <v>298</v>
      </c>
      <c r="G514" s="227"/>
      <c r="H514" s="231">
        <v>-1.0509999999999999</v>
      </c>
      <c r="I514" s="232"/>
      <c r="J514" s="227"/>
      <c r="K514" s="227"/>
      <c r="L514" s="233"/>
      <c r="M514" s="234"/>
      <c r="N514" s="235"/>
      <c r="O514" s="235"/>
      <c r="P514" s="235"/>
      <c r="Q514" s="235"/>
      <c r="R514" s="235"/>
      <c r="S514" s="235"/>
      <c r="T514" s="236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T514" s="237" t="s">
        <v>133</v>
      </c>
      <c r="AU514" s="237" t="s">
        <v>84</v>
      </c>
      <c r="AV514" s="13" t="s">
        <v>84</v>
      </c>
      <c r="AW514" s="13" t="s">
        <v>33</v>
      </c>
      <c r="AX514" s="13" t="s">
        <v>74</v>
      </c>
      <c r="AY514" s="237" t="s">
        <v>123</v>
      </c>
    </row>
    <row r="515" s="14" customFormat="1">
      <c r="A515" s="14"/>
      <c r="B515" s="238"/>
      <c r="C515" s="239"/>
      <c r="D515" s="228" t="s">
        <v>133</v>
      </c>
      <c r="E515" s="240" t="s">
        <v>19</v>
      </c>
      <c r="F515" s="241" t="s">
        <v>299</v>
      </c>
      <c r="G515" s="239"/>
      <c r="H515" s="240" t="s">
        <v>19</v>
      </c>
      <c r="I515" s="242"/>
      <c r="J515" s="239"/>
      <c r="K515" s="239"/>
      <c r="L515" s="243"/>
      <c r="M515" s="244"/>
      <c r="N515" s="245"/>
      <c r="O515" s="245"/>
      <c r="P515" s="245"/>
      <c r="Q515" s="245"/>
      <c r="R515" s="245"/>
      <c r="S515" s="245"/>
      <c r="T515" s="246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T515" s="247" t="s">
        <v>133</v>
      </c>
      <c r="AU515" s="247" t="s">
        <v>84</v>
      </c>
      <c r="AV515" s="14" t="s">
        <v>82</v>
      </c>
      <c r="AW515" s="14" t="s">
        <v>33</v>
      </c>
      <c r="AX515" s="14" t="s">
        <v>74</v>
      </c>
      <c r="AY515" s="247" t="s">
        <v>123</v>
      </c>
    </row>
    <row r="516" s="15" customFormat="1">
      <c r="A516" s="15"/>
      <c r="B516" s="248"/>
      <c r="C516" s="249"/>
      <c r="D516" s="228" t="s">
        <v>133</v>
      </c>
      <c r="E516" s="250" t="s">
        <v>19</v>
      </c>
      <c r="F516" s="251" t="s">
        <v>300</v>
      </c>
      <c r="G516" s="249"/>
      <c r="H516" s="252">
        <v>163.40199999999999</v>
      </c>
      <c r="I516" s="253"/>
      <c r="J516" s="249"/>
      <c r="K516" s="249"/>
      <c r="L516" s="254"/>
      <c r="M516" s="255"/>
      <c r="N516" s="256"/>
      <c r="O516" s="256"/>
      <c r="P516" s="256"/>
      <c r="Q516" s="256"/>
      <c r="R516" s="256"/>
      <c r="S516" s="256"/>
      <c r="T516" s="257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T516" s="258" t="s">
        <v>133</v>
      </c>
      <c r="AU516" s="258" t="s">
        <v>84</v>
      </c>
      <c r="AV516" s="15" t="s">
        <v>129</v>
      </c>
      <c r="AW516" s="15" t="s">
        <v>33</v>
      </c>
      <c r="AX516" s="15" t="s">
        <v>82</v>
      </c>
      <c r="AY516" s="258" t="s">
        <v>123</v>
      </c>
    </row>
    <row r="517" s="13" customFormat="1">
      <c r="A517" s="13"/>
      <c r="B517" s="226"/>
      <c r="C517" s="227"/>
      <c r="D517" s="228" t="s">
        <v>133</v>
      </c>
      <c r="E517" s="227"/>
      <c r="F517" s="230" t="s">
        <v>301</v>
      </c>
      <c r="G517" s="227"/>
      <c r="H517" s="231">
        <v>49.021000000000001</v>
      </c>
      <c r="I517" s="232"/>
      <c r="J517" s="227"/>
      <c r="K517" s="227"/>
      <c r="L517" s="233"/>
      <c r="M517" s="234"/>
      <c r="N517" s="235"/>
      <c r="O517" s="235"/>
      <c r="P517" s="235"/>
      <c r="Q517" s="235"/>
      <c r="R517" s="235"/>
      <c r="S517" s="235"/>
      <c r="T517" s="236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T517" s="237" t="s">
        <v>133</v>
      </c>
      <c r="AU517" s="237" t="s">
        <v>84</v>
      </c>
      <c r="AV517" s="13" t="s">
        <v>84</v>
      </c>
      <c r="AW517" s="13" t="s">
        <v>4</v>
      </c>
      <c r="AX517" s="13" t="s">
        <v>82</v>
      </c>
      <c r="AY517" s="237" t="s">
        <v>123</v>
      </c>
    </row>
    <row r="518" s="2" customFormat="1" ht="62.7" customHeight="1">
      <c r="A518" s="40"/>
      <c r="B518" s="41"/>
      <c r="C518" s="207" t="s">
        <v>7</v>
      </c>
      <c r="D518" s="207" t="s">
        <v>125</v>
      </c>
      <c r="E518" s="208" t="s">
        <v>303</v>
      </c>
      <c r="F518" s="209" t="s">
        <v>304</v>
      </c>
      <c r="G518" s="210" t="s">
        <v>167</v>
      </c>
      <c r="H518" s="211">
        <v>114.381</v>
      </c>
      <c r="I518" s="212"/>
      <c r="J518" s="213">
        <f>ROUND(I518*H518,2)</f>
        <v>0</v>
      </c>
      <c r="K518" s="214"/>
      <c r="L518" s="46"/>
      <c r="M518" s="215" t="s">
        <v>19</v>
      </c>
      <c r="N518" s="216" t="s">
        <v>45</v>
      </c>
      <c r="O518" s="86"/>
      <c r="P518" s="217">
        <f>O518*H518</f>
        <v>0</v>
      </c>
      <c r="Q518" s="217">
        <v>0</v>
      </c>
      <c r="R518" s="217">
        <f>Q518*H518</f>
        <v>0</v>
      </c>
      <c r="S518" s="217">
        <v>0</v>
      </c>
      <c r="T518" s="218">
        <f>S518*H518</f>
        <v>0</v>
      </c>
      <c r="U518" s="40"/>
      <c r="V518" s="40"/>
      <c r="W518" s="40"/>
      <c r="X518" s="40"/>
      <c r="Y518" s="40"/>
      <c r="Z518" s="40"/>
      <c r="AA518" s="40"/>
      <c r="AB518" s="40"/>
      <c r="AC518" s="40"/>
      <c r="AD518" s="40"/>
      <c r="AE518" s="40"/>
      <c r="AR518" s="219" t="s">
        <v>129</v>
      </c>
      <c r="AT518" s="219" t="s">
        <v>125</v>
      </c>
      <c r="AU518" s="219" t="s">
        <v>84</v>
      </c>
      <c r="AY518" s="19" t="s">
        <v>123</v>
      </c>
      <c r="BE518" s="220">
        <f>IF(N518="základní",J518,0)</f>
        <v>0</v>
      </c>
      <c r="BF518" s="220">
        <f>IF(N518="snížená",J518,0)</f>
        <v>0</v>
      </c>
      <c r="BG518" s="220">
        <f>IF(N518="zákl. přenesená",J518,0)</f>
        <v>0</v>
      </c>
      <c r="BH518" s="220">
        <f>IF(N518="sníž. přenesená",J518,0)</f>
        <v>0</v>
      </c>
      <c r="BI518" s="220">
        <f>IF(N518="nulová",J518,0)</f>
        <v>0</v>
      </c>
      <c r="BJ518" s="19" t="s">
        <v>82</v>
      </c>
      <c r="BK518" s="220">
        <f>ROUND(I518*H518,2)</f>
        <v>0</v>
      </c>
      <c r="BL518" s="19" t="s">
        <v>129</v>
      </c>
      <c r="BM518" s="219" t="s">
        <v>371</v>
      </c>
    </row>
    <row r="519" s="2" customFormat="1">
      <c r="A519" s="40"/>
      <c r="B519" s="41"/>
      <c r="C519" s="42"/>
      <c r="D519" s="221" t="s">
        <v>131</v>
      </c>
      <c r="E519" s="42"/>
      <c r="F519" s="222" t="s">
        <v>306</v>
      </c>
      <c r="G519" s="42"/>
      <c r="H519" s="42"/>
      <c r="I519" s="223"/>
      <c r="J519" s="42"/>
      <c r="K519" s="42"/>
      <c r="L519" s="46"/>
      <c r="M519" s="224"/>
      <c r="N519" s="225"/>
      <c r="O519" s="86"/>
      <c r="P519" s="86"/>
      <c r="Q519" s="86"/>
      <c r="R519" s="86"/>
      <c r="S519" s="86"/>
      <c r="T519" s="87"/>
      <c r="U519" s="40"/>
      <c r="V519" s="40"/>
      <c r="W519" s="40"/>
      <c r="X519" s="40"/>
      <c r="Y519" s="40"/>
      <c r="Z519" s="40"/>
      <c r="AA519" s="40"/>
      <c r="AB519" s="40"/>
      <c r="AC519" s="40"/>
      <c r="AD519" s="40"/>
      <c r="AE519" s="40"/>
      <c r="AT519" s="19" t="s">
        <v>131</v>
      </c>
      <c r="AU519" s="19" t="s">
        <v>84</v>
      </c>
    </row>
    <row r="520" s="13" customFormat="1">
      <c r="A520" s="13"/>
      <c r="B520" s="226"/>
      <c r="C520" s="227"/>
      <c r="D520" s="228" t="s">
        <v>133</v>
      </c>
      <c r="E520" s="229" t="s">
        <v>19</v>
      </c>
      <c r="F520" s="230" t="s">
        <v>282</v>
      </c>
      <c r="G520" s="227"/>
      <c r="H520" s="231">
        <v>373.31</v>
      </c>
      <c r="I520" s="232"/>
      <c r="J520" s="227"/>
      <c r="K520" s="227"/>
      <c r="L520" s="233"/>
      <c r="M520" s="234"/>
      <c r="N520" s="235"/>
      <c r="O520" s="235"/>
      <c r="P520" s="235"/>
      <c r="Q520" s="235"/>
      <c r="R520" s="235"/>
      <c r="S520" s="235"/>
      <c r="T520" s="236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T520" s="237" t="s">
        <v>133</v>
      </c>
      <c r="AU520" s="237" t="s">
        <v>84</v>
      </c>
      <c r="AV520" s="13" t="s">
        <v>84</v>
      </c>
      <c r="AW520" s="13" t="s">
        <v>33</v>
      </c>
      <c r="AX520" s="13" t="s">
        <v>74</v>
      </c>
      <c r="AY520" s="237" t="s">
        <v>123</v>
      </c>
    </row>
    <row r="521" s="14" customFormat="1">
      <c r="A521" s="14"/>
      <c r="B521" s="238"/>
      <c r="C521" s="239"/>
      <c r="D521" s="228" t="s">
        <v>133</v>
      </c>
      <c r="E521" s="240" t="s">
        <v>19</v>
      </c>
      <c r="F521" s="241" t="s">
        <v>283</v>
      </c>
      <c r="G521" s="239"/>
      <c r="H521" s="240" t="s">
        <v>19</v>
      </c>
      <c r="I521" s="242"/>
      <c r="J521" s="239"/>
      <c r="K521" s="239"/>
      <c r="L521" s="243"/>
      <c r="M521" s="244"/>
      <c r="N521" s="245"/>
      <c r="O521" s="245"/>
      <c r="P521" s="245"/>
      <c r="Q521" s="245"/>
      <c r="R521" s="245"/>
      <c r="S521" s="245"/>
      <c r="T521" s="246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T521" s="247" t="s">
        <v>133</v>
      </c>
      <c r="AU521" s="247" t="s">
        <v>84</v>
      </c>
      <c r="AV521" s="14" t="s">
        <v>82</v>
      </c>
      <c r="AW521" s="14" t="s">
        <v>33</v>
      </c>
      <c r="AX521" s="14" t="s">
        <v>74</v>
      </c>
      <c r="AY521" s="247" t="s">
        <v>123</v>
      </c>
    </row>
    <row r="522" s="13" customFormat="1">
      <c r="A522" s="13"/>
      <c r="B522" s="226"/>
      <c r="C522" s="227"/>
      <c r="D522" s="228" t="s">
        <v>133</v>
      </c>
      <c r="E522" s="229" t="s">
        <v>19</v>
      </c>
      <c r="F522" s="230" t="s">
        <v>284</v>
      </c>
      <c r="G522" s="227"/>
      <c r="H522" s="231">
        <v>-22.030000000000001</v>
      </c>
      <c r="I522" s="232"/>
      <c r="J522" s="227"/>
      <c r="K522" s="227"/>
      <c r="L522" s="233"/>
      <c r="M522" s="234"/>
      <c r="N522" s="235"/>
      <c r="O522" s="235"/>
      <c r="P522" s="235"/>
      <c r="Q522" s="235"/>
      <c r="R522" s="235"/>
      <c r="S522" s="235"/>
      <c r="T522" s="236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T522" s="237" t="s">
        <v>133</v>
      </c>
      <c r="AU522" s="237" t="s">
        <v>84</v>
      </c>
      <c r="AV522" s="13" t="s">
        <v>84</v>
      </c>
      <c r="AW522" s="13" t="s">
        <v>33</v>
      </c>
      <c r="AX522" s="13" t="s">
        <v>74</v>
      </c>
      <c r="AY522" s="237" t="s">
        <v>123</v>
      </c>
    </row>
    <row r="523" s="14" customFormat="1">
      <c r="A523" s="14"/>
      <c r="B523" s="238"/>
      <c r="C523" s="239"/>
      <c r="D523" s="228" t="s">
        <v>133</v>
      </c>
      <c r="E523" s="240" t="s">
        <v>19</v>
      </c>
      <c r="F523" s="241" t="s">
        <v>285</v>
      </c>
      <c r="G523" s="239"/>
      <c r="H523" s="240" t="s">
        <v>19</v>
      </c>
      <c r="I523" s="242"/>
      <c r="J523" s="239"/>
      <c r="K523" s="239"/>
      <c r="L523" s="243"/>
      <c r="M523" s="244"/>
      <c r="N523" s="245"/>
      <c r="O523" s="245"/>
      <c r="P523" s="245"/>
      <c r="Q523" s="245"/>
      <c r="R523" s="245"/>
      <c r="S523" s="245"/>
      <c r="T523" s="246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T523" s="247" t="s">
        <v>133</v>
      </c>
      <c r="AU523" s="247" t="s">
        <v>84</v>
      </c>
      <c r="AV523" s="14" t="s">
        <v>82</v>
      </c>
      <c r="AW523" s="14" t="s">
        <v>33</v>
      </c>
      <c r="AX523" s="14" t="s">
        <v>74</v>
      </c>
      <c r="AY523" s="247" t="s">
        <v>123</v>
      </c>
    </row>
    <row r="524" s="13" customFormat="1">
      <c r="A524" s="13"/>
      <c r="B524" s="226"/>
      <c r="C524" s="227"/>
      <c r="D524" s="228" t="s">
        <v>133</v>
      </c>
      <c r="E524" s="229" t="s">
        <v>19</v>
      </c>
      <c r="F524" s="230" t="s">
        <v>286</v>
      </c>
      <c r="G524" s="227"/>
      <c r="H524" s="231">
        <v>-124.95699999999999</v>
      </c>
      <c r="I524" s="232"/>
      <c r="J524" s="227"/>
      <c r="K524" s="227"/>
      <c r="L524" s="233"/>
      <c r="M524" s="234"/>
      <c r="N524" s="235"/>
      <c r="O524" s="235"/>
      <c r="P524" s="235"/>
      <c r="Q524" s="235"/>
      <c r="R524" s="235"/>
      <c r="S524" s="235"/>
      <c r="T524" s="236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T524" s="237" t="s">
        <v>133</v>
      </c>
      <c r="AU524" s="237" t="s">
        <v>84</v>
      </c>
      <c r="AV524" s="13" t="s">
        <v>84</v>
      </c>
      <c r="AW524" s="13" t="s">
        <v>33</v>
      </c>
      <c r="AX524" s="13" t="s">
        <v>74</v>
      </c>
      <c r="AY524" s="237" t="s">
        <v>123</v>
      </c>
    </row>
    <row r="525" s="14" customFormat="1">
      <c r="A525" s="14"/>
      <c r="B525" s="238"/>
      <c r="C525" s="239"/>
      <c r="D525" s="228" t="s">
        <v>133</v>
      </c>
      <c r="E525" s="240" t="s">
        <v>19</v>
      </c>
      <c r="F525" s="241" t="s">
        <v>287</v>
      </c>
      <c r="G525" s="239"/>
      <c r="H525" s="240" t="s">
        <v>19</v>
      </c>
      <c r="I525" s="242"/>
      <c r="J525" s="239"/>
      <c r="K525" s="239"/>
      <c r="L525" s="243"/>
      <c r="M525" s="244"/>
      <c r="N525" s="245"/>
      <c r="O525" s="245"/>
      <c r="P525" s="245"/>
      <c r="Q525" s="245"/>
      <c r="R525" s="245"/>
      <c r="S525" s="245"/>
      <c r="T525" s="246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T525" s="247" t="s">
        <v>133</v>
      </c>
      <c r="AU525" s="247" t="s">
        <v>84</v>
      </c>
      <c r="AV525" s="14" t="s">
        <v>82</v>
      </c>
      <c r="AW525" s="14" t="s">
        <v>33</v>
      </c>
      <c r="AX525" s="14" t="s">
        <v>74</v>
      </c>
      <c r="AY525" s="247" t="s">
        <v>123</v>
      </c>
    </row>
    <row r="526" s="13" customFormat="1">
      <c r="A526" s="13"/>
      <c r="B526" s="226"/>
      <c r="C526" s="227"/>
      <c r="D526" s="228" t="s">
        <v>133</v>
      </c>
      <c r="E526" s="229" t="s">
        <v>19</v>
      </c>
      <c r="F526" s="230" t="s">
        <v>288</v>
      </c>
      <c r="G526" s="227"/>
      <c r="H526" s="231">
        <v>-34.533000000000001</v>
      </c>
      <c r="I526" s="232"/>
      <c r="J526" s="227"/>
      <c r="K526" s="227"/>
      <c r="L526" s="233"/>
      <c r="M526" s="234"/>
      <c r="N526" s="235"/>
      <c r="O526" s="235"/>
      <c r="P526" s="235"/>
      <c r="Q526" s="235"/>
      <c r="R526" s="235"/>
      <c r="S526" s="235"/>
      <c r="T526" s="236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T526" s="237" t="s">
        <v>133</v>
      </c>
      <c r="AU526" s="237" t="s">
        <v>84</v>
      </c>
      <c r="AV526" s="13" t="s">
        <v>84</v>
      </c>
      <c r="AW526" s="13" t="s">
        <v>33</v>
      </c>
      <c r="AX526" s="13" t="s">
        <v>74</v>
      </c>
      <c r="AY526" s="237" t="s">
        <v>123</v>
      </c>
    </row>
    <row r="527" s="14" customFormat="1">
      <c r="A527" s="14"/>
      <c r="B527" s="238"/>
      <c r="C527" s="239"/>
      <c r="D527" s="228" t="s">
        <v>133</v>
      </c>
      <c r="E527" s="240" t="s">
        <v>19</v>
      </c>
      <c r="F527" s="241" t="s">
        <v>289</v>
      </c>
      <c r="G527" s="239"/>
      <c r="H527" s="240" t="s">
        <v>19</v>
      </c>
      <c r="I527" s="242"/>
      <c r="J527" s="239"/>
      <c r="K527" s="239"/>
      <c r="L527" s="243"/>
      <c r="M527" s="244"/>
      <c r="N527" s="245"/>
      <c r="O527" s="245"/>
      <c r="P527" s="245"/>
      <c r="Q527" s="245"/>
      <c r="R527" s="245"/>
      <c r="S527" s="245"/>
      <c r="T527" s="246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T527" s="247" t="s">
        <v>133</v>
      </c>
      <c r="AU527" s="247" t="s">
        <v>84</v>
      </c>
      <c r="AV527" s="14" t="s">
        <v>82</v>
      </c>
      <c r="AW527" s="14" t="s">
        <v>33</v>
      </c>
      <c r="AX527" s="14" t="s">
        <v>74</v>
      </c>
      <c r="AY527" s="247" t="s">
        <v>123</v>
      </c>
    </row>
    <row r="528" s="13" customFormat="1">
      <c r="A528" s="13"/>
      <c r="B528" s="226"/>
      <c r="C528" s="227"/>
      <c r="D528" s="228" t="s">
        <v>133</v>
      </c>
      <c r="E528" s="229" t="s">
        <v>19</v>
      </c>
      <c r="F528" s="230" t="s">
        <v>290</v>
      </c>
      <c r="G528" s="227"/>
      <c r="H528" s="231">
        <v>-13.811999999999999</v>
      </c>
      <c r="I528" s="232"/>
      <c r="J528" s="227"/>
      <c r="K528" s="227"/>
      <c r="L528" s="233"/>
      <c r="M528" s="234"/>
      <c r="N528" s="235"/>
      <c r="O528" s="235"/>
      <c r="P528" s="235"/>
      <c r="Q528" s="235"/>
      <c r="R528" s="235"/>
      <c r="S528" s="235"/>
      <c r="T528" s="236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T528" s="237" t="s">
        <v>133</v>
      </c>
      <c r="AU528" s="237" t="s">
        <v>84</v>
      </c>
      <c r="AV528" s="13" t="s">
        <v>84</v>
      </c>
      <c r="AW528" s="13" t="s">
        <v>33</v>
      </c>
      <c r="AX528" s="13" t="s">
        <v>74</v>
      </c>
      <c r="AY528" s="237" t="s">
        <v>123</v>
      </c>
    </row>
    <row r="529" s="14" customFormat="1">
      <c r="A529" s="14"/>
      <c r="B529" s="238"/>
      <c r="C529" s="239"/>
      <c r="D529" s="228" t="s">
        <v>133</v>
      </c>
      <c r="E529" s="240" t="s">
        <v>19</v>
      </c>
      <c r="F529" s="241" t="s">
        <v>291</v>
      </c>
      <c r="G529" s="239"/>
      <c r="H529" s="240" t="s">
        <v>19</v>
      </c>
      <c r="I529" s="242"/>
      <c r="J529" s="239"/>
      <c r="K529" s="239"/>
      <c r="L529" s="243"/>
      <c r="M529" s="244"/>
      <c r="N529" s="245"/>
      <c r="O529" s="245"/>
      <c r="P529" s="245"/>
      <c r="Q529" s="245"/>
      <c r="R529" s="245"/>
      <c r="S529" s="245"/>
      <c r="T529" s="246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T529" s="247" t="s">
        <v>133</v>
      </c>
      <c r="AU529" s="247" t="s">
        <v>84</v>
      </c>
      <c r="AV529" s="14" t="s">
        <v>82</v>
      </c>
      <c r="AW529" s="14" t="s">
        <v>33</v>
      </c>
      <c r="AX529" s="14" t="s">
        <v>74</v>
      </c>
      <c r="AY529" s="247" t="s">
        <v>123</v>
      </c>
    </row>
    <row r="530" s="13" customFormat="1">
      <c r="A530" s="13"/>
      <c r="B530" s="226"/>
      <c r="C530" s="227"/>
      <c r="D530" s="228" t="s">
        <v>133</v>
      </c>
      <c r="E530" s="229" t="s">
        <v>19</v>
      </c>
      <c r="F530" s="230" t="s">
        <v>292</v>
      </c>
      <c r="G530" s="227"/>
      <c r="H530" s="231">
        <v>-0.95899999999999996</v>
      </c>
      <c r="I530" s="232"/>
      <c r="J530" s="227"/>
      <c r="K530" s="227"/>
      <c r="L530" s="233"/>
      <c r="M530" s="234"/>
      <c r="N530" s="235"/>
      <c r="O530" s="235"/>
      <c r="P530" s="235"/>
      <c r="Q530" s="235"/>
      <c r="R530" s="235"/>
      <c r="S530" s="235"/>
      <c r="T530" s="236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T530" s="237" t="s">
        <v>133</v>
      </c>
      <c r="AU530" s="237" t="s">
        <v>84</v>
      </c>
      <c r="AV530" s="13" t="s">
        <v>84</v>
      </c>
      <c r="AW530" s="13" t="s">
        <v>33</v>
      </c>
      <c r="AX530" s="13" t="s">
        <v>74</v>
      </c>
      <c r="AY530" s="237" t="s">
        <v>123</v>
      </c>
    </row>
    <row r="531" s="14" customFormat="1">
      <c r="A531" s="14"/>
      <c r="B531" s="238"/>
      <c r="C531" s="239"/>
      <c r="D531" s="228" t="s">
        <v>133</v>
      </c>
      <c r="E531" s="240" t="s">
        <v>19</v>
      </c>
      <c r="F531" s="241" t="s">
        <v>293</v>
      </c>
      <c r="G531" s="239"/>
      <c r="H531" s="240" t="s">
        <v>19</v>
      </c>
      <c r="I531" s="242"/>
      <c r="J531" s="239"/>
      <c r="K531" s="239"/>
      <c r="L531" s="243"/>
      <c r="M531" s="244"/>
      <c r="N531" s="245"/>
      <c r="O531" s="245"/>
      <c r="P531" s="245"/>
      <c r="Q531" s="245"/>
      <c r="R531" s="245"/>
      <c r="S531" s="245"/>
      <c r="T531" s="246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T531" s="247" t="s">
        <v>133</v>
      </c>
      <c r="AU531" s="247" t="s">
        <v>84</v>
      </c>
      <c r="AV531" s="14" t="s">
        <v>82</v>
      </c>
      <c r="AW531" s="14" t="s">
        <v>33</v>
      </c>
      <c r="AX531" s="14" t="s">
        <v>74</v>
      </c>
      <c r="AY531" s="247" t="s">
        <v>123</v>
      </c>
    </row>
    <row r="532" s="13" customFormat="1">
      <c r="A532" s="13"/>
      <c r="B532" s="226"/>
      <c r="C532" s="227"/>
      <c r="D532" s="228" t="s">
        <v>133</v>
      </c>
      <c r="E532" s="229" t="s">
        <v>19</v>
      </c>
      <c r="F532" s="230" t="s">
        <v>294</v>
      </c>
      <c r="G532" s="227"/>
      <c r="H532" s="231">
        <v>-3.0779999999999998</v>
      </c>
      <c r="I532" s="232"/>
      <c r="J532" s="227"/>
      <c r="K532" s="227"/>
      <c r="L532" s="233"/>
      <c r="M532" s="234"/>
      <c r="N532" s="235"/>
      <c r="O532" s="235"/>
      <c r="P532" s="235"/>
      <c r="Q532" s="235"/>
      <c r="R532" s="235"/>
      <c r="S532" s="235"/>
      <c r="T532" s="236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T532" s="237" t="s">
        <v>133</v>
      </c>
      <c r="AU532" s="237" t="s">
        <v>84</v>
      </c>
      <c r="AV532" s="13" t="s">
        <v>84</v>
      </c>
      <c r="AW532" s="13" t="s">
        <v>33</v>
      </c>
      <c r="AX532" s="13" t="s">
        <v>74</v>
      </c>
      <c r="AY532" s="237" t="s">
        <v>123</v>
      </c>
    </row>
    <row r="533" s="13" customFormat="1">
      <c r="A533" s="13"/>
      <c r="B533" s="226"/>
      <c r="C533" s="227"/>
      <c r="D533" s="228" t="s">
        <v>133</v>
      </c>
      <c r="E533" s="229" t="s">
        <v>19</v>
      </c>
      <c r="F533" s="230" t="s">
        <v>295</v>
      </c>
      <c r="G533" s="227"/>
      <c r="H533" s="231">
        <v>-2.2930000000000001</v>
      </c>
      <c r="I533" s="232"/>
      <c r="J533" s="227"/>
      <c r="K533" s="227"/>
      <c r="L533" s="233"/>
      <c r="M533" s="234"/>
      <c r="N533" s="235"/>
      <c r="O533" s="235"/>
      <c r="P533" s="235"/>
      <c r="Q533" s="235"/>
      <c r="R533" s="235"/>
      <c r="S533" s="235"/>
      <c r="T533" s="236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T533" s="237" t="s">
        <v>133</v>
      </c>
      <c r="AU533" s="237" t="s">
        <v>84</v>
      </c>
      <c r="AV533" s="13" t="s">
        <v>84</v>
      </c>
      <c r="AW533" s="13" t="s">
        <v>33</v>
      </c>
      <c r="AX533" s="13" t="s">
        <v>74</v>
      </c>
      <c r="AY533" s="237" t="s">
        <v>123</v>
      </c>
    </row>
    <row r="534" s="13" customFormat="1">
      <c r="A534" s="13"/>
      <c r="B534" s="226"/>
      <c r="C534" s="227"/>
      <c r="D534" s="228" t="s">
        <v>133</v>
      </c>
      <c r="E534" s="229" t="s">
        <v>19</v>
      </c>
      <c r="F534" s="230" t="s">
        <v>295</v>
      </c>
      <c r="G534" s="227"/>
      <c r="H534" s="231">
        <v>-2.2930000000000001</v>
      </c>
      <c r="I534" s="232"/>
      <c r="J534" s="227"/>
      <c r="K534" s="227"/>
      <c r="L534" s="233"/>
      <c r="M534" s="234"/>
      <c r="N534" s="235"/>
      <c r="O534" s="235"/>
      <c r="P534" s="235"/>
      <c r="Q534" s="235"/>
      <c r="R534" s="235"/>
      <c r="S534" s="235"/>
      <c r="T534" s="236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T534" s="237" t="s">
        <v>133</v>
      </c>
      <c r="AU534" s="237" t="s">
        <v>84</v>
      </c>
      <c r="AV534" s="13" t="s">
        <v>84</v>
      </c>
      <c r="AW534" s="13" t="s">
        <v>33</v>
      </c>
      <c r="AX534" s="13" t="s">
        <v>74</v>
      </c>
      <c r="AY534" s="237" t="s">
        <v>123</v>
      </c>
    </row>
    <row r="535" s="13" customFormat="1">
      <c r="A535" s="13"/>
      <c r="B535" s="226"/>
      <c r="C535" s="227"/>
      <c r="D535" s="228" t="s">
        <v>133</v>
      </c>
      <c r="E535" s="229" t="s">
        <v>19</v>
      </c>
      <c r="F535" s="230" t="s">
        <v>296</v>
      </c>
      <c r="G535" s="227"/>
      <c r="H535" s="231">
        <v>-2.1259999999999999</v>
      </c>
      <c r="I535" s="232"/>
      <c r="J535" s="227"/>
      <c r="K535" s="227"/>
      <c r="L535" s="233"/>
      <c r="M535" s="234"/>
      <c r="N535" s="235"/>
      <c r="O535" s="235"/>
      <c r="P535" s="235"/>
      <c r="Q535" s="235"/>
      <c r="R535" s="235"/>
      <c r="S535" s="235"/>
      <c r="T535" s="236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T535" s="237" t="s">
        <v>133</v>
      </c>
      <c r="AU535" s="237" t="s">
        <v>84</v>
      </c>
      <c r="AV535" s="13" t="s">
        <v>84</v>
      </c>
      <c r="AW535" s="13" t="s">
        <v>33</v>
      </c>
      <c r="AX535" s="13" t="s">
        <v>74</v>
      </c>
      <c r="AY535" s="237" t="s">
        <v>123</v>
      </c>
    </row>
    <row r="536" s="13" customFormat="1">
      <c r="A536" s="13"/>
      <c r="B536" s="226"/>
      <c r="C536" s="227"/>
      <c r="D536" s="228" t="s">
        <v>133</v>
      </c>
      <c r="E536" s="229" t="s">
        <v>19</v>
      </c>
      <c r="F536" s="230" t="s">
        <v>297</v>
      </c>
      <c r="G536" s="227"/>
      <c r="H536" s="231">
        <v>-2.7759999999999998</v>
      </c>
      <c r="I536" s="232"/>
      <c r="J536" s="227"/>
      <c r="K536" s="227"/>
      <c r="L536" s="233"/>
      <c r="M536" s="234"/>
      <c r="N536" s="235"/>
      <c r="O536" s="235"/>
      <c r="P536" s="235"/>
      <c r="Q536" s="235"/>
      <c r="R536" s="235"/>
      <c r="S536" s="235"/>
      <c r="T536" s="236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T536" s="237" t="s">
        <v>133</v>
      </c>
      <c r="AU536" s="237" t="s">
        <v>84</v>
      </c>
      <c r="AV536" s="13" t="s">
        <v>84</v>
      </c>
      <c r="AW536" s="13" t="s">
        <v>33</v>
      </c>
      <c r="AX536" s="13" t="s">
        <v>74</v>
      </c>
      <c r="AY536" s="237" t="s">
        <v>123</v>
      </c>
    </row>
    <row r="537" s="13" customFormat="1">
      <c r="A537" s="13"/>
      <c r="B537" s="226"/>
      <c r="C537" s="227"/>
      <c r="D537" s="228" t="s">
        <v>133</v>
      </c>
      <c r="E537" s="229" t="s">
        <v>19</v>
      </c>
      <c r="F537" s="230" t="s">
        <v>298</v>
      </c>
      <c r="G537" s="227"/>
      <c r="H537" s="231">
        <v>-1.0509999999999999</v>
      </c>
      <c r="I537" s="232"/>
      <c r="J537" s="227"/>
      <c r="K537" s="227"/>
      <c r="L537" s="233"/>
      <c r="M537" s="234"/>
      <c r="N537" s="235"/>
      <c r="O537" s="235"/>
      <c r="P537" s="235"/>
      <c r="Q537" s="235"/>
      <c r="R537" s="235"/>
      <c r="S537" s="235"/>
      <c r="T537" s="236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T537" s="237" t="s">
        <v>133</v>
      </c>
      <c r="AU537" s="237" t="s">
        <v>84</v>
      </c>
      <c r="AV537" s="13" t="s">
        <v>84</v>
      </c>
      <c r="AW537" s="13" t="s">
        <v>33</v>
      </c>
      <c r="AX537" s="13" t="s">
        <v>74</v>
      </c>
      <c r="AY537" s="237" t="s">
        <v>123</v>
      </c>
    </row>
    <row r="538" s="14" customFormat="1">
      <c r="A538" s="14"/>
      <c r="B538" s="238"/>
      <c r="C538" s="239"/>
      <c r="D538" s="228" t="s">
        <v>133</v>
      </c>
      <c r="E538" s="240" t="s">
        <v>19</v>
      </c>
      <c r="F538" s="241" t="s">
        <v>299</v>
      </c>
      <c r="G538" s="239"/>
      <c r="H538" s="240" t="s">
        <v>19</v>
      </c>
      <c r="I538" s="242"/>
      <c r="J538" s="239"/>
      <c r="K538" s="239"/>
      <c r="L538" s="243"/>
      <c r="M538" s="244"/>
      <c r="N538" s="245"/>
      <c r="O538" s="245"/>
      <c r="P538" s="245"/>
      <c r="Q538" s="245"/>
      <c r="R538" s="245"/>
      <c r="S538" s="245"/>
      <c r="T538" s="246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T538" s="247" t="s">
        <v>133</v>
      </c>
      <c r="AU538" s="247" t="s">
        <v>84</v>
      </c>
      <c r="AV538" s="14" t="s">
        <v>82</v>
      </c>
      <c r="AW538" s="14" t="s">
        <v>33</v>
      </c>
      <c r="AX538" s="14" t="s">
        <v>74</v>
      </c>
      <c r="AY538" s="247" t="s">
        <v>123</v>
      </c>
    </row>
    <row r="539" s="15" customFormat="1">
      <c r="A539" s="15"/>
      <c r="B539" s="248"/>
      <c r="C539" s="249"/>
      <c r="D539" s="228" t="s">
        <v>133</v>
      </c>
      <c r="E539" s="250" t="s">
        <v>19</v>
      </c>
      <c r="F539" s="251" t="s">
        <v>300</v>
      </c>
      <c r="G539" s="249"/>
      <c r="H539" s="252">
        <v>163.40199999999999</v>
      </c>
      <c r="I539" s="253"/>
      <c r="J539" s="249"/>
      <c r="K539" s="249"/>
      <c r="L539" s="254"/>
      <c r="M539" s="255"/>
      <c r="N539" s="256"/>
      <c r="O539" s="256"/>
      <c r="P539" s="256"/>
      <c r="Q539" s="256"/>
      <c r="R539" s="256"/>
      <c r="S539" s="256"/>
      <c r="T539" s="257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T539" s="258" t="s">
        <v>133</v>
      </c>
      <c r="AU539" s="258" t="s">
        <v>84</v>
      </c>
      <c r="AV539" s="15" t="s">
        <v>129</v>
      </c>
      <c r="AW539" s="15" t="s">
        <v>33</v>
      </c>
      <c r="AX539" s="15" t="s">
        <v>82</v>
      </c>
      <c r="AY539" s="258" t="s">
        <v>123</v>
      </c>
    </row>
    <row r="540" s="13" customFormat="1">
      <c r="A540" s="13"/>
      <c r="B540" s="226"/>
      <c r="C540" s="227"/>
      <c r="D540" s="228" t="s">
        <v>133</v>
      </c>
      <c r="E540" s="227"/>
      <c r="F540" s="230" t="s">
        <v>307</v>
      </c>
      <c r="G540" s="227"/>
      <c r="H540" s="231">
        <v>114.381</v>
      </c>
      <c r="I540" s="232"/>
      <c r="J540" s="227"/>
      <c r="K540" s="227"/>
      <c r="L540" s="233"/>
      <c r="M540" s="234"/>
      <c r="N540" s="235"/>
      <c r="O540" s="235"/>
      <c r="P540" s="235"/>
      <c r="Q540" s="235"/>
      <c r="R540" s="235"/>
      <c r="S540" s="235"/>
      <c r="T540" s="236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T540" s="237" t="s">
        <v>133</v>
      </c>
      <c r="AU540" s="237" t="s">
        <v>84</v>
      </c>
      <c r="AV540" s="13" t="s">
        <v>84</v>
      </c>
      <c r="AW540" s="13" t="s">
        <v>4</v>
      </c>
      <c r="AX540" s="13" t="s">
        <v>82</v>
      </c>
      <c r="AY540" s="237" t="s">
        <v>123</v>
      </c>
    </row>
    <row r="541" s="2" customFormat="1" ht="44.25" customHeight="1">
      <c r="A541" s="40"/>
      <c r="B541" s="41"/>
      <c r="C541" s="207" t="s">
        <v>372</v>
      </c>
      <c r="D541" s="207" t="s">
        <v>125</v>
      </c>
      <c r="E541" s="208" t="s">
        <v>373</v>
      </c>
      <c r="F541" s="209" t="s">
        <v>374</v>
      </c>
      <c r="G541" s="210" t="s">
        <v>167</v>
      </c>
      <c r="H541" s="211">
        <v>163.40199999999999</v>
      </c>
      <c r="I541" s="212"/>
      <c r="J541" s="213">
        <f>ROUND(I541*H541,2)</f>
        <v>0</v>
      </c>
      <c r="K541" s="214"/>
      <c r="L541" s="46"/>
      <c r="M541" s="215" t="s">
        <v>19</v>
      </c>
      <c r="N541" s="216" t="s">
        <v>45</v>
      </c>
      <c r="O541" s="86"/>
      <c r="P541" s="217">
        <f>O541*H541</f>
        <v>0</v>
      </c>
      <c r="Q541" s="217">
        <v>0</v>
      </c>
      <c r="R541" s="217">
        <f>Q541*H541</f>
        <v>0</v>
      </c>
      <c r="S541" s="217">
        <v>0</v>
      </c>
      <c r="T541" s="218">
        <f>S541*H541</f>
        <v>0</v>
      </c>
      <c r="U541" s="40"/>
      <c r="V541" s="40"/>
      <c r="W541" s="40"/>
      <c r="X541" s="40"/>
      <c r="Y541" s="40"/>
      <c r="Z541" s="40"/>
      <c r="AA541" s="40"/>
      <c r="AB541" s="40"/>
      <c r="AC541" s="40"/>
      <c r="AD541" s="40"/>
      <c r="AE541" s="40"/>
      <c r="AR541" s="219" t="s">
        <v>129</v>
      </c>
      <c r="AT541" s="219" t="s">
        <v>125</v>
      </c>
      <c r="AU541" s="219" t="s">
        <v>84</v>
      </c>
      <c r="AY541" s="19" t="s">
        <v>123</v>
      </c>
      <c r="BE541" s="220">
        <f>IF(N541="základní",J541,0)</f>
        <v>0</v>
      </c>
      <c r="BF541" s="220">
        <f>IF(N541="snížená",J541,0)</f>
        <v>0</v>
      </c>
      <c r="BG541" s="220">
        <f>IF(N541="zákl. přenesená",J541,0)</f>
        <v>0</v>
      </c>
      <c r="BH541" s="220">
        <f>IF(N541="sníž. přenesená",J541,0)</f>
        <v>0</v>
      </c>
      <c r="BI541" s="220">
        <f>IF(N541="nulová",J541,0)</f>
        <v>0</v>
      </c>
      <c r="BJ541" s="19" t="s">
        <v>82</v>
      </c>
      <c r="BK541" s="220">
        <f>ROUND(I541*H541,2)</f>
        <v>0</v>
      </c>
      <c r="BL541" s="19" t="s">
        <v>129</v>
      </c>
      <c r="BM541" s="219" t="s">
        <v>375</v>
      </c>
    </row>
    <row r="542" s="2" customFormat="1">
      <c r="A542" s="40"/>
      <c r="B542" s="41"/>
      <c r="C542" s="42"/>
      <c r="D542" s="221" t="s">
        <v>131</v>
      </c>
      <c r="E542" s="42"/>
      <c r="F542" s="222" t="s">
        <v>376</v>
      </c>
      <c r="G542" s="42"/>
      <c r="H542" s="42"/>
      <c r="I542" s="223"/>
      <c r="J542" s="42"/>
      <c r="K542" s="42"/>
      <c r="L542" s="46"/>
      <c r="M542" s="224"/>
      <c r="N542" s="225"/>
      <c r="O542" s="86"/>
      <c r="P542" s="86"/>
      <c r="Q542" s="86"/>
      <c r="R542" s="86"/>
      <c r="S542" s="86"/>
      <c r="T542" s="87"/>
      <c r="U542" s="40"/>
      <c r="V542" s="40"/>
      <c r="W542" s="40"/>
      <c r="X542" s="40"/>
      <c r="Y542" s="40"/>
      <c r="Z542" s="40"/>
      <c r="AA542" s="40"/>
      <c r="AB542" s="40"/>
      <c r="AC542" s="40"/>
      <c r="AD542" s="40"/>
      <c r="AE542" s="40"/>
      <c r="AT542" s="19" t="s">
        <v>131</v>
      </c>
      <c r="AU542" s="19" t="s">
        <v>84</v>
      </c>
    </row>
    <row r="543" s="13" customFormat="1">
      <c r="A543" s="13"/>
      <c r="B543" s="226"/>
      <c r="C543" s="227"/>
      <c r="D543" s="228" t="s">
        <v>133</v>
      </c>
      <c r="E543" s="229" t="s">
        <v>19</v>
      </c>
      <c r="F543" s="230" t="s">
        <v>282</v>
      </c>
      <c r="G543" s="227"/>
      <c r="H543" s="231">
        <v>373.31</v>
      </c>
      <c r="I543" s="232"/>
      <c r="J543" s="227"/>
      <c r="K543" s="227"/>
      <c r="L543" s="233"/>
      <c r="M543" s="234"/>
      <c r="N543" s="235"/>
      <c r="O543" s="235"/>
      <c r="P543" s="235"/>
      <c r="Q543" s="235"/>
      <c r="R543" s="235"/>
      <c r="S543" s="235"/>
      <c r="T543" s="236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T543" s="237" t="s">
        <v>133</v>
      </c>
      <c r="AU543" s="237" t="s">
        <v>84</v>
      </c>
      <c r="AV543" s="13" t="s">
        <v>84</v>
      </c>
      <c r="AW543" s="13" t="s">
        <v>33</v>
      </c>
      <c r="AX543" s="13" t="s">
        <v>74</v>
      </c>
      <c r="AY543" s="237" t="s">
        <v>123</v>
      </c>
    </row>
    <row r="544" s="14" customFormat="1">
      <c r="A544" s="14"/>
      <c r="B544" s="238"/>
      <c r="C544" s="239"/>
      <c r="D544" s="228" t="s">
        <v>133</v>
      </c>
      <c r="E544" s="240" t="s">
        <v>19</v>
      </c>
      <c r="F544" s="241" t="s">
        <v>283</v>
      </c>
      <c r="G544" s="239"/>
      <c r="H544" s="240" t="s">
        <v>19</v>
      </c>
      <c r="I544" s="242"/>
      <c r="J544" s="239"/>
      <c r="K544" s="239"/>
      <c r="L544" s="243"/>
      <c r="M544" s="244"/>
      <c r="N544" s="245"/>
      <c r="O544" s="245"/>
      <c r="P544" s="245"/>
      <c r="Q544" s="245"/>
      <c r="R544" s="245"/>
      <c r="S544" s="245"/>
      <c r="T544" s="246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T544" s="247" t="s">
        <v>133</v>
      </c>
      <c r="AU544" s="247" t="s">
        <v>84</v>
      </c>
      <c r="AV544" s="14" t="s">
        <v>82</v>
      </c>
      <c r="AW544" s="14" t="s">
        <v>33</v>
      </c>
      <c r="AX544" s="14" t="s">
        <v>74</v>
      </c>
      <c r="AY544" s="247" t="s">
        <v>123</v>
      </c>
    </row>
    <row r="545" s="13" customFormat="1">
      <c r="A545" s="13"/>
      <c r="B545" s="226"/>
      <c r="C545" s="227"/>
      <c r="D545" s="228" t="s">
        <v>133</v>
      </c>
      <c r="E545" s="229" t="s">
        <v>19</v>
      </c>
      <c r="F545" s="230" t="s">
        <v>284</v>
      </c>
      <c r="G545" s="227"/>
      <c r="H545" s="231">
        <v>-22.030000000000001</v>
      </c>
      <c r="I545" s="232"/>
      <c r="J545" s="227"/>
      <c r="K545" s="227"/>
      <c r="L545" s="233"/>
      <c r="M545" s="234"/>
      <c r="N545" s="235"/>
      <c r="O545" s="235"/>
      <c r="P545" s="235"/>
      <c r="Q545" s="235"/>
      <c r="R545" s="235"/>
      <c r="S545" s="235"/>
      <c r="T545" s="236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T545" s="237" t="s">
        <v>133</v>
      </c>
      <c r="AU545" s="237" t="s">
        <v>84</v>
      </c>
      <c r="AV545" s="13" t="s">
        <v>84</v>
      </c>
      <c r="AW545" s="13" t="s">
        <v>33</v>
      </c>
      <c r="AX545" s="13" t="s">
        <v>74</v>
      </c>
      <c r="AY545" s="237" t="s">
        <v>123</v>
      </c>
    </row>
    <row r="546" s="14" customFormat="1">
      <c r="A546" s="14"/>
      <c r="B546" s="238"/>
      <c r="C546" s="239"/>
      <c r="D546" s="228" t="s">
        <v>133</v>
      </c>
      <c r="E546" s="240" t="s">
        <v>19</v>
      </c>
      <c r="F546" s="241" t="s">
        <v>285</v>
      </c>
      <c r="G546" s="239"/>
      <c r="H546" s="240" t="s">
        <v>19</v>
      </c>
      <c r="I546" s="242"/>
      <c r="J546" s="239"/>
      <c r="K546" s="239"/>
      <c r="L546" s="243"/>
      <c r="M546" s="244"/>
      <c r="N546" s="245"/>
      <c r="O546" s="245"/>
      <c r="P546" s="245"/>
      <c r="Q546" s="245"/>
      <c r="R546" s="245"/>
      <c r="S546" s="245"/>
      <c r="T546" s="246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T546" s="247" t="s">
        <v>133</v>
      </c>
      <c r="AU546" s="247" t="s">
        <v>84</v>
      </c>
      <c r="AV546" s="14" t="s">
        <v>82</v>
      </c>
      <c r="AW546" s="14" t="s">
        <v>33</v>
      </c>
      <c r="AX546" s="14" t="s">
        <v>74</v>
      </c>
      <c r="AY546" s="247" t="s">
        <v>123</v>
      </c>
    </row>
    <row r="547" s="13" customFormat="1">
      <c r="A547" s="13"/>
      <c r="B547" s="226"/>
      <c r="C547" s="227"/>
      <c r="D547" s="228" t="s">
        <v>133</v>
      </c>
      <c r="E547" s="229" t="s">
        <v>19</v>
      </c>
      <c r="F547" s="230" t="s">
        <v>286</v>
      </c>
      <c r="G547" s="227"/>
      <c r="H547" s="231">
        <v>-124.95699999999999</v>
      </c>
      <c r="I547" s="232"/>
      <c r="J547" s="227"/>
      <c r="K547" s="227"/>
      <c r="L547" s="233"/>
      <c r="M547" s="234"/>
      <c r="N547" s="235"/>
      <c r="O547" s="235"/>
      <c r="P547" s="235"/>
      <c r="Q547" s="235"/>
      <c r="R547" s="235"/>
      <c r="S547" s="235"/>
      <c r="T547" s="236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T547" s="237" t="s">
        <v>133</v>
      </c>
      <c r="AU547" s="237" t="s">
        <v>84</v>
      </c>
      <c r="AV547" s="13" t="s">
        <v>84</v>
      </c>
      <c r="AW547" s="13" t="s">
        <v>33</v>
      </c>
      <c r="AX547" s="13" t="s">
        <v>74</v>
      </c>
      <c r="AY547" s="237" t="s">
        <v>123</v>
      </c>
    </row>
    <row r="548" s="14" customFormat="1">
      <c r="A548" s="14"/>
      <c r="B548" s="238"/>
      <c r="C548" s="239"/>
      <c r="D548" s="228" t="s">
        <v>133</v>
      </c>
      <c r="E548" s="240" t="s">
        <v>19</v>
      </c>
      <c r="F548" s="241" t="s">
        <v>287</v>
      </c>
      <c r="G548" s="239"/>
      <c r="H548" s="240" t="s">
        <v>19</v>
      </c>
      <c r="I548" s="242"/>
      <c r="J548" s="239"/>
      <c r="K548" s="239"/>
      <c r="L548" s="243"/>
      <c r="M548" s="244"/>
      <c r="N548" s="245"/>
      <c r="O548" s="245"/>
      <c r="P548" s="245"/>
      <c r="Q548" s="245"/>
      <c r="R548" s="245"/>
      <c r="S548" s="245"/>
      <c r="T548" s="246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T548" s="247" t="s">
        <v>133</v>
      </c>
      <c r="AU548" s="247" t="s">
        <v>84</v>
      </c>
      <c r="AV548" s="14" t="s">
        <v>82</v>
      </c>
      <c r="AW548" s="14" t="s">
        <v>33</v>
      </c>
      <c r="AX548" s="14" t="s">
        <v>74</v>
      </c>
      <c r="AY548" s="247" t="s">
        <v>123</v>
      </c>
    </row>
    <row r="549" s="13" customFormat="1">
      <c r="A549" s="13"/>
      <c r="B549" s="226"/>
      <c r="C549" s="227"/>
      <c r="D549" s="228" t="s">
        <v>133</v>
      </c>
      <c r="E549" s="229" t="s">
        <v>19</v>
      </c>
      <c r="F549" s="230" t="s">
        <v>288</v>
      </c>
      <c r="G549" s="227"/>
      <c r="H549" s="231">
        <v>-34.533000000000001</v>
      </c>
      <c r="I549" s="232"/>
      <c r="J549" s="227"/>
      <c r="K549" s="227"/>
      <c r="L549" s="233"/>
      <c r="M549" s="234"/>
      <c r="N549" s="235"/>
      <c r="O549" s="235"/>
      <c r="P549" s="235"/>
      <c r="Q549" s="235"/>
      <c r="R549" s="235"/>
      <c r="S549" s="235"/>
      <c r="T549" s="236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T549" s="237" t="s">
        <v>133</v>
      </c>
      <c r="AU549" s="237" t="s">
        <v>84</v>
      </c>
      <c r="AV549" s="13" t="s">
        <v>84</v>
      </c>
      <c r="AW549" s="13" t="s">
        <v>33</v>
      </c>
      <c r="AX549" s="13" t="s">
        <v>74</v>
      </c>
      <c r="AY549" s="237" t="s">
        <v>123</v>
      </c>
    </row>
    <row r="550" s="14" customFormat="1">
      <c r="A550" s="14"/>
      <c r="B550" s="238"/>
      <c r="C550" s="239"/>
      <c r="D550" s="228" t="s">
        <v>133</v>
      </c>
      <c r="E550" s="240" t="s">
        <v>19</v>
      </c>
      <c r="F550" s="241" t="s">
        <v>289</v>
      </c>
      <c r="G550" s="239"/>
      <c r="H550" s="240" t="s">
        <v>19</v>
      </c>
      <c r="I550" s="242"/>
      <c r="J550" s="239"/>
      <c r="K550" s="239"/>
      <c r="L550" s="243"/>
      <c r="M550" s="244"/>
      <c r="N550" s="245"/>
      <c r="O550" s="245"/>
      <c r="P550" s="245"/>
      <c r="Q550" s="245"/>
      <c r="R550" s="245"/>
      <c r="S550" s="245"/>
      <c r="T550" s="246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T550" s="247" t="s">
        <v>133</v>
      </c>
      <c r="AU550" s="247" t="s">
        <v>84</v>
      </c>
      <c r="AV550" s="14" t="s">
        <v>82</v>
      </c>
      <c r="AW550" s="14" t="s">
        <v>33</v>
      </c>
      <c r="AX550" s="14" t="s">
        <v>74</v>
      </c>
      <c r="AY550" s="247" t="s">
        <v>123</v>
      </c>
    </row>
    <row r="551" s="13" customFormat="1">
      <c r="A551" s="13"/>
      <c r="B551" s="226"/>
      <c r="C551" s="227"/>
      <c r="D551" s="228" t="s">
        <v>133</v>
      </c>
      <c r="E551" s="229" t="s">
        <v>19</v>
      </c>
      <c r="F551" s="230" t="s">
        <v>290</v>
      </c>
      <c r="G551" s="227"/>
      <c r="H551" s="231">
        <v>-13.811999999999999</v>
      </c>
      <c r="I551" s="232"/>
      <c r="J551" s="227"/>
      <c r="K551" s="227"/>
      <c r="L551" s="233"/>
      <c r="M551" s="234"/>
      <c r="N551" s="235"/>
      <c r="O551" s="235"/>
      <c r="P551" s="235"/>
      <c r="Q551" s="235"/>
      <c r="R551" s="235"/>
      <c r="S551" s="235"/>
      <c r="T551" s="236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T551" s="237" t="s">
        <v>133</v>
      </c>
      <c r="AU551" s="237" t="s">
        <v>84</v>
      </c>
      <c r="AV551" s="13" t="s">
        <v>84</v>
      </c>
      <c r="AW551" s="13" t="s">
        <v>33</v>
      </c>
      <c r="AX551" s="13" t="s">
        <v>74</v>
      </c>
      <c r="AY551" s="237" t="s">
        <v>123</v>
      </c>
    </row>
    <row r="552" s="14" customFormat="1">
      <c r="A552" s="14"/>
      <c r="B552" s="238"/>
      <c r="C552" s="239"/>
      <c r="D552" s="228" t="s">
        <v>133</v>
      </c>
      <c r="E552" s="240" t="s">
        <v>19</v>
      </c>
      <c r="F552" s="241" t="s">
        <v>291</v>
      </c>
      <c r="G552" s="239"/>
      <c r="H552" s="240" t="s">
        <v>19</v>
      </c>
      <c r="I552" s="242"/>
      <c r="J552" s="239"/>
      <c r="K552" s="239"/>
      <c r="L552" s="243"/>
      <c r="M552" s="244"/>
      <c r="N552" s="245"/>
      <c r="O552" s="245"/>
      <c r="P552" s="245"/>
      <c r="Q552" s="245"/>
      <c r="R552" s="245"/>
      <c r="S552" s="245"/>
      <c r="T552" s="246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T552" s="247" t="s">
        <v>133</v>
      </c>
      <c r="AU552" s="247" t="s">
        <v>84</v>
      </c>
      <c r="AV552" s="14" t="s">
        <v>82</v>
      </c>
      <c r="AW552" s="14" t="s">
        <v>33</v>
      </c>
      <c r="AX552" s="14" t="s">
        <v>74</v>
      </c>
      <c r="AY552" s="247" t="s">
        <v>123</v>
      </c>
    </row>
    <row r="553" s="13" customFormat="1">
      <c r="A553" s="13"/>
      <c r="B553" s="226"/>
      <c r="C553" s="227"/>
      <c r="D553" s="228" t="s">
        <v>133</v>
      </c>
      <c r="E553" s="229" t="s">
        <v>19</v>
      </c>
      <c r="F553" s="230" t="s">
        <v>292</v>
      </c>
      <c r="G553" s="227"/>
      <c r="H553" s="231">
        <v>-0.95899999999999996</v>
      </c>
      <c r="I553" s="232"/>
      <c r="J553" s="227"/>
      <c r="K553" s="227"/>
      <c r="L553" s="233"/>
      <c r="M553" s="234"/>
      <c r="N553" s="235"/>
      <c r="O553" s="235"/>
      <c r="P553" s="235"/>
      <c r="Q553" s="235"/>
      <c r="R553" s="235"/>
      <c r="S553" s="235"/>
      <c r="T553" s="236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T553" s="237" t="s">
        <v>133</v>
      </c>
      <c r="AU553" s="237" t="s">
        <v>84</v>
      </c>
      <c r="AV553" s="13" t="s">
        <v>84</v>
      </c>
      <c r="AW553" s="13" t="s">
        <v>33</v>
      </c>
      <c r="AX553" s="13" t="s">
        <v>74</v>
      </c>
      <c r="AY553" s="237" t="s">
        <v>123</v>
      </c>
    </row>
    <row r="554" s="14" customFormat="1">
      <c r="A554" s="14"/>
      <c r="B554" s="238"/>
      <c r="C554" s="239"/>
      <c r="D554" s="228" t="s">
        <v>133</v>
      </c>
      <c r="E554" s="240" t="s">
        <v>19</v>
      </c>
      <c r="F554" s="241" t="s">
        <v>293</v>
      </c>
      <c r="G554" s="239"/>
      <c r="H554" s="240" t="s">
        <v>19</v>
      </c>
      <c r="I554" s="242"/>
      <c r="J554" s="239"/>
      <c r="K554" s="239"/>
      <c r="L554" s="243"/>
      <c r="M554" s="244"/>
      <c r="N554" s="245"/>
      <c r="O554" s="245"/>
      <c r="P554" s="245"/>
      <c r="Q554" s="245"/>
      <c r="R554" s="245"/>
      <c r="S554" s="245"/>
      <c r="T554" s="246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T554" s="247" t="s">
        <v>133</v>
      </c>
      <c r="AU554" s="247" t="s">
        <v>84</v>
      </c>
      <c r="AV554" s="14" t="s">
        <v>82</v>
      </c>
      <c r="AW554" s="14" t="s">
        <v>33</v>
      </c>
      <c r="AX554" s="14" t="s">
        <v>74</v>
      </c>
      <c r="AY554" s="247" t="s">
        <v>123</v>
      </c>
    </row>
    <row r="555" s="13" customFormat="1">
      <c r="A555" s="13"/>
      <c r="B555" s="226"/>
      <c r="C555" s="227"/>
      <c r="D555" s="228" t="s">
        <v>133</v>
      </c>
      <c r="E555" s="229" t="s">
        <v>19</v>
      </c>
      <c r="F555" s="230" t="s">
        <v>294</v>
      </c>
      <c r="G555" s="227"/>
      <c r="H555" s="231">
        <v>-3.0779999999999998</v>
      </c>
      <c r="I555" s="232"/>
      <c r="J555" s="227"/>
      <c r="K555" s="227"/>
      <c r="L555" s="233"/>
      <c r="M555" s="234"/>
      <c r="N555" s="235"/>
      <c r="O555" s="235"/>
      <c r="P555" s="235"/>
      <c r="Q555" s="235"/>
      <c r="R555" s="235"/>
      <c r="S555" s="235"/>
      <c r="T555" s="236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T555" s="237" t="s">
        <v>133</v>
      </c>
      <c r="AU555" s="237" t="s">
        <v>84</v>
      </c>
      <c r="AV555" s="13" t="s">
        <v>84</v>
      </c>
      <c r="AW555" s="13" t="s">
        <v>33</v>
      </c>
      <c r="AX555" s="13" t="s">
        <v>74</v>
      </c>
      <c r="AY555" s="237" t="s">
        <v>123</v>
      </c>
    </row>
    <row r="556" s="13" customFormat="1">
      <c r="A556" s="13"/>
      <c r="B556" s="226"/>
      <c r="C556" s="227"/>
      <c r="D556" s="228" t="s">
        <v>133</v>
      </c>
      <c r="E556" s="229" t="s">
        <v>19</v>
      </c>
      <c r="F556" s="230" t="s">
        <v>295</v>
      </c>
      <c r="G556" s="227"/>
      <c r="H556" s="231">
        <v>-2.2930000000000001</v>
      </c>
      <c r="I556" s="232"/>
      <c r="J556" s="227"/>
      <c r="K556" s="227"/>
      <c r="L556" s="233"/>
      <c r="M556" s="234"/>
      <c r="N556" s="235"/>
      <c r="O556" s="235"/>
      <c r="P556" s="235"/>
      <c r="Q556" s="235"/>
      <c r="R556" s="235"/>
      <c r="S556" s="235"/>
      <c r="T556" s="236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T556" s="237" t="s">
        <v>133</v>
      </c>
      <c r="AU556" s="237" t="s">
        <v>84</v>
      </c>
      <c r="AV556" s="13" t="s">
        <v>84</v>
      </c>
      <c r="AW556" s="13" t="s">
        <v>33</v>
      </c>
      <c r="AX556" s="13" t="s">
        <v>74</v>
      </c>
      <c r="AY556" s="237" t="s">
        <v>123</v>
      </c>
    </row>
    <row r="557" s="13" customFormat="1">
      <c r="A557" s="13"/>
      <c r="B557" s="226"/>
      <c r="C557" s="227"/>
      <c r="D557" s="228" t="s">
        <v>133</v>
      </c>
      <c r="E557" s="229" t="s">
        <v>19</v>
      </c>
      <c r="F557" s="230" t="s">
        <v>295</v>
      </c>
      <c r="G557" s="227"/>
      <c r="H557" s="231">
        <v>-2.2930000000000001</v>
      </c>
      <c r="I557" s="232"/>
      <c r="J557" s="227"/>
      <c r="K557" s="227"/>
      <c r="L557" s="233"/>
      <c r="M557" s="234"/>
      <c r="N557" s="235"/>
      <c r="O557" s="235"/>
      <c r="P557" s="235"/>
      <c r="Q557" s="235"/>
      <c r="R557" s="235"/>
      <c r="S557" s="235"/>
      <c r="T557" s="236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T557" s="237" t="s">
        <v>133</v>
      </c>
      <c r="AU557" s="237" t="s">
        <v>84</v>
      </c>
      <c r="AV557" s="13" t="s">
        <v>84</v>
      </c>
      <c r="AW557" s="13" t="s">
        <v>33</v>
      </c>
      <c r="AX557" s="13" t="s">
        <v>74</v>
      </c>
      <c r="AY557" s="237" t="s">
        <v>123</v>
      </c>
    </row>
    <row r="558" s="13" customFormat="1">
      <c r="A558" s="13"/>
      <c r="B558" s="226"/>
      <c r="C558" s="227"/>
      <c r="D558" s="228" t="s">
        <v>133</v>
      </c>
      <c r="E558" s="229" t="s">
        <v>19</v>
      </c>
      <c r="F558" s="230" t="s">
        <v>296</v>
      </c>
      <c r="G558" s="227"/>
      <c r="H558" s="231">
        <v>-2.1259999999999999</v>
      </c>
      <c r="I558" s="232"/>
      <c r="J558" s="227"/>
      <c r="K558" s="227"/>
      <c r="L558" s="233"/>
      <c r="M558" s="234"/>
      <c r="N558" s="235"/>
      <c r="O558" s="235"/>
      <c r="P558" s="235"/>
      <c r="Q558" s="235"/>
      <c r="R558" s="235"/>
      <c r="S558" s="235"/>
      <c r="T558" s="236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T558" s="237" t="s">
        <v>133</v>
      </c>
      <c r="AU558" s="237" t="s">
        <v>84</v>
      </c>
      <c r="AV558" s="13" t="s">
        <v>84</v>
      </c>
      <c r="AW558" s="13" t="s">
        <v>33</v>
      </c>
      <c r="AX558" s="13" t="s">
        <v>74</v>
      </c>
      <c r="AY558" s="237" t="s">
        <v>123</v>
      </c>
    </row>
    <row r="559" s="13" customFormat="1">
      <c r="A559" s="13"/>
      <c r="B559" s="226"/>
      <c r="C559" s="227"/>
      <c r="D559" s="228" t="s">
        <v>133</v>
      </c>
      <c r="E559" s="229" t="s">
        <v>19</v>
      </c>
      <c r="F559" s="230" t="s">
        <v>297</v>
      </c>
      <c r="G559" s="227"/>
      <c r="H559" s="231">
        <v>-2.7759999999999998</v>
      </c>
      <c r="I559" s="232"/>
      <c r="J559" s="227"/>
      <c r="K559" s="227"/>
      <c r="L559" s="233"/>
      <c r="M559" s="234"/>
      <c r="N559" s="235"/>
      <c r="O559" s="235"/>
      <c r="P559" s="235"/>
      <c r="Q559" s="235"/>
      <c r="R559" s="235"/>
      <c r="S559" s="235"/>
      <c r="T559" s="236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T559" s="237" t="s">
        <v>133</v>
      </c>
      <c r="AU559" s="237" t="s">
        <v>84</v>
      </c>
      <c r="AV559" s="13" t="s">
        <v>84</v>
      </c>
      <c r="AW559" s="13" t="s">
        <v>33</v>
      </c>
      <c r="AX559" s="13" t="s">
        <v>74</v>
      </c>
      <c r="AY559" s="237" t="s">
        <v>123</v>
      </c>
    </row>
    <row r="560" s="13" customFormat="1">
      <c r="A560" s="13"/>
      <c r="B560" s="226"/>
      <c r="C560" s="227"/>
      <c r="D560" s="228" t="s">
        <v>133</v>
      </c>
      <c r="E560" s="229" t="s">
        <v>19</v>
      </c>
      <c r="F560" s="230" t="s">
        <v>298</v>
      </c>
      <c r="G560" s="227"/>
      <c r="H560" s="231">
        <v>-1.0509999999999999</v>
      </c>
      <c r="I560" s="232"/>
      <c r="J560" s="227"/>
      <c r="K560" s="227"/>
      <c r="L560" s="233"/>
      <c r="M560" s="234"/>
      <c r="N560" s="235"/>
      <c r="O560" s="235"/>
      <c r="P560" s="235"/>
      <c r="Q560" s="235"/>
      <c r="R560" s="235"/>
      <c r="S560" s="235"/>
      <c r="T560" s="236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T560" s="237" t="s">
        <v>133</v>
      </c>
      <c r="AU560" s="237" t="s">
        <v>84</v>
      </c>
      <c r="AV560" s="13" t="s">
        <v>84</v>
      </c>
      <c r="AW560" s="13" t="s">
        <v>33</v>
      </c>
      <c r="AX560" s="13" t="s">
        <v>74</v>
      </c>
      <c r="AY560" s="237" t="s">
        <v>123</v>
      </c>
    </row>
    <row r="561" s="14" customFormat="1">
      <c r="A561" s="14"/>
      <c r="B561" s="238"/>
      <c r="C561" s="239"/>
      <c r="D561" s="228" t="s">
        <v>133</v>
      </c>
      <c r="E561" s="240" t="s">
        <v>19</v>
      </c>
      <c r="F561" s="241" t="s">
        <v>299</v>
      </c>
      <c r="G561" s="239"/>
      <c r="H561" s="240" t="s">
        <v>19</v>
      </c>
      <c r="I561" s="242"/>
      <c r="J561" s="239"/>
      <c r="K561" s="239"/>
      <c r="L561" s="243"/>
      <c r="M561" s="244"/>
      <c r="N561" s="245"/>
      <c r="O561" s="245"/>
      <c r="P561" s="245"/>
      <c r="Q561" s="245"/>
      <c r="R561" s="245"/>
      <c r="S561" s="245"/>
      <c r="T561" s="246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T561" s="247" t="s">
        <v>133</v>
      </c>
      <c r="AU561" s="247" t="s">
        <v>84</v>
      </c>
      <c r="AV561" s="14" t="s">
        <v>82</v>
      </c>
      <c r="AW561" s="14" t="s">
        <v>33</v>
      </c>
      <c r="AX561" s="14" t="s">
        <v>74</v>
      </c>
      <c r="AY561" s="247" t="s">
        <v>123</v>
      </c>
    </row>
    <row r="562" s="15" customFormat="1">
      <c r="A562" s="15"/>
      <c r="B562" s="248"/>
      <c r="C562" s="249"/>
      <c r="D562" s="228" t="s">
        <v>133</v>
      </c>
      <c r="E562" s="250" t="s">
        <v>19</v>
      </c>
      <c r="F562" s="251" t="s">
        <v>155</v>
      </c>
      <c r="G562" s="249"/>
      <c r="H562" s="252">
        <v>163.40199999999999</v>
      </c>
      <c r="I562" s="253"/>
      <c r="J562" s="249"/>
      <c r="K562" s="249"/>
      <c r="L562" s="254"/>
      <c r="M562" s="255"/>
      <c r="N562" s="256"/>
      <c r="O562" s="256"/>
      <c r="P562" s="256"/>
      <c r="Q562" s="256"/>
      <c r="R562" s="256"/>
      <c r="S562" s="256"/>
      <c r="T562" s="257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  <c r="AT562" s="258" t="s">
        <v>133</v>
      </c>
      <c r="AU562" s="258" t="s">
        <v>84</v>
      </c>
      <c r="AV562" s="15" t="s">
        <v>129</v>
      </c>
      <c r="AW562" s="15" t="s">
        <v>33</v>
      </c>
      <c r="AX562" s="15" t="s">
        <v>82</v>
      </c>
      <c r="AY562" s="258" t="s">
        <v>123</v>
      </c>
    </row>
    <row r="563" s="2" customFormat="1" ht="66.75" customHeight="1">
      <c r="A563" s="40"/>
      <c r="B563" s="41"/>
      <c r="C563" s="207" t="s">
        <v>377</v>
      </c>
      <c r="D563" s="207" t="s">
        <v>125</v>
      </c>
      <c r="E563" s="208" t="s">
        <v>378</v>
      </c>
      <c r="F563" s="209" t="s">
        <v>379</v>
      </c>
      <c r="G563" s="210" t="s">
        <v>167</v>
      </c>
      <c r="H563" s="211">
        <v>124.95699999999999</v>
      </c>
      <c r="I563" s="212"/>
      <c r="J563" s="213">
        <f>ROUND(I563*H563,2)</f>
        <v>0</v>
      </c>
      <c r="K563" s="214"/>
      <c r="L563" s="46"/>
      <c r="M563" s="215" t="s">
        <v>19</v>
      </c>
      <c r="N563" s="216" t="s">
        <v>45</v>
      </c>
      <c r="O563" s="86"/>
      <c r="P563" s="217">
        <f>O563*H563</f>
        <v>0</v>
      </c>
      <c r="Q563" s="217">
        <v>0</v>
      </c>
      <c r="R563" s="217">
        <f>Q563*H563</f>
        <v>0</v>
      </c>
      <c r="S563" s="217">
        <v>0</v>
      </c>
      <c r="T563" s="218">
        <f>S563*H563</f>
        <v>0</v>
      </c>
      <c r="U563" s="40"/>
      <c r="V563" s="40"/>
      <c r="W563" s="40"/>
      <c r="X563" s="40"/>
      <c r="Y563" s="40"/>
      <c r="Z563" s="40"/>
      <c r="AA563" s="40"/>
      <c r="AB563" s="40"/>
      <c r="AC563" s="40"/>
      <c r="AD563" s="40"/>
      <c r="AE563" s="40"/>
      <c r="AR563" s="219" t="s">
        <v>129</v>
      </c>
      <c r="AT563" s="219" t="s">
        <v>125</v>
      </c>
      <c r="AU563" s="219" t="s">
        <v>84</v>
      </c>
      <c r="AY563" s="19" t="s">
        <v>123</v>
      </c>
      <c r="BE563" s="220">
        <f>IF(N563="základní",J563,0)</f>
        <v>0</v>
      </c>
      <c r="BF563" s="220">
        <f>IF(N563="snížená",J563,0)</f>
        <v>0</v>
      </c>
      <c r="BG563" s="220">
        <f>IF(N563="zákl. přenesená",J563,0)</f>
        <v>0</v>
      </c>
      <c r="BH563" s="220">
        <f>IF(N563="sníž. přenesená",J563,0)</f>
        <v>0</v>
      </c>
      <c r="BI563" s="220">
        <f>IF(N563="nulová",J563,0)</f>
        <v>0</v>
      </c>
      <c r="BJ563" s="19" t="s">
        <v>82</v>
      </c>
      <c r="BK563" s="220">
        <f>ROUND(I563*H563,2)</f>
        <v>0</v>
      </c>
      <c r="BL563" s="19" t="s">
        <v>129</v>
      </c>
      <c r="BM563" s="219" t="s">
        <v>380</v>
      </c>
    </row>
    <row r="564" s="2" customFormat="1">
      <c r="A564" s="40"/>
      <c r="B564" s="41"/>
      <c r="C564" s="42"/>
      <c r="D564" s="221" t="s">
        <v>131</v>
      </c>
      <c r="E564" s="42"/>
      <c r="F564" s="222" t="s">
        <v>381</v>
      </c>
      <c r="G564" s="42"/>
      <c r="H564" s="42"/>
      <c r="I564" s="223"/>
      <c r="J564" s="42"/>
      <c r="K564" s="42"/>
      <c r="L564" s="46"/>
      <c r="M564" s="224"/>
      <c r="N564" s="225"/>
      <c r="O564" s="86"/>
      <c r="P564" s="86"/>
      <c r="Q564" s="86"/>
      <c r="R564" s="86"/>
      <c r="S564" s="86"/>
      <c r="T564" s="87"/>
      <c r="U564" s="40"/>
      <c r="V564" s="40"/>
      <c r="W564" s="40"/>
      <c r="X564" s="40"/>
      <c r="Y564" s="40"/>
      <c r="Z564" s="40"/>
      <c r="AA564" s="40"/>
      <c r="AB564" s="40"/>
      <c r="AC564" s="40"/>
      <c r="AD564" s="40"/>
      <c r="AE564" s="40"/>
      <c r="AT564" s="19" t="s">
        <v>131</v>
      </c>
      <c r="AU564" s="19" t="s">
        <v>84</v>
      </c>
    </row>
    <row r="565" s="13" customFormat="1">
      <c r="A565" s="13"/>
      <c r="B565" s="226"/>
      <c r="C565" s="227"/>
      <c r="D565" s="228" t="s">
        <v>133</v>
      </c>
      <c r="E565" s="229" t="s">
        <v>19</v>
      </c>
      <c r="F565" s="230" t="s">
        <v>382</v>
      </c>
      <c r="G565" s="227"/>
      <c r="H565" s="231">
        <v>27.216000000000001</v>
      </c>
      <c r="I565" s="232"/>
      <c r="J565" s="227"/>
      <c r="K565" s="227"/>
      <c r="L565" s="233"/>
      <c r="M565" s="234"/>
      <c r="N565" s="235"/>
      <c r="O565" s="235"/>
      <c r="P565" s="235"/>
      <c r="Q565" s="235"/>
      <c r="R565" s="235"/>
      <c r="S565" s="235"/>
      <c r="T565" s="236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T565" s="237" t="s">
        <v>133</v>
      </c>
      <c r="AU565" s="237" t="s">
        <v>84</v>
      </c>
      <c r="AV565" s="13" t="s">
        <v>84</v>
      </c>
      <c r="AW565" s="13" t="s">
        <v>33</v>
      </c>
      <c r="AX565" s="13" t="s">
        <v>74</v>
      </c>
      <c r="AY565" s="237" t="s">
        <v>123</v>
      </c>
    </row>
    <row r="566" s="13" customFormat="1">
      <c r="A566" s="13"/>
      <c r="B566" s="226"/>
      <c r="C566" s="227"/>
      <c r="D566" s="228" t="s">
        <v>133</v>
      </c>
      <c r="E566" s="229" t="s">
        <v>19</v>
      </c>
      <c r="F566" s="230" t="s">
        <v>383</v>
      </c>
      <c r="G566" s="227"/>
      <c r="H566" s="231">
        <v>7.4100000000000001</v>
      </c>
      <c r="I566" s="232"/>
      <c r="J566" s="227"/>
      <c r="K566" s="227"/>
      <c r="L566" s="233"/>
      <c r="M566" s="234"/>
      <c r="N566" s="235"/>
      <c r="O566" s="235"/>
      <c r="P566" s="235"/>
      <c r="Q566" s="235"/>
      <c r="R566" s="235"/>
      <c r="S566" s="235"/>
      <c r="T566" s="236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T566" s="237" t="s">
        <v>133</v>
      </c>
      <c r="AU566" s="237" t="s">
        <v>84</v>
      </c>
      <c r="AV566" s="13" t="s">
        <v>84</v>
      </c>
      <c r="AW566" s="13" t="s">
        <v>33</v>
      </c>
      <c r="AX566" s="13" t="s">
        <v>74</v>
      </c>
      <c r="AY566" s="237" t="s">
        <v>123</v>
      </c>
    </row>
    <row r="567" s="13" customFormat="1">
      <c r="A567" s="13"/>
      <c r="B567" s="226"/>
      <c r="C567" s="227"/>
      <c r="D567" s="228" t="s">
        <v>133</v>
      </c>
      <c r="E567" s="229" t="s">
        <v>19</v>
      </c>
      <c r="F567" s="230" t="s">
        <v>384</v>
      </c>
      <c r="G567" s="227"/>
      <c r="H567" s="231">
        <v>3.1920000000000002</v>
      </c>
      <c r="I567" s="232"/>
      <c r="J567" s="227"/>
      <c r="K567" s="227"/>
      <c r="L567" s="233"/>
      <c r="M567" s="234"/>
      <c r="N567" s="235"/>
      <c r="O567" s="235"/>
      <c r="P567" s="235"/>
      <c r="Q567" s="235"/>
      <c r="R567" s="235"/>
      <c r="S567" s="235"/>
      <c r="T567" s="236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T567" s="237" t="s">
        <v>133</v>
      </c>
      <c r="AU567" s="237" t="s">
        <v>84</v>
      </c>
      <c r="AV567" s="13" t="s">
        <v>84</v>
      </c>
      <c r="AW567" s="13" t="s">
        <v>33</v>
      </c>
      <c r="AX567" s="13" t="s">
        <v>74</v>
      </c>
      <c r="AY567" s="237" t="s">
        <v>123</v>
      </c>
    </row>
    <row r="568" s="13" customFormat="1">
      <c r="A568" s="13"/>
      <c r="B568" s="226"/>
      <c r="C568" s="227"/>
      <c r="D568" s="228" t="s">
        <v>133</v>
      </c>
      <c r="E568" s="229" t="s">
        <v>19</v>
      </c>
      <c r="F568" s="230" t="s">
        <v>385</v>
      </c>
      <c r="G568" s="227"/>
      <c r="H568" s="231">
        <v>5.4960000000000004</v>
      </c>
      <c r="I568" s="232"/>
      <c r="J568" s="227"/>
      <c r="K568" s="227"/>
      <c r="L568" s="233"/>
      <c r="M568" s="234"/>
      <c r="N568" s="235"/>
      <c r="O568" s="235"/>
      <c r="P568" s="235"/>
      <c r="Q568" s="235"/>
      <c r="R568" s="235"/>
      <c r="S568" s="235"/>
      <c r="T568" s="236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T568" s="237" t="s">
        <v>133</v>
      </c>
      <c r="AU568" s="237" t="s">
        <v>84</v>
      </c>
      <c r="AV568" s="13" t="s">
        <v>84</v>
      </c>
      <c r="AW568" s="13" t="s">
        <v>33</v>
      </c>
      <c r="AX568" s="13" t="s">
        <v>74</v>
      </c>
      <c r="AY568" s="237" t="s">
        <v>123</v>
      </c>
    </row>
    <row r="569" s="13" customFormat="1">
      <c r="A569" s="13"/>
      <c r="B569" s="226"/>
      <c r="C569" s="227"/>
      <c r="D569" s="228" t="s">
        <v>133</v>
      </c>
      <c r="E569" s="229" t="s">
        <v>19</v>
      </c>
      <c r="F569" s="230" t="s">
        <v>386</v>
      </c>
      <c r="G569" s="227"/>
      <c r="H569" s="231">
        <v>8.0999999999999996</v>
      </c>
      <c r="I569" s="232"/>
      <c r="J569" s="227"/>
      <c r="K569" s="227"/>
      <c r="L569" s="233"/>
      <c r="M569" s="234"/>
      <c r="N569" s="235"/>
      <c r="O569" s="235"/>
      <c r="P569" s="235"/>
      <c r="Q569" s="235"/>
      <c r="R569" s="235"/>
      <c r="S569" s="235"/>
      <c r="T569" s="236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T569" s="237" t="s">
        <v>133</v>
      </c>
      <c r="AU569" s="237" t="s">
        <v>84</v>
      </c>
      <c r="AV569" s="13" t="s">
        <v>84</v>
      </c>
      <c r="AW569" s="13" t="s">
        <v>33</v>
      </c>
      <c r="AX569" s="13" t="s">
        <v>74</v>
      </c>
      <c r="AY569" s="237" t="s">
        <v>123</v>
      </c>
    </row>
    <row r="570" s="13" customFormat="1">
      <c r="A570" s="13"/>
      <c r="B570" s="226"/>
      <c r="C570" s="227"/>
      <c r="D570" s="228" t="s">
        <v>133</v>
      </c>
      <c r="E570" s="229" t="s">
        <v>19</v>
      </c>
      <c r="F570" s="230" t="s">
        <v>387</v>
      </c>
      <c r="G570" s="227"/>
      <c r="H570" s="231">
        <v>3.8399999999999999</v>
      </c>
      <c r="I570" s="232"/>
      <c r="J570" s="227"/>
      <c r="K570" s="227"/>
      <c r="L570" s="233"/>
      <c r="M570" s="234"/>
      <c r="N570" s="235"/>
      <c r="O570" s="235"/>
      <c r="P570" s="235"/>
      <c r="Q570" s="235"/>
      <c r="R570" s="235"/>
      <c r="S570" s="235"/>
      <c r="T570" s="236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T570" s="237" t="s">
        <v>133</v>
      </c>
      <c r="AU570" s="237" t="s">
        <v>84</v>
      </c>
      <c r="AV570" s="13" t="s">
        <v>84</v>
      </c>
      <c r="AW570" s="13" t="s">
        <v>33</v>
      </c>
      <c r="AX570" s="13" t="s">
        <v>74</v>
      </c>
      <c r="AY570" s="237" t="s">
        <v>123</v>
      </c>
    </row>
    <row r="571" s="13" customFormat="1">
      <c r="A571" s="13"/>
      <c r="B571" s="226"/>
      <c r="C571" s="227"/>
      <c r="D571" s="228" t="s">
        <v>133</v>
      </c>
      <c r="E571" s="229" t="s">
        <v>19</v>
      </c>
      <c r="F571" s="230" t="s">
        <v>388</v>
      </c>
      <c r="G571" s="227"/>
      <c r="H571" s="231">
        <v>1.734</v>
      </c>
      <c r="I571" s="232"/>
      <c r="J571" s="227"/>
      <c r="K571" s="227"/>
      <c r="L571" s="233"/>
      <c r="M571" s="234"/>
      <c r="N571" s="235"/>
      <c r="O571" s="235"/>
      <c r="P571" s="235"/>
      <c r="Q571" s="235"/>
      <c r="R571" s="235"/>
      <c r="S571" s="235"/>
      <c r="T571" s="236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T571" s="237" t="s">
        <v>133</v>
      </c>
      <c r="AU571" s="237" t="s">
        <v>84</v>
      </c>
      <c r="AV571" s="13" t="s">
        <v>84</v>
      </c>
      <c r="AW571" s="13" t="s">
        <v>33</v>
      </c>
      <c r="AX571" s="13" t="s">
        <v>74</v>
      </c>
      <c r="AY571" s="237" t="s">
        <v>123</v>
      </c>
    </row>
    <row r="572" s="13" customFormat="1">
      <c r="A572" s="13"/>
      <c r="B572" s="226"/>
      <c r="C572" s="227"/>
      <c r="D572" s="228" t="s">
        <v>133</v>
      </c>
      <c r="E572" s="229" t="s">
        <v>19</v>
      </c>
      <c r="F572" s="230" t="s">
        <v>389</v>
      </c>
      <c r="G572" s="227"/>
      <c r="H572" s="231">
        <v>7.3259999999999996</v>
      </c>
      <c r="I572" s="232"/>
      <c r="J572" s="227"/>
      <c r="K572" s="227"/>
      <c r="L572" s="233"/>
      <c r="M572" s="234"/>
      <c r="N572" s="235"/>
      <c r="O572" s="235"/>
      <c r="P572" s="235"/>
      <c r="Q572" s="235"/>
      <c r="R572" s="235"/>
      <c r="S572" s="235"/>
      <c r="T572" s="236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T572" s="237" t="s">
        <v>133</v>
      </c>
      <c r="AU572" s="237" t="s">
        <v>84</v>
      </c>
      <c r="AV572" s="13" t="s">
        <v>84</v>
      </c>
      <c r="AW572" s="13" t="s">
        <v>33</v>
      </c>
      <c r="AX572" s="13" t="s">
        <v>74</v>
      </c>
      <c r="AY572" s="237" t="s">
        <v>123</v>
      </c>
    </row>
    <row r="573" s="13" customFormat="1">
      <c r="A573" s="13"/>
      <c r="B573" s="226"/>
      <c r="C573" s="227"/>
      <c r="D573" s="228" t="s">
        <v>133</v>
      </c>
      <c r="E573" s="229" t="s">
        <v>19</v>
      </c>
      <c r="F573" s="230" t="s">
        <v>390</v>
      </c>
      <c r="G573" s="227"/>
      <c r="H573" s="231">
        <v>23.399999999999999</v>
      </c>
      <c r="I573" s="232"/>
      <c r="J573" s="227"/>
      <c r="K573" s="227"/>
      <c r="L573" s="233"/>
      <c r="M573" s="234"/>
      <c r="N573" s="235"/>
      <c r="O573" s="235"/>
      <c r="P573" s="235"/>
      <c r="Q573" s="235"/>
      <c r="R573" s="235"/>
      <c r="S573" s="235"/>
      <c r="T573" s="236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T573" s="237" t="s">
        <v>133</v>
      </c>
      <c r="AU573" s="237" t="s">
        <v>84</v>
      </c>
      <c r="AV573" s="13" t="s">
        <v>84</v>
      </c>
      <c r="AW573" s="13" t="s">
        <v>33</v>
      </c>
      <c r="AX573" s="13" t="s">
        <v>74</v>
      </c>
      <c r="AY573" s="237" t="s">
        <v>123</v>
      </c>
    </row>
    <row r="574" s="14" customFormat="1">
      <c r="A574" s="14"/>
      <c r="B574" s="238"/>
      <c r="C574" s="239"/>
      <c r="D574" s="228" t="s">
        <v>133</v>
      </c>
      <c r="E574" s="240" t="s">
        <v>19</v>
      </c>
      <c r="F574" s="241" t="s">
        <v>179</v>
      </c>
      <c r="G574" s="239"/>
      <c r="H574" s="240" t="s">
        <v>19</v>
      </c>
      <c r="I574" s="242"/>
      <c r="J574" s="239"/>
      <c r="K574" s="239"/>
      <c r="L574" s="243"/>
      <c r="M574" s="244"/>
      <c r="N574" s="245"/>
      <c r="O574" s="245"/>
      <c r="P574" s="245"/>
      <c r="Q574" s="245"/>
      <c r="R574" s="245"/>
      <c r="S574" s="245"/>
      <c r="T574" s="246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T574" s="247" t="s">
        <v>133</v>
      </c>
      <c r="AU574" s="247" t="s">
        <v>84</v>
      </c>
      <c r="AV574" s="14" t="s">
        <v>82</v>
      </c>
      <c r="AW574" s="14" t="s">
        <v>33</v>
      </c>
      <c r="AX574" s="14" t="s">
        <v>74</v>
      </c>
      <c r="AY574" s="247" t="s">
        <v>123</v>
      </c>
    </row>
    <row r="575" s="13" customFormat="1">
      <c r="A575" s="13"/>
      <c r="B575" s="226"/>
      <c r="C575" s="227"/>
      <c r="D575" s="228" t="s">
        <v>133</v>
      </c>
      <c r="E575" s="229" t="s">
        <v>19</v>
      </c>
      <c r="F575" s="230" t="s">
        <v>391</v>
      </c>
      <c r="G575" s="227"/>
      <c r="H575" s="231">
        <v>3.2490000000000001</v>
      </c>
      <c r="I575" s="232"/>
      <c r="J575" s="227"/>
      <c r="K575" s="227"/>
      <c r="L575" s="233"/>
      <c r="M575" s="234"/>
      <c r="N575" s="235"/>
      <c r="O575" s="235"/>
      <c r="P575" s="235"/>
      <c r="Q575" s="235"/>
      <c r="R575" s="235"/>
      <c r="S575" s="235"/>
      <c r="T575" s="236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T575" s="237" t="s">
        <v>133</v>
      </c>
      <c r="AU575" s="237" t="s">
        <v>84</v>
      </c>
      <c r="AV575" s="13" t="s">
        <v>84</v>
      </c>
      <c r="AW575" s="13" t="s">
        <v>33</v>
      </c>
      <c r="AX575" s="13" t="s">
        <v>74</v>
      </c>
      <c r="AY575" s="237" t="s">
        <v>123</v>
      </c>
    </row>
    <row r="576" s="14" customFormat="1">
      <c r="A576" s="14"/>
      <c r="B576" s="238"/>
      <c r="C576" s="239"/>
      <c r="D576" s="228" t="s">
        <v>133</v>
      </c>
      <c r="E576" s="240" t="s">
        <v>19</v>
      </c>
      <c r="F576" s="241" t="s">
        <v>140</v>
      </c>
      <c r="G576" s="239"/>
      <c r="H576" s="240" t="s">
        <v>19</v>
      </c>
      <c r="I576" s="242"/>
      <c r="J576" s="239"/>
      <c r="K576" s="239"/>
      <c r="L576" s="243"/>
      <c r="M576" s="244"/>
      <c r="N576" s="245"/>
      <c r="O576" s="245"/>
      <c r="P576" s="245"/>
      <c r="Q576" s="245"/>
      <c r="R576" s="245"/>
      <c r="S576" s="245"/>
      <c r="T576" s="246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T576" s="247" t="s">
        <v>133</v>
      </c>
      <c r="AU576" s="247" t="s">
        <v>84</v>
      </c>
      <c r="AV576" s="14" t="s">
        <v>82</v>
      </c>
      <c r="AW576" s="14" t="s">
        <v>33</v>
      </c>
      <c r="AX576" s="14" t="s">
        <v>74</v>
      </c>
      <c r="AY576" s="247" t="s">
        <v>123</v>
      </c>
    </row>
    <row r="577" s="13" customFormat="1">
      <c r="A577" s="13"/>
      <c r="B577" s="226"/>
      <c r="C577" s="227"/>
      <c r="D577" s="228" t="s">
        <v>133</v>
      </c>
      <c r="E577" s="229" t="s">
        <v>19</v>
      </c>
      <c r="F577" s="230" t="s">
        <v>392</v>
      </c>
      <c r="G577" s="227"/>
      <c r="H577" s="231">
        <v>3.4500000000000002</v>
      </c>
      <c r="I577" s="232"/>
      <c r="J577" s="227"/>
      <c r="K577" s="227"/>
      <c r="L577" s="233"/>
      <c r="M577" s="234"/>
      <c r="N577" s="235"/>
      <c r="O577" s="235"/>
      <c r="P577" s="235"/>
      <c r="Q577" s="235"/>
      <c r="R577" s="235"/>
      <c r="S577" s="235"/>
      <c r="T577" s="236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T577" s="237" t="s">
        <v>133</v>
      </c>
      <c r="AU577" s="237" t="s">
        <v>84</v>
      </c>
      <c r="AV577" s="13" t="s">
        <v>84</v>
      </c>
      <c r="AW577" s="13" t="s">
        <v>33</v>
      </c>
      <c r="AX577" s="13" t="s">
        <v>74</v>
      </c>
      <c r="AY577" s="237" t="s">
        <v>123</v>
      </c>
    </row>
    <row r="578" s="14" customFormat="1">
      <c r="A578" s="14"/>
      <c r="B578" s="238"/>
      <c r="C578" s="239"/>
      <c r="D578" s="228" t="s">
        <v>133</v>
      </c>
      <c r="E578" s="240" t="s">
        <v>19</v>
      </c>
      <c r="F578" s="241" t="s">
        <v>142</v>
      </c>
      <c r="G578" s="239"/>
      <c r="H578" s="240" t="s">
        <v>19</v>
      </c>
      <c r="I578" s="242"/>
      <c r="J578" s="239"/>
      <c r="K578" s="239"/>
      <c r="L578" s="243"/>
      <c r="M578" s="244"/>
      <c r="N578" s="245"/>
      <c r="O578" s="245"/>
      <c r="P578" s="245"/>
      <c r="Q578" s="245"/>
      <c r="R578" s="245"/>
      <c r="S578" s="245"/>
      <c r="T578" s="246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T578" s="247" t="s">
        <v>133</v>
      </c>
      <c r="AU578" s="247" t="s">
        <v>84</v>
      </c>
      <c r="AV578" s="14" t="s">
        <v>82</v>
      </c>
      <c r="AW578" s="14" t="s">
        <v>33</v>
      </c>
      <c r="AX578" s="14" t="s">
        <v>74</v>
      </c>
      <c r="AY578" s="247" t="s">
        <v>123</v>
      </c>
    </row>
    <row r="579" s="13" customFormat="1">
      <c r="A579" s="13"/>
      <c r="B579" s="226"/>
      <c r="C579" s="227"/>
      <c r="D579" s="228" t="s">
        <v>133</v>
      </c>
      <c r="E579" s="229" t="s">
        <v>19</v>
      </c>
      <c r="F579" s="230" t="s">
        <v>393</v>
      </c>
      <c r="G579" s="227"/>
      <c r="H579" s="231">
        <v>4.3300000000000001</v>
      </c>
      <c r="I579" s="232"/>
      <c r="J579" s="227"/>
      <c r="K579" s="227"/>
      <c r="L579" s="233"/>
      <c r="M579" s="234"/>
      <c r="N579" s="235"/>
      <c r="O579" s="235"/>
      <c r="P579" s="235"/>
      <c r="Q579" s="235"/>
      <c r="R579" s="235"/>
      <c r="S579" s="235"/>
      <c r="T579" s="236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T579" s="237" t="s">
        <v>133</v>
      </c>
      <c r="AU579" s="237" t="s">
        <v>84</v>
      </c>
      <c r="AV579" s="13" t="s">
        <v>84</v>
      </c>
      <c r="AW579" s="13" t="s">
        <v>33</v>
      </c>
      <c r="AX579" s="13" t="s">
        <v>74</v>
      </c>
      <c r="AY579" s="237" t="s">
        <v>123</v>
      </c>
    </row>
    <row r="580" s="14" customFormat="1">
      <c r="A580" s="14"/>
      <c r="B580" s="238"/>
      <c r="C580" s="239"/>
      <c r="D580" s="228" t="s">
        <v>133</v>
      </c>
      <c r="E580" s="240" t="s">
        <v>19</v>
      </c>
      <c r="F580" s="241" t="s">
        <v>144</v>
      </c>
      <c r="G580" s="239"/>
      <c r="H580" s="240" t="s">
        <v>19</v>
      </c>
      <c r="I580" s="242"/>
      <c r="J580" s="239"/>
      <c r="K580" s="239"/>
      <c r="L580" s="243"/>
      <c r="M580" s="244"/>
      <c r="N580" s="245"/>
      <c r="O580" s="245"/>
      <c r="P580" s="245"/>
      <c r="Q580" s="245"/>
      <c r="R580" s="245"/>
      <c r="S580" s="245"/>
      <c r="T580" s="246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T580" s="247" t="s">
        <v>133</v>
      </c>
      <c r="AU580" s="247" t="s">
        <v>84</v>
      </c>
      <c r="AV580" s="14" t="s">
        <v>82</v>
      </c>
      <c r="AW580" s="14" t="s">
        <v>33</v>
      </c>
      <c r="AX580" s="14" t="s">
        <v>74</v>
      </c>
      <c r="AY580" s="247" t="s">
        <v>123</v>
      </c>
    </row>
    <row r="581" s="13" customFormat="1">
      <c r="A581" s="13"/>
      <c r="B581" s="226"/>
      <c r="C581" s="227"/>
      <c r="D581" s="228" t="s">
        <v>133</v>
      </c>
      <c r="E581" s="229" t="s">
        <v>19</v>
      </c>
      <c r="F581" s="230" t="s">
        <v>394</v>
      </c>
      <c r="G581" s="227"/>
      <c r="H581" s="231">
        <v>5.1749999999999998</v>
      </c>
      <c r="I581" s="232"/>
      <c r="J581" s="227"/>
      <c r="K581" s="227"/>
      <c r="L581" s="233"/>
      <c r="M581" s="234"/>
      <c r="N581" s="235"/>
      <c r="O581" s="235"/>
      <c r="P581" s="235"/>
      <c r="Q581" s="235"/>
      <c r="R581" s="235"/>
      <c r="S581" s="235"/>
      <c r="T581" s="236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T581" s="237" t="s">
        <v>133</v>
      </c>
      <c r="AU581" s="237" t="s">
        <v>84</v>
      </c>
      <c r="AV581" s="13" t="s">
        <v>84</v>
      </c>
      <c r="AW581" s="13" t="s">
        <v>33</v>
      </c>
      <c r="AX581" s="13" t="s">
        <v>74</v>
      </c>
      <c r="AY581" s="237" t="s">
        <v>123</v>
      </c>
    </row>
    <row r="582" s="14" customFormat="1">
      <c r="A582" s="14"/>
      <c r="B582" s="238"/>
      <c r="C582" s="239"/>
      <c r="D582" s="228" t="s">
        <v>133</v>
      </c>
      <c r="E582" s="240" t="s">
        <v>19</v>
      </c>
      <c r="F582" s="241" t="s">
        <v>146</v>
      </c>
      <c r="G582" s="239"/>
      <c r="H582" s="240" t="s">
        <v>19</v>
      </c>
      <c r="I582" s="242"/>
      <c r="J582" s="239"/>
      <c r="K582" s="239"/>
      <c r="L582" s="243"/>
      <c r="M582" s="244"/>
      <c r="N582" s="245"/>
      <c r="O582" s="245"/>
      <c r="P582" s="245"/>
      <c r="Q582" s="245"/>
      <c r="R582" s="245"/>
      <c r="S582" s="245"/>
      <c r="T582" s="246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T582" s="247" t="s">
        <v>133</v>
      </c>
      <c r="AU582" s="247" t="s">
        <v>84</v>
      </c>
      <c r="AV582" s="14" t="s">
        <v>82</v>
      </c>
      <c r="AW582" s="14" t="s">
        <v>33</v>
      </c>
      <c r="AX582" s="14" t="s">
        <v>74</v>
      </c>
      <c r="AY582" s="247" t="s">
        <v>123</v>
      </c>
    </row>
    <row r="583" s="13" customFormat="1">
      <c r="A583" s="13"/>
      <c r="B583" s="226"/>
      <c r="C583" s="227"/>
      <c r="D583" s="228" t="s">
        <v>133</v>
      </c>
      <c r="E583" s="229" t="s">
        <v>19</v>
      </c>
      <c r="F583" s="230" t="s">
        <v>395</v>
      </c>
      <c r="G583" s="227"/>
      <c r="H583" s="231">
        <v>10.737</v>
      </c>
      <c r="I583" s="232"/>
      <c r="J583" s="227"/>
      <c r="K583" s="227"/>
      <c r="L583" s="233"/>
      <c r="M583" s="234"/>
      <c r="N583" s="235"/>
      <c r="O583" s="235"/>
      <c r="P583" s="235"/>
      <c r="Q583" s="235"/>
      <c r="R583" s="235"/>
      <c r="S583" s="235"/>
      <c r="T583" s="236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T583" s="237" t="s">
        <v>133</v>
      </c>
      <c r="AU583" s="237" t="s">
        <v>84</v>
      </c>
      <c r="AV583" s="13" t="s">
        <v>84</v>
      </c>
      <c r="AW583" s="13" t="s">
        <v>33</v>
      </c>
      <c r="AX583" s="13" t="s">
        <v>74</v>
      </c>
      <c r="AY583" s="237" t="s">
        <v>123</v>
      </c>
    </row>
    <row r="584" s="14" customFormat="1">
      <c r="A584" s="14"/>
      <c r="B584" s="238"/>
      <c r="C584" s="239"/>
      <c r="D584" s="228" t="s">
        <v>133</v>
      </c>
      <c r="E584" s="240" t="s">
        <v>19</v>
      </c>
      <c r="F584" s="241" t="s">
        <v>148</v>
      </c>
      <c r="G584" s="239"/>
      <c r="H584" s="240" t="s">
        <v>19</v>
      </c>
      <c r="I584" s="242"/>
      <c r="J584" s="239"/>
      <c r="K584" s="239"/>
      <c r="L584" s="243"/>
      <c r="M584" s="244"/>
      <c r="N584" s="245"/>
      <c r="O584" s="245"/>
      <c r="P584" s="245"/>
      <c r="Q584" s="245"/>
      <c r="R584" s="245"/>
      <c r="S584" s="245"/>
      <c r="T584" s="246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T584" s="247" t="s">
        <v>133</v>
      </c>
      <c r="AU584" s="247" t="s">
        <v>84</v>
      </c>
      <c r="AV584" s="14" t="s">
        <v>82</v>
      </c>
      <c r="AW584" s="14" t="s">
        <v>33</v>
      </c>
      <c r="AX584" s="14" t="s">
        <v>74</v>
      </c>
      <c r="AY584" s="247" t="s">
        <v>123</v>
      </c>
    </row>
    <row r="585" s="13" customFormat="1">
      <c r="A585" s="13"/>
      <c r="B585" s="226"/>
      <c r="C585" s="227"/>
      <c r="D585" s="228" t="s">
        <v>133</v>
      </c>
      <c r="E585" s="229" t="s">
        <v>19</v>
      </c>
      <c r="F585" s="230" t="s">
        <v>396</v>
      </c>
      <c r="G585" s="227"/>
      <c r="H585" s="231">
        <v>2.048</v>
      </c>
      <c r="I585" s="232"/>
      <c r="J585" s="227"/>
      <c r="K585" s="227"/>
      <c r="L585" s="233"/>
      <c r="M585" s="234"/>
      <c r="N585" s="235"/>
      <c r="O585" s="235"/>
      <c r="P585" s="235"/>
      <c r="Q585" s="235"/>
      <c r="R585" s="235"/>
      <c r="S585" s="235"/>
      <c r="T585" s="236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T585" s="237" t="s">
        <v>133</v>
      </c>
      <c r="AU585" s="237" t="s">
        <v>84</v>
      </c>
      <c r="AV585" s="13" t="s">
        <v>84</v>
      </c>
      <c r="AW585" s="13" t="s">
        <v>33</v>
      </c>
      <c r="AX585" s="13" t="s">
        <v>74</v>
      </c>
      <c r="AY585" s="237" t="s">
        <v>123</v>
      </c>
    </row>
    <row r="586" s="14" customFormat="1">
      <c r="A586" s="14"/>
      <c r="B586" s="238"/>
      <c r="C586" s="239"/>
      <c r="D586" s="228" t="s">
        <v>133</v>
      </c>
      <c r="E586" s="240" t="s">
        <v>19</v>
      </c>
      <c r="F586" s="241" t="s">
        <v>150</v>
      </c>
      <c r="G586" s="239"/>
      <c r="H586" s="240" t="s">
        <v>19</v>
      </c>
      <c r="I586" s="242"/>
      <c r="J586" s="239"/>
      <c r="K586" s="239"/>
      <c r="L586" s="243"/>
      <c r="M586" s="244"/>
      <c r="N586" s="245"/>
      <c r="O586" s="245"/>
      <c r="P586" s="245"/>
      <c r="Q586" s="245"/>
      <c r="R586" s="245"/>
      <c r="S586" s="245"/>
      <c r="T586" s="246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T586" s="247" t="s">
        <v>133</v>
      </c>
      <c r="AU586" s="247" t="s">
        <v>84</v>
      </c>
      <c r="AV586" s="14" t="s">
        <v>82</v>
      </c>
      <c r="AW586" s="14" t="s">
        <v>33</v>
      </c>
      <c r="AX586" s="14" t="s">
        <v>74</v>
      </c>
      <c r="AY586" s="247" t="s">
        <v>123</v>
      </c>
    </row>
    <row r="587" s="13" customFormat="1">
      <c r="A587" s="13"/>
      <c r="B587" s="226"/>
      <c r="C587" s="227"/>
      <c r="D587" s="228" t="s">
        <v>133</v>
      </c>
      <c r="E587" s="229" t="s">
        <v>19</v>
      </c>
      <c r="F587" s="230" t="s">
        <v>397</v>
      </c>
      <c r="G587" s="227"/>
      <c r="H587" s="231">
        <v>1.9850000000000001</v>
      </c>
      <c r="I587" s="232"/>
      <c r="J587" s="227"/>
      <c r="K587" s="227"/>
      <c r="L587" s="233"/>
      <c r="M587" s="234"/>
      <c r="N587" s="235"/>
      <c r="O587" s="235"/>
      <c r="P587" s="235"/>
      <c r="Q587" s="235"/>
      <c r="R587" s="235"/>
      <c r="S587" s="235"/>
      <c r="T587" s="236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T587" s="237" t="s">
        <v>133</v>
      </c>
      <c r="AU587" s="237" t="s">
        <v>84</v>
      </c>
      <c r="AV587" s="13" t="s">
        <v>84</v>
      </c>
      <c r="AW587" s="13" t="s">
        <v>33</v>
      </c>
      <c r="AX587" s="13" t="s">
        <v>74</v>
      </c>
      <c r="AY587" s="237" t="s">
        <v>123</v>
      </c>
    </row>
    <row r="588" s="14" customFormat="1">
      <c r="A588" s="14"/>
      <c r="B588" s="238"/>
      <c r="C588" s="239"/>
      <c r="D588" s="228" t="s">
        <v>133</v>
      </c>
      <c r="E588" s="240" t="s">
        <v>19</v>
      </c>
      <c r="F588" s="241" t="s">
        <v>152</v>
      </c>
      <c r="G588" s="239"/>
      <c r="H588" s="240" t="s">
        <v>19</v>
      </c>
      <c r="I588" s="242"/>
      <c r="J588" s="239"/>
      <c r="K588" s="239"/>
      <c r="L588" s="243"/>
      <c r="M588" s="244"/>
      <c r="N588" s="245"/>
      <c r="O588" s="245"/>
      <c r="P588" s="245"/>
      <c r="Q588" s="245"/>
      <c r="R588" s="245"/>
      <c r="S588" s="245"/>
      <c r="T588" s="246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T588" s="247" t="s">
        <v>133</v>
      </c>
      <c r="AU588" s="247" t="s">
        <v>84</v>
      </c>
      <c r="AV588" s="14" t="s">
        <v>82</v>
      </c>
      <c r="AW588" s="14" t="s">
        <v>33</v>
      </c>
      <c r="AX588" s="14" t="s">
        <v>74</v>
      </c>
      <c r="AY588" s="247" t="s">
        <v>123</v>
      </c>
    </row>
    <row r="589" s="13" customFormat="1">
      <c r="A589" s="13"/>
      <c r="B589" s="226"/>
      <c r="C589" s="227"/>
      <c r="D589" s="228" t="s">
        <v>133</v>
      </c>
      <c r="E589" s="229" t="s">
        <v>19</v>
      </c>
      <c r="F589" s="230" t="s">
        <v>398</v>
      </c>
      <c r="G589" s="227"/>
      <c r="H589" s="231">
        <v>3.0289999999999999</v>
      </c>
      <c r="I589" s="232"/>
      <c r="J589" s="227"/>
      <c r="K589" s="227"/>
      <c r="L589" s="233"/>
      <c r="M589" s="234"/>
      <c r="N589" s="235"/>
      <c r="O589" s="235"/>
      <c r="P589" s="235"/>
      <c r="Q589" s="235"/>
      <c r="R589" s="235"/>
      <c r="S589" s="235"/>
      <c r="T589" s="236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T589" s="237" t="s">
        <v>133</v>
      </c>
      <c r="AU589" s="237" t="s">
        <v>84</v>
      </c>
      <c r="AV589" s="13" t="s">
        <v>84</v>
      </c>
      <c r="AW589" s="13" t="s">
        <v>33</v>
      </c>
      <c r="AX589" s="13" t="s">
        <v>74</v>
      </c>
      <c r="AY589" s="237" t="s">
        <v>123</v>
      </c>
    </row>
    <row r="590" s="14" customFormat="1">
      <c r="A590" s="14"/>
      <c r="B590" s="238"/>
      <c r="C590" s="239"/>
      <c r="D590" s="228" t="s">
        <v>133</v>
      </c>
      <c r="E590" s="240" t="s">
        <v>19</v>
      </c>
      <c r="F590" s="241" t="s">
        <v>154</v>
      </c>
      <c r="G590" s="239"/>
      <c r="H590" s="240" t="s">
        <v>19</v>
      </c>
      <c r="I590" s="242"/>
      <c r="J590" s="239"/>
      <c r="K590" s="239"/>
      <c r="L590" s="243"/>
      <c r="M590" s="244"/>
      <c r="N590" s="245"/>
      <c r="O590" s="245"/>
      <c r="P590" s="245"/>
      <c r="Q590" s="245"/>
      <c r="R590" s="245"/>
      <c r="S590" s="245"/>
      <c r="T590" s="246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T590" s="247" t="s">
        <v>133</v>
      </c>
      <c r="AU590" s="247" t="s">
        <v>84</v>
      </c>
      <c r="AV590" s="14" t="s">
        <v>82</v>
      </c>
      <c r="AW590" s="14" t="s">
        <v>33</v>
      </c>
      <c r="AX590" s="14" t="s">
        <v>74</v>
      </c>
      <c r="AY590" s="247" t="s">
        <v>123</v>
      </c>
    </row>
    <row r="591" s="13" customFormat="1">
      <c r="A591" s="13"/>
      <c r="B591" s="226"/>
      <c r="C591" s="227"/>
      <c r="D591" s="228" t="s">
        <v>133</v>
      </c>
      <c r="E591" s="229" t="s">
        <v>19</v>
      </c>
      <c r="F591" s="230" t="s">
        <v>399</v>
      </c>
      <c r="G591" s="227"/>
      <c r="H591" s="231">
        <v>1.089</v>
      </c>
      <c r="I591" s="232"/>
      <c r="J591" s="227"/>
      <c r="K591" s="227"/>
      <c r="L591" s="233"/>
      <c r="M591" s="234"/>
      <c r="N591" s="235"/>
      <c r="O591" s="235"/>
      <c r="P591" s="235"/>
      <c r="Q591" s="235"/>
      <c r="R591" s="235"/>
      <c r="S591" s="235"/>
      <c r="T591" s="236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T591" s="237" t="s">
        <v>133</v>
      </c>
      <c r="AU591" s="237" t="s">
        <v>84</v>
      </c>
      <c r="AV591" s="13" t="s">
        <v>84</v>
      </c>
      <c r="AW591" s="13" t="s">
        <v>33</v>
      </c>
      <c r="AX591" s="13" t="s">
        <v>74</v>
      </c>
      <c r="AY591" s="237" t="s">
        <v>123</v>
      </c>
    </row>
    <row r="592" s="13" customFormat="1">
      <c r="A592" s="13"/>
      <c r="B592" s="226"/>
      <c r="C592" s="227"/>
      <c r="D592" s="228" t="s">
        <v>133</v>
      </c>
      <c r="E592" s="229" t="s">
        <v>19</v>
      </c>
      <c r="F592" s="230" t="s">
        <v>400</v>
      </c>
      <c r="G592" s="227"/>
      <c r="H592" s="231">
        <v>1.7909999999999999</v>
      </c>
      <c r="I592" s="232"/>
      <c r="J592" s="227"/>
      <c r="K592" s="227"/>
      <c r="L592" s="233"/>
      <c r="M592" s="234"/>
      <c r="N592" s="235"/>
      <c r="O592" s="235"/>
      <c r="P592" s="235"/>
      <c r="Q592" s="235"/>
      <c r="R592" s="235"/>
      <c r="S592" s="235"/>
      <c r="T592" s="236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T592" s="237" t="s">
        <v>133</v>
      </c>
      <c r="AU592" s="237" t="s">
        <v>84</v>
      </c>
      <c r="AV592" s="13" t="s">
        <v>84</v>
      </c>
      <c r="AW592" s="13" t="s">
        <v>33</v>
      </c>
      <c r="AX592" s="13" t="s">
        <v>74</v>
      </c>
      <c r="AY592" s="237" t="s">
        <v>123</v>
      </c>
    </row>
    <row r="593" s="13" customFormat="1">
      <c r="A593" s="13"/>
      <c r="B593" s="226"/>
      <c r="C593" s="227"/>
      <c r="D593" s="228" t="s">
        <v>133</v>
      </c>
      <c r="E593" s="229" t="s">
        <v>19</v>
      </c>
      <c r="F593" s="230" t="s">
        <v>401</v>
      </c>
      <c r="G593" s="227"/>
      <c r="H593" s="231">
        <v>0.35999999999999999</v>
      </c>
      <c r="I593" s="232"/>
      <c r="J593" s="227"/>
      <c r="K593" s="227"/>
      <c r="L593" s="233"/>
      <c r="M593" s="234"/>
      <c r="N593" s="235"/>
      <c r="O593" s="235"/>
      <c r="P593" s="235"/>
      <c r="Q593" s="235"/>
      <c r="R593" s="235"/>
      <c r="S593" s="235"/>
      <c r="T593" s="236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T593" s="237" t="s">
        <v>133</v>
      </c>
      <c r="AU593" s="237" t="s">
        <v>84</v>
      </c>
      <c r="AV593" s="13" t="s">
        <v>84</v>
      </c>
      <c r="AW593" s="13" t="s">
        <v>33</v>
      </c>
      <c r="AX593" s="13" t="s">
        <v>74</v>
      </c>
      <c r="AY593" s="237" t="s">
        <v>123</v>
      </c>
    </row>
    <row r="594" s="14" customFormat="1">
      <c r="A594" s="14"/>
      <c r="B594" s="238"/>
      <c r="C594" s="239"/>
      <c r="D594" s="228" t="s">
        <v>133</v>
      </c>
      <c r="E594" s="240" t="s">
        <v>19</v>
      </c>
      <c r="F594" s="241" t="s">
        <v>191</v>
      </c>
      <c r="G594" s="239"/>
      <c r="H594" s="240" t="s">
        <v>19</v>
      </c>
      <c r="I594" s="242"/>
      <c r="J594" s="239"/>
      <c r="K594" s="239"/>
      <c r="L594" s="243"/>
      <c r="M594" s="244"/>
      <c r="N594" s="245"/>
      <c r="O594" s="245"/>
      <c r="P594" s="245"/>
      <c r="Q594" s="245"/>
      <c r="R594" s="245"/>
      <c r="S594" s="245"/>
      <c r="T594" s="246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T594" s="247" t="s">
        <v>133</v>
      </c>
      <c r="AU594" s="247" t="s">
        <v>84</v>
      </c>
      <c r="AV594" s="14" t="s">
        <v>82</v>
      </c>
      <c r="AW594" s="14" t="s">
        <v>33</v>
      </c>
      <c r="AX594" s="14" t="s">
        <v>74</v>
      </c>
      <c r="AY594" s="247" t="s">
        <v>123</v>
      </c>
    </row>
    <row r="595" s="16" customFormat="1">
      <c r="A595" s="16"/>
      <c r="B595" s="259"/>
      <c r="C595" s="260"/>
      <c r="D595" s="228" t="s">
        <v>133</v>
      </c>
      <c r="E595" s="261" t="s">
        <v>19</v>
      </c>
      <c r="F595" s="262" t="s">
        <v>192</v>
      </c>
      <c r="G595" s="260"/>
      <c r="H595" s="263">
        <v>124.95699999999999</v>
      </c>
      <c r="I595" s="264"/>
      <c r="J595" s="260"/>
      <c r="K595" s="260"/>
      <c r="L595" s="265"/>
      <c r="M595" s="266"/>
      <c r="N595" s="267"/>
      <c r="O595" s="267"/>
      <c r="P595" s="267"/>
      <c r="Q595" s="267"/>
      <c r="R595" s="267"/>
      <c r="S595" s="267"/>
      <c r="T595" s="268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T595" s="269" t="s">
        <v>133</v>
      </c>
      <c r="AU595" s="269" t="s">
        <v>84</v>
      </c>
      <c r="AV595" s="16" t="s">
        <v>164</v>
      </c>
      <c r="AW595" s="16" t="s">
        <v>33</v>
      </c>
      <c r="AX595" s="16" t="s">
        <v>74</v>
      </c>
      <c r="AY595" s="269" t="s">
        <v>123</v>
      </c>
    </row>
    <row r="596" s="15" customFormat="1">
      <c r="A596" s="15"/>
      <c r="B596" s="248"/>
      <c r="C596" s="249"/>
      <c r="D596" s="228" t="s">
        <v>133</v>
      </c>
      <c r="E596" s="250" t="s">
        <v>19</v>
      </c>
      <c r="F596" s="251" t="s">
        <v>155</v>
      </c>
      <c r="G596" s="249"/>
      <c r="H596" s="252">
        <v>124.95699999999999</v>
      </c>
      <c r="I596" s="253"/>
      <c r="J596" s="249"/>
      <c r="K596" s="249"/>
      <c r="L596" s="254"/>
      <c r="M596" s="255"/>
      <c r="N596" s="256"/>
      <c r="O596" s="256"/>
      <c r="P596" s="256"/>
      <c r="Q596" s="256"/>
      <c r="R596" s="256"/>
      <c r="S596" s="256"/>
      <c r="T596" s="257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T596" s="258" t="s">
        <v>133</v>
      </c>
      <c r="AU596" s="258" t="s">
        <v>84</v>
      </c>
      <c r="AV596" s="15" t="s">
        <v>129</v>
      </c>
      <c r="AW596" s="15" t="s">
        <v>33</v>
      </c>
      <c r="AX596" s="15" t="s">
        <v>82</v>
      </c>
      <c r="AY596" s="258" t="s">
        <v>123</v>
      </c>
    </row>
    <row r="597" s="2" customFormat="1" ht="16.5" customHeight="1">
      <c r="A597" s="40"/>
      <c r="B597" s="41"/>
      <c r="C597" s="270" t="s">
        <v>402</v>
      </c>
      <c r="D597" s="270" t="s">
        <v>403</v>
      </c>
      <c r="E597" s="271" t="s">
        <v>404</v>
      </c>
      <c r="F597" s="272" t="s">
        <v>405</v>
      </c>
      <c r="G597" s="273" t="s">
        <v>353</v>
      </c>
      <c r="H597" s="274">
        <v>224.923</v>
      </c>
      <c r="I597" s="275"/>
      <c r="J597" s="276">
        <f>ROUND(I597*H597,2)</f>
        <v>0</v>
      </c>
      <c r="K597" s="277"/>
      <c r="L597" s="278"/>
      <c r="M597" s="279" t="s">
        <v>19</v>
      </c>
      <c r="N597" s="280" t="s">
        <v>45</v>
      </c>
      <c r="O597" s="86"/>
      <c r="P597" s="217">
        <f>O597*H597</f>
        <v>0</v>
      </c>
      <c r="Q597" s="217">
        <v>0</v>
      </c>
      <c r="R597" s="217">
        <f>Q597*H597</f>
        <v>0</v>
      </c>
      <c r="S597" s="217">
        <v>0</v>
      </c>
      <c r="T597" s="218">
        <f>S597*H597</f>
        <v>0</v>
      </c>
      <c r="U597" s="40"/>
      <c r="V597" s="40"/>
      <c r="W597" s="40"/>
      <c r="X597" s="40"/>
      <c r="Y597" s="40"/>
      <c r="Z597" s="40"/>
      <c r="AA597" s="40"/>
      <c r="AB597" s="40"/>
      <c r="AC597" s="40"/>
      <c r="AD597" s="40"/>
      <c r="AE597" s="40"/>
      <c r="AR597" s="219" t="s">
        <v>272</v>
      </c>
      <c r="AT597" s="219" t="s">
        <v>403</v>
      </c>
      <c r="AU597" s="219" t="s">
        <v>84</v>
      </c>
      <c r="AY597" s="19" t="s">
        <v>123</v>
      </c>
      <c r="BE597" s="220">
        <f>IF(N597="základní",J597,0)</f>
        <v>0</v>
      </c>
      <c r="BF597" s="220">
        <f>IF(N597="snížená",J597,0)</f>
        <v>0</v>
      </c>
      <c r="BG597" s="220">
        <f>IF(N597="zákl. přenesená",J597,0)</f>
        <v>0</v>
      </c>
      <c r="BH597" s="220">
        <f>IF(N597="sníž. přenesená",J597,0)</f>
        <v>0</v>
      </c>
      <c r="BI597" s="220">
        <f>IF(N597="nulová",J597,0)</f>
        <v>0</v>
      </c>
      <c r="BJ597" s="19" t="s">
        <v>82</v>
      </c>
      <c r="BK597" s="220">
        <f>ROUND(I597*H597,2)</f>
        <v>0</v>
      </c>
      <c r="BL597" s="19" t="s">
        <v>129</v>
      </c>
      <c r="BM597" s="219" t="s">
        <v>406</v>
      </c>
    </row>
    <row r="598" s="13" customFormat="1">
      <c r="A598" s="13"/>
      <c r="B598" s="226"/>
      <c r="C598" s="227"/>
      <c r="D598" s="228" t="s">
        <v>133</v>
      </c>
      <c r="E598" s="227"/>
      <c r="F598" s="230" t="s">
        <v>407</v>
      </c>
      <c r="G598" s="227"/>
      <c r="H598" s="231">
        <v>224.923</v>
      </c>
      <c r="I598" s="232"/>
      <c r="J598" s="227"/>
      <c r="K598" s="227"/>
      <c r="L598" s="233"/>
      <c r="M598" s="234"/>
      <c r="N598" s="235"/>
      <c r="O598" s="235"/>
      <c r="P598" s="235"/>
      <c r="Q598" s="235"/>
      <c r="R598" s="235"/>
      <c r="S598" s="235"/>
      <c r="T598" s="236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T598" s="237" t="s">
        <v>133</v>
      </c>
      <c r="AU598" s="237" t="s">
        <v>84</v>
      </c>
      <c r="AV598" s="13" t="s">
        <v>84</v>
      </c>
      <c r="AW598" s="13" t="s">
        <v>4</v>
      </c>
      <c r="AX598" s="13" t="s">
        <v>82</v>
      </c>
      <c r="AY598" s="237" t="s">
        <v>123</v>
      </c>
    </row>
    <row r="599" s="12" customFormat="1" ht="22.8" customHeight="1">
      <c r="A599" s="12"/>
      <c r="B599" s="191"/>
      <c r="C599" s="192"/>
      <c r="D599" s="193" t="s">
        <v>73</v>
      </c>
      <c r="E599" s="205" t="s">
        <v>84</v>
      </c>
      <c r="F599" s="205" t="s">
        <v>408</v>
      </c>
      <c r="G599" s="192"/>
      <c r="H599" s="192"/>
      <c r="I599" s="195"/>
      <c r="J599" s="206">
        <f>BK599</f>
        <v>0</v>
      </c>
      <c r="K599" s="192"/>
      <c r="L599" s="197"/>
      <c r="M599" s="198"/>
      <c r="N599" s="199"/>
      <c r="O599" s="199"/>
      <c r="P599" s="200">
        <f>SUM(P600:P606)</f>
        <v>0</v>
      </c>
      <c r="Q599" s="199"/>
      <c r="R599" s="200">
        <f>SUM(R600:R606)</f>
        <v>2.2066781799999999</v>
      </c>
      <c r="S599" s="199"/>
      <c r="T599" s="201">
        <f>SUM(T600:T606)</f>
        <v>0</v>
      </c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R599" s="202" t="s">
        <v>82</v>
      </c>
      <c r="AT599" s="203" t="s">
        <v>73</v>
      </c>
      <c r="AU599" s="203" t="s">
        <v>82</v>
      </c>
      <c r="AY599" s="202" t="s">
        <v>123</v>
      </c>
      <c r="BK599" s="204">
        <f>SUM(BK600:BK606)</f>
        <v>0</v>
      </c>
    </row>
    <row r="600" s="2" customFormat="1" ht="24.15" customHeight="1">
      <c r="A600" s="40"/>
      <c r="B600" s="41"/>
      <c r="C600" s="207" t="s">
        <v>409</v>
      </c>
      <c r="D600" s="207" t="s">
        <v>125</v>
      </c>
      <c r="E600" s="208" t="s">
        <v>410</v>
      </c>
      <c r="F600" s="209" t="s">
        <v>411</v>
      </c>
      <c r="G600" s="210" t="s">
        <v>167</v>
      </c>
      <c r="H600" s="211">
        <v>0.95899999999999996</v>
      </c>
      <c r="I600" s="212"/>
      <c r="J600" s="213">
        <f>ROUND(I600*H600,2)</f>
        <v>0</v>
      </c>
      <c r="K600" s="214"/>
      <c r="L600" s="46"/>
      <c r="M600" s="215" t="s">
        <v>19</v>
      </c>
      <c r="N600" s="216" t="s">
        <v>45</v>
      </c>
      <c r="O600" s="86"/>
      <c r="P600" s="217">
        <f>O600*H600</f>
        <v>0</v>
      </c>
      <c r="Q600" s="217">
        <v>2.3010199999999998</v>
      </c>
      <c r="R600" s="217">
        <f>Q600*H600</f>
        <v>2.2066781799999999</v>
      </c>
      <c r="S600" s="217">
        <v>0</v>
      </c>
      <c r="T600" s="218">
        <f>S600*H600</f>
        <v>0</v>
      </c>
      <c r="U600" s="40"/>
      <c r="V600" s="40"/>
      <c r="W600" s="40"/>
      <c r="X600" s="40"/>
      <c r="Y600" s="40"/>
      <c r="Z600" s="40"/>
      <c r="AA600" s="40"/>
      <c r="AB600" s="40"/>
      <c r="AC600" s="40"/>
      <c r="AD600" s="40"/>
      <c r="AE600" s="40"/>
      <c r="AR600" s="219" t="s">
        <v>129</v>
      </c>
      <c r="AT600" s="219" t="s">
        <v>125</v>
      </c>
      <c r="AU600" s="219" t="s">
        <v>84</v>
      </c>
      <c r="AY600" s="19" t="s">
        <v>123</v>
      </c>
      <c r="BE600" s="220">
        <f>IF(N600="základní",J600,0)</f>
        <v>0</v>
      </c>
      <c r="BF600" s="220">
        <f>IF(N600="snížená",J600,0)</f>
        <v>0</v>
      </c>
      <c r="BG600" s="220">
        <f>IF(N600="zákl. přenesená",J600,0)</f>
        <v>0</v>
      </c>
      <c r="BH600" s="220">
        <f>IF(N600="sníž. přenesená",J600,0)</f>
        <v>0</v>
      </c>
      <c r="BI600" s="220">
        <f>IF(N600="nulová",J600,0)</f>
        <v>0</v>
      </c>
      <c r="BJ600" s="19" t="s">
        <v>82</v>
      </c>
      <c r="BK600" s="220">
        <f>ROUND(I600*H600,2)</f>
        <v>0</v>
      </c>
      <c r="BL600" s="19" t="s">
        <v>129</v>
      </c>
      <c r="BM600" s="219" t="s">
        <v>412</v>
      </c>
    </row>
    <row r="601" s="2" customFormat="1">
      <c r="A601" s="40"/>
      <c r="B601" s="41"/>
      <c r="C601" s="42"/>
      <c r="D601" s="221" t="s">
        <v>131</v>
      </c>
      <c r="E601" s="42"/>
      <c r="F601" s="222" t="s">
        <v>413</v>
      </c>
      <c r="G601" s="42"/>
      <c r="H601" s="42"/>
      <c r="I601" s="223"/>
      <c r="J601" s="42"/>
      <c r="K601" s="42"/>
      <c r="L601" s="46"/>
      <c r="M601" s="224"/>
      <c r="N601" s="225"/>
      <c r="O601" s="86"/>
      <c r="P601" s="86"/>
      <c r="Q601" s="86"/>
      <c r="R601" s="86"/>
      <c r="S601" s="86"/>
      <c r="T601" s="87"/>
      <c r="U601" s="40"/>
      <c r="V601" s="40"/>
      <c r="W601" s="40"/>
      <c r="X601" s="40"/>
      <c r="Y601" s="40"/>
      <c r="Z601" s="40"/>
      <c r="AA601" s="40"/>
      <c r="AB601" s="40"/>
      <c r="AC601" s="40"/>
      <c r="AD601" s="40"/>
      <c r="AE601" s="40"/>
      <c r="AT601" s="19" t="s">
        <v>131</v>
      </c>
      <c r="AU601" s="19" t="s">
        <v>84</v>
      </c>
    </row>
    <row r="602" s="13" customFormat="1">
      <c r="A602" s="13"/>
      <c r="B602" s="226"/>
      <c r="C602" s="227"/>
      <c r="D602" s="228" t="s">
        <v>133</v>
      </c>
      <c r="E602" s="229" t="s">
        <v>19</v>
      </c>
      <c r="F602" s="230" t="s">
        <v>414</v>
      </c>
      <c r="G602" s="227"/>
      <c r="H602" s="231">
        <v>0.754</v>
      </c>
      <c r="I602" s="232"/>
      <c r="J602" s="227"/>
      <c r="K602" s="227"/>
      <c r="L602" s="233"/>
      <c r="M602" s="234"/>
      <c r="N602" s="235"/>
      <c r="O602" s="235"/>
      <c r="P602" s="235"/>
      <c r="Q602" s="235"/>
      <c r="R602" s="235"/>
      <c r="S602" s="235"/>
      <c r="T602" s="236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T602" s="237" t="s">
        <v>133</v>
      </c>
      <c r="AU602" s="237" t="s">
        <v>84</v>
      </c>
      <c r="AV602" s="13" t="s">
        <v>84</v>
      </c>
      <c r="AW602" s="13" t="s">
        <v>33</v>
      </c>
      <c r="AX602" s="13" t="s">
        <v>74</v>
      </c>
      <c r="AY602" s="237" t="s">
        <v>123</v>
      </c>
    </row>
    <row r="603" s="14" customFormat="1">
      <c r="A603" s="14"/>
      <c r="B603" s="238"/>
      <c r="C603" s="239"/>
      <c r="D603" s="228" t="s">
        <v>133</v>
      </c>
      <c r="E603" s="240" t="s">
        <v>19</v>
      </c>
      <c r="F603" s="241" t="s">
        <v>415</v>
      </c>
      <c r="G603" s="239"/>
      <c r="H603" s="240" t="s">
        <v>19</v>
      </c>
      <c r="I603" s="242"/>
      <c r="J603" s="239"/>
      <c r="K603" s="239"/>
      <c r="L603" s="243"/>
      <c r="M603" s="244"/>
      <c r="N603" s="245"/>
      <c r="O603" s="245"/>
      <c r="P603" s="245"/>
      <c r="Q603" s="245"/>
      <c r="R603" s="245"/>
      <c r="S603" s="245"/>
      <c r="T603" s="246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T603" s="247" t="s">
        <v>133</v>
      </c>
      <c r="AU603" s="247" t="s">
        <v>84</v>
      </c>
      <c r="AV603" s="14" t="s">
        <v>82</v>
      </c>
      <c r="AW603" s="14" t="s">
        <v>33</v>
      </c>
      <c r="AX603" s="14" t="s">
        <v>74</v>
      </c>
      <c r="AY603" s="247" t="s">
        <v>123</v>
      </c>
    </row>
    <row r="604" s="13" customFormat="1">
      <c r="A604" s="13"/>
      <c r="B604" s="226"/>
      <c r="C604" s="227"/>
      <c r="D604" s="228" t="s">
        <v>133</v>
      </c>
      <c r="E604" s="229" t="s">
        <v>19</v>
      </c>
      <c r="F604" s="230" t="s">
        <v>416</v>
      </c>
      <c r="G604" s="227"/>
      <c r="H604" s="231">
        <v>0.20499999999999999</v>
      </c>
      <c r="I604" s="232"/>
      <c r="J604" s="227"/>
      <c r="K604" s="227"/>
      <c r="L604" s="233"/>
      <c r="M604" s="234"/>
      <c r="N604" s="235"/>
      <c r="O604" s="235"/>
      <c r="P604" s="235"/>
      <c r="Q604" s="235"/>
      <c r="R604" s="235"/>
      <c r="S604" s="235"/>
      <c r="T604" s="236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T604" s="237" t="s">
        <v>133</v>
      </c>
      <c r="AU604" s="237" t="s">
        <v>84</v>
      </c>
      <c r="AV604" s="13" t="s">
        <v>84</v>
      </c>
      <c r="AW604" s="13" t="s">
        <v>33</v>
      </c>
      <c r="AX604" s="13" t="s">
        <v>74</v>
      </c>
      <c r="AY604" s="237" t="s">
        <v>123</v>
      </c>
    </row>
    <row r="605" s="14" customFormat="1">
      <c r="A605" s="14"/>
      <c r="B605" s="238"/>
      <c r="C605" s="239"/>
      <c r="D605" s="228" t="s">
        <v>133</v>
      </c>
      <c r="E605" s="240" t="s">
        <v>19</v>
      </c>
      <c r="F605" s="241" t="s">
        <v>417</v>
      </c>
      <c r="G605" s="239"/>
      <c r="H605" s="240" t="s">
        <v>19</v>
      </c>
      <c r="I605" s="242"/>
      <c r="J605" s="239"/>
      <c r="K605" s="239"/>
      <c r="L605" s="243"/>
      <c r="M605" s="244"/>
      <c r="N605" s="245"/>
      <c r="O605" s="245"/>
      <c r="P605" s="245"/>
      <c r="Q605" s="245"/>
      <c r="R605" s="245"/>
      <c r="S605" s="245"/>
      <c r="T605" s="246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T605" s="247" t="s">
        <v>133</v>
      </c>
      <c r="AU605" s="247" t="s">
        <v>84</v>
      </c>
      <c r="AV605" s="14" t="s">
        <v>82</v>
      </c>
      <c r="AW605" s="14" t="s">
        <v>33</v>
      </c>
      <c r="AX605" s="14" t="s">
        <v>74</v>
      </c>
      <c r="AY605" s="247" t="s">
        <v>123</v>
      </c>
    </row>
    <row r="606" s="15" customFormat="1">
      <c r="A606" s="15"/>
      <c r="B606" s="248"/>
      <c r="C606" s="249"/>
      <c r="D606" s="228" t="s">
        <v>133</v>
      </c>
      <c r="E606" s="250" t="s">
        <v>19</v>
      </c>
      <c r="F606" s="251" t="s">
        <v>155</v>
      </c>
      <c r="G606" s="249"/>
      <c r="H606" s="252">
        <v>0.95899999999999996</v>
      </c>
      <c r="I606" s="253"/>
      <c r="J606" s="249"/>
      <c r="K606" s="249"/>
      <c r="L606" s="254"/>
      <c r="M606" s="255"/>
      <c r="N606" s="256"/>
      <c r="O606" s="256"/>
      <c r="P606" s="256"/>
      <c r="Q606" s="256"/>
      <c r="R606" s="256"/>
      <c r="S606" s="256"/>
      <c r="T606" s="257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T606" s="258" t="s">
        <v>133</v>
      </c>
      <c r="AU606" s="258" t="s">
        <v>84</v>
      </c>
      <c r="AV606" s="15" t="s">
        <v>129</v>
      </c>
      <c r="AW606" s="15" t="s">
        <v>33</v>
      </c>
      <c r="AX606" s="15" t="s">
        <v>82</v>
      </c>
      <c r="AY606" s="258" t="s">
        <v>123</v>
      </c>
    </row>
    <row r="607" s="12" customFormat="1" ht="22.8" customHeight="1">
      <c r="A607" s="12"/>
      <c r="B607" s="191"/>
      <c r="C607" s="192"/>
      <c r="D607" s="193" t="s">
        <v>73</v>
      </c>
      <c r="E607" s="205" t="s">
        <v>129</v>
      </c>
      <c r="F607" s="205" t="s">
        <v>418</v>
      </c>
      <c r="G607" s="192"/>
      <c r="H607" s="192"/>
      <c r="I607" s="195"/>
      <c r="J607" s="206">
        <f>BK607</f>
        <v>0</v>
      </c>
      <c r="K607" s="192"/>
      <c r="L607" s="197"/>
      <c r="M607" s="198"/>
      <c r="N607" s="199"/>
      <c r="O607" s="199"/>
      <c r="P607" s="200">
        <f>SUM(P608:P641)</f>
        <v>0</v>
      </c>
      <c r="Q607" s="199"/>
      <c r="R607" s="200">
        <f>SUM(R608:R641)</f>
        <v>0</v>
      </c>
      <c r="S607" s="199"/>
      <c r="T607" s="201">
        <f>SUM(T608:T641)</f>
        <v>0</v>
      </c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R607" s="202" t="s">
        <v>82</v>
      </c>
      <c r="AT607" s="203" t="s">
        <v>73</v>
      </c>
      <c r="AU607" s="203" t="s">
        <v>82</v>
      </c>
      <c r="AY607" s="202" t="s">
        <v>123</v>
      </c>
      <c r="BK607" s="204">
        <f>SUM(BK608:BK641)</f>
        <v>0</v>
      </c>
    </row>
    <row r="608" s="2" customFormat="1" ht="33" customHeight="1">
      <c r="A608" s="40"/>
      <c r="B608" s="41"/>
      <c r="C608" s="207" t="s">
        <v>419</v>
      </c>
      <c r="D608" s="207" t="s">
        <v>125</v>
      </c>
      <c r="E608" s="208" t="s">
        <v>420</v>
      </c>
      <c r="F608" s="209" t="s">
        <v>421</v>
      </c>
      <c r="G608" s="210" t="s">
        <v>167</v>
      </c>
      <c r="H608" s="211">
        <v>22.030000000000001</v>
      </c>
      <c r="I608" s="212"/>
      <c r="J608" s="213">
        <f>ROUND(I608*H608,2)</f>
        <v>0</v>
      </c>
      <c r="K608" s="214"/>
      <c r="L608" s="46"/>
      <c r="M608" s="215" t="s">
        <v>19</v>
      </c>
      <c r="N608" s="216" t="s">
        <v>45</v>
      </c>
      <c r="O608" s="86"/>
      <c r="P608" s="217">
        <f>O608*H608</f>
        <v>0</v>
      </c>
      <c r="Q608" s="217">
        <v>0</v>
      </c>
      <c r="R608" s="217">
        <f>Q608*H608</f>
        <v>0</v>
      </c>
      <c r="S608" s="217">
        <v>0</v>
      </c>
      <c r="T608" s="218">
        <f>S608*H608</f>
        <v>0</v>
      </c>
      <c r="U608" s="40"/>
      <c r="V608" s="40"/>
      <c r="W608" s="40"/>
      <c r="X608" s="40"/>
      <c r="Y608" s="40"/>
      <c r="Z608" s="40"/>
      <c r="AA608" s="40"/>
      <c r="AB608" s="40"/>
      <c r="AC608" s="40"/>
      <c r="AD608" s="40"/>
      <c r="AE608" s="40"/>
      <c r="AR608" s="219" t="s">
        <v>129</v>
      </c>
      <c r="AT608" s="219" t="s">
        <v>125</v>
      </c>
      <c r="AU608" s="219" t="s">
        <v>84</v>
      </c>
      <c r="AY608" s="19" t="s">
        <v>123</v>
      </c>
      <c r="BE608" s="220">
        <f>IF(N608="základní",J608,0)</f>
        <v>0</v>
      </c>
      <c r="BF608" s="220">
        <f>IF(N608="snížená",J608,0)</f>
        <v>0</v>
      </c>
      <c r="BG608" s="220">
        <f>IF(N608="zákl. přenesená",J608,0)</f>
        <v>0</v>
      </c>
      <c r="BH608" s="220">
        <f>IF(N608="sníž. přenesená",J608,0)</f>
        <v>0</v>
      </c>
      <c r="BI608" s="220">
        <f>IF(N608="nulová",J608,0)</f>
        <v>0</v>
      </c>
      <c r="BJ608" s="19" t="s">
        <v>82</v>
      </c>
      <c r="BK608" s="220">
        <f>ROUND(I608*H608,2)</f>
        <v>0</v>
      </c>
      <c r="BL608" s="19" t="s">
        <v>129</v>
      </c>
      <c r="BM608" s="219" t="s">
        <v>422</v>
      </c>
    </row>
    <row r="609" s="2" customFormat="1">
      <c r="A609" s="40"/>
      <c r="B609" s="41"/>
      <c r="C609" s="42"/>
      <c r="D609" s="221" t="s">
        <v>131</v>
      </c>
      <c r="E609" s="42"/>
      <c r="F609" s="222" t="s">
        <v>423</v>
      </c>
      <c r="G609" s="42"/>
      <c r="H609" s="42"/>
      <c r="I609" s="223"/>
      <c r="J609" s="42"/>
      <c r="K609" s="42"/>
      <c r="L609" s="46"/>
      <c r="M609" s="224"/>
      <c r="N609" s="225"/>
      <c r="O609" s="86"/>
      <c r="P609" s="86"/>
      <c r="Q609" s="86"/>
      <c r="R609" s="86"/>
      <c r="S609" s="86"/>
      <c r="T609" s="87"/>
      <c r="U609" s="40"/>
      <c r="V609" s="40"/>
      <c r="W609" s="40"/>
      <c r="X609" s="40"/>
      <c r="Y609" s="40"/>
      <c r="Z609" s="40"/>
      <c r="AA609" s="40"/>
      <c r="AB609" s="40"/>
      <c r="AC609" s="40"/>
      <c r="AD609" s="40"/>
      <c r="AE609" s="40"/>
      <c r="AT609" s="19" t="s">
        <v>131</v>
      </c>
      <c r="AU609" s="19" t="s">
        <v>84</v>
      </c>
    </row>
    <row r="610" s="13" customFormat="1">
      <c r="A610" s="13"/>
      <c r="B610" s="226"/>
      <c r="C610" s="227"/>
      <c r="D610" s="228" t="s">
        <v>133</v>
      </c>
      <c r="E610" s="229" t="s">
        <v>19</v>
      </c>
      <c r="F610" s="230" t="s">
        <v>424</v>
      </c>
      <c r="G610" s="227"/>
      <c r="H610" s="231">
        <v>3.8879999999999999</v>
      </c>
      <c r="I610" s="232"/>
      <c r="J610" s="227"/>
      <c r="K610" s="227"/>
      <c r="L610" s="233"/>
      <c r="M610" s="234"/>
      <c r="N610" s="235"/>
      <c r="O610" s="235"/>
      <c r="P610" s="235"/>
      <c r="Q610" s="235"/>
      <c r="R610" s="235"/>
      <c r="S610" s="235"/>
      <c r="T610" s="236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T610" s="237" t="s">
        <v>133</v>
      </c>
      <c r="AU610" s="237" t="s">
        <v>84</v>
      </c>
      <c r="AV610" s="13" t="s">
        <v>84</v>
      </c>
      <c r="AW610" s="13" t="s">
        <v>33</v>
      </c>
      <c r="AX610" s="13" t="s">
        <v>74</v>
      </c>
      <c r="AY610" s="237" t="s">
        <v>123</v>
      </c>
    </row>
    <row r="611" s="13" customFormat="1">
      <c r="A611" s="13"/>
      <c r="B611" s="226"/>
      <c r="C611" s="227"/>
      <c r="D611" s="228" t="s">
        <v>133</v>
      </c>
      <c r="E611" s="229" t="s">
        <v>19</v>
      </c>
      <c r="F611" s="230" t="s">
        <v>425</v>
      </c>
      <c r="G611" s="227"/>
      <c r="H611" s="231">
        <v>1.2350000000000001</v>
      </c>
      <c r="I611" s="232"/>
      <c r="J611" s="227"/>
      <c r="K611" s="227"/>
      <c r="L611" s="233"/>
      <c r="M611" s="234"/>
      <c r="N611" s="235"/>
      <c r="O611" s="235"/>
      <c r="P611" s="235"/>
      <c r="Q611" s="235"/>
      <c r="R611" s="235"/>
      <c r="S611" s="235"/>
      <c r="T611" s="236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T611" s="237" t="s">
        <v>133</v>
      </c>
      <c r="AU611" s="237" t="s">
        <v>84</v>
      </c>
      <c r="AV611" s="13" t="s">
        <v>84</v>
      </c>
      <c r="AW611" s="13" t="s">
        <v>33</v>
      </c>
      <c r="AX611" s="13" t="s">
        <v>74</v>
      </c>
      <c r="AY611" s="237" t="s">
        <v>123</v>
      </c>
    </row>
    <row r="612" s="13" customFormat="1">
      <c r="A612" s="13"/>
      <c r="B612" s="226"/>
      <c r="C612" s="227"/>
      <c r="D612" s="228" t="s">
        <v>133</v>
      </c>
      <c r="E612" s="229" t="s">
        <v>19</v>
      </c>
      <c r="F612" s="230" t="s">
        <v>426</v>
      </c>
      <c r="G612" s="227"/>
      <c r="H612" s="231">
        <v>0.53200000000000003</v>
      </c>
      <c r="I612" s="232"/>
      <c r="J612" s="227"/>
      <c r="K612" s="227"/>
      <c r="L612" s="233"/>
      <c r="M612" s="234"/>
      <c r="N612" s="235"/>
      <c r="O612" s="235"/>
      <c r="P612" s="235"/>
      <c r="Q612" s="235"/>
      <c r="R612" s="235"/>
      <c r="S612" s="235"/>
      <c r="T612" s="236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T612" s="237" t="s">
        <v>133</v>
      </c>
      <c r="AU612" s="237" t="s">
        <v>84</v>
      </c>
      <c r="AV612" s="13" t="s">
        <v>84</v>
      </c>
      <c r="AW612" s="13" t="s">
        <v>33</v>
      </c>
      <c r="AX612" s="13" t="s">
        <v>74</v>
      </c>
      <c r="AY612" s="237" t="s">
        <v>123</v>
      </c>
    </row>
    <row r="613" s="13" customFormat="1">
      <c r="A613" s="13"/>
      <c r="B613" s="226"/>
      <c r="C613" s="227"/>
      <c r="D613" s="228" t="s">
        <v>133</v>
      </c>
      <c r="E613" s="229" t="s">
        <v>19</v>
      </c>
      <c r="F613" s="230" t="s">
        <v>427</v>
      </c>
      <c r="G613" s="227"/>
      <c r="H613" s="231">
        <v>0.91600000000000004</v>
      </c>
      <c r="I613" s="232"/>
      <c r="J613" s="227"/>
      <c r="K613" s="227"/>
      <c r="L613" s="233"/>
      <c r="M613" s="234"/>
      <c r="N613" s="235"/>
      <c r="O613" s="235"/>
      <c r="P613" s="235"/>
      <c r="Q613" s="235"/>
      <c r="R613" s="235"/>
      <c r="S613" s="235"/>
      <c r="T613" s="236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T613" s="237" t="s">
        <v>133</v>
      </c>
      <c r="AU613" s="237" t="s">
        <v>84</v>
      </c>
      <c r="AV613" s="13" t="s">
        <v>84</v>
      </c>
      <c r="AW613" s="13" t="s">
        <v>33</v>
      </c>
      <c r="AX613" s="13" t="s">
        <v>74</v>
      </c>
      <c r="AY613" s="237" t="s">
        <v>123</v>
      </c>
    </row>
    <row r="614" s="13" customFormat="1">
      <c r="A614" s="13"/>
      <c r="B614" s="226"/>
      <c r="C614" s="227"/>
      <c r="D614" s="228" t="s">
        <v>133</v>
      </c>
      <c r="E614" s="229" t="s">
        <v>19</v>
      </c>
      <c r="F614" s="230" t="s">
        <v>428</v>
      </c>
      <c r="G614" s="227"/>
      <c r="H614" s="231">
        <v>1.3500000000000001</v>
      </c>
      <c r="I614" s="232"/>
      <c r="J614" s="227"/>
      <c r="K614" s="227"/>
      <c r="L614" s="233"/>
      <c r="M614" s="234"/>
      <c r="N614" s="235"/>
      <c r="O614" s="235"/>
      <c r="P614" s="235"/>
      <c r="Q614" s="235"/>
      <c r="R614" s="235"/>
      <c r="S614" s="235"/>
      <c r="T614" s="236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T614" s="237" t="s">
        <v>133</v>
      </c>
      <c r="AU614" s="237" t="s">
        <v>84</v>
      </c>
      <c r="AV614" s="13" t="s">
        <v>84</v>
      </c>
      <c r="AW614" s="13" t="s">
        <v>33</v>
      </c>
      <c r="AX614" s="13" t="s">
        <v>74</v>
      </c>
      <c r="AY614" s="237" t="s">
        <v>123</v>
      </c>
    </row>
    <row r="615" s="13" customFormat="1">
      <c r="A615" s="13"/>
      <c r="B615" s="226"/>
      <c r="C615" s="227"/>
      <c r="D615" s="228" t="s">
        <v>133</v>
      </c>
      <c r="E615" s="229" t="s">
        <v>19</v>
      </c>
      <c r="F615" s="230" t="s">
        <v>429</v>
      </c>
      <c r="G615" s="227"/>
      <c r="H615" s="231">
        <v>0.64000000000000001</v>
      </c>
      <c r="I615" s="232"/>
      <c r="J615" s="227"/>
      <c r="K615" s="227"/>
      <c r="L615" s="233"/>
      <c r="M615" s="234"/>
      <c r="N615" s="235"/>
      <c r="O615" s="235"/>
      <c r="P615" s="235"/>
      <c r="Q615" s="235"/>
      <c r="R615" s="235"/>
      <c r="S615" s="235"/>
      <c r="T615" s="236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T615" s="237" t="s">
        <v>133</v>
      </c>
      <c r="AU615" s="237" t="s">
        <v>84</v>
      </c>
      <c r="AV615" s="13" t="s">
        <v>84</v>
      </c>
      <c r="AW615" s="13" t="s">
        <v>33</v>
      </c>
      <c r="AX615" s="13" t="s">
        <v>74</v>
      </c>
      <c r="AY615" s="237" t="s">
        <v>123</v>
      </c>
    </row>
    <row r="616" s="13" customFormat="1">
      <c r="A616" s="13"/>
      <c r="B616" s="226"/>
      <c r="C616" s="227"/>
      <c r="D616" s="228" t="s">
        <v>133</v>
      </c>
      <c r="E616" s="229" t="s">
        <v>19</v>
      </c>
      <c r="F616" s="230" t="s">
        <v>430</v>
      </c>
      <c r="G616" s="227"/>
      <c r="H616" s="231">
        <v>0.28899999999999998</v>
      </c>
      <c r="I616" s="232"/>
      <c r="J616" s="227"/>
      <c r="K616" s="227"/>
      <c r="L616" s="233"/>
      <c r="M616" s="234"/>
      <c r="N616" s="235"/>
      <c r="O616" s="235"/>
      <c r="P616" s="235"/>
      <c r="Q616" s="235"/>
      <c r="R616" s="235"/>
      <c r="S616" s="235"/>
      <c r="T616" s="236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T616" s="237" t="s">
        <v>133</v>
      </c>
      <c r="AU616" s="237" t="s">
        <v>84</v>
      </c>
      <c r="AV616" s="13" t="s">
        <v>84</v>
      </c>
      <c r="AW616" s="13" t="s">
        <v>33</v>
      </c>
      <c r="AX616" s="13" t="s">
        <v>74</v>
      </c>
      <c r="AY616" s="237" t="s">
        <v>123</v>
      </c>
    </row>
    <row r="617" s="13" customFormat="1">
      <c r="A617" s="13"/>
      <c r="B617" s="226"/>
      <c r="C617" s="227"/>
      <c r="D617" s="228" t="s">
        <v>133</v>
      </c>
      <c r="E617" s="229" t="s">
        <v>19</v>
      </c>
      <c r="F617" s="230" t="s">
        <v>431</v>
      </c>
      <c r="G617" s="227"/>
      <c r="H617" s="231">
        <v>1.2210000000000001</v>
      </c>
      <c r="I617" s="232"/>
      <c r="J617" s="227"/>
      <c r="K617" s="227"/>
      <c r="L617" s="233"/>
      <c r="M617" s="234"/>
      <c r="N617" s="235"/>
      <c r="O617" s="235"/>
      <c r="P617" s="235"/>
      <c r="Q617" s="235"/>
      <c r="R617" s="235"/>
      <c r="S617" s="235"/>
      <c r="T617" s="236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T617" s="237" t="s">
        <v>133</v>
      </c>
      <c r="AU617" s="237" t="s">
        <v>84</v>
      </c>
      <c r="AV617" s="13" t="s">
        <v>84</v>
      </c>
      <c r="AW617" s="13" t="s">
        <v>33</v>
      </c>
      <c r="AX617" s="13" t="s">
        <v>74</v>
      </c>
      <c r="AY617" s="237" t="s">
        <v>123</v>
      </c>
    </row>
    <row r="618" s="13" customFormat="1">
      <c r="A618" s="13"/>
      <c r="B618" s="226"/>
      <c r="C618" s="227"/>
      <c r="D618" s="228" t="s">
        <v>133</v>
      </c>
      <c r="E618" s="229" t="s">
        <v>19</v>
      </c>
      <c r="F618" s="230" t="s">
        <v>432</v>
      </c>
      <c r="G618" s="227"/>
      <c r="H618" s="231">
        <v>3.8999999999999999</v>
      </c>
      <c r="I618" s="232"/>
      <c r="J618" s="227"/>
      <c r="K618" s="227"/>
      <c r="L618" s="233"/>
      <c r="M618" s="234"/>
      <c r="N618" s="235"/>
      <c r="O618" s="235"/>
      <c r="P618" s="235"/>
      <c r="Q618" s="235"/>
      <c r="R618" s="235"/>
      <c r="S618" s="235"/>
      <c r="T618" s="236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T618" s="237" t="s">
        <v>133</v>
      </c>
      <c r="AU618" s="237" t="s">
        <v>84</v>
      </c>
      <c r="AV618" s="13" t="s">
        <v>84</v>
      </c>
      <c r="AW618" s="13" t="s">
        <v>33</v>
      </c>
      <c r="AX618" s="13" t="s">
        <v>74</v>
      </c>
      <c r="AY618" s="237" t="s">
        <v>123</v>
      </c>
    </row>
    <row r="619" s="14" customFormat="1">
      <c r="A619" s="14"/>
      <c r="B619" s="238"/>
      <c r="C619" s="239"/>
      <c r="D619" s="228" t="s">
        <v>133</v>
      </c>
      <c r="E619" s="240" t="s">
        <v>19</v>
      </c>
      <c r="F619" s="241" t="s">
        <v>179</v>
      </c>
      <c r="G619" s="239"/>
      <c r="H619" s="240" t="s">
        <v>19</v>
      </c>
      <c r="I619" s="242"/>
      <c r="J619" s="239"/>
      <c r="K619" s="239"/>
      <c r="L619" s="243"/>
      <c r="M619" s="244"/>
      <c r="N619" s="245"/>
      <c r="O619" s="245"/>
      <c r="P619" s="245"/>
      <c r="Q619" s="245"/>
      <c r="R619" s="245"/>
      <c r="S619" s="245"/>
      <c r="T619" s="246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T619" s="247" t="s">
        <v>133</v>
      </c>
      <c r="AU619" s="247" t="s">
        <v>84</v>
      </c>
      <c r="AV619" s="14" t="s">
        <v>82</v>
      </c>
      <c r="AW619" s="14" t="s">
        <v>33</v>
      </c>
      <c r="AX619" s="14" t="s">
        <v>74</v>
      </c>
      <c r="AY619" s="247" t="s">
        <v>123</v>
      </c>
    </row>
    <row r="620" s="13" customFormat="1">
      <c r="A620" s="13"/>
      <c r="B620" s="226"/>
      <c r="C620" s="227"/>
      <c r="D620" s="228" t="s">
        <v>133</v>
      </c>
      <c r="E620" s="229" t="s">
        <v>19</v>
      </c>
      <c r="F620" s="230" t="s">
        <v>433</v>
      </c>
      <c r="G620" s="227"/>
      <c r="H620" s="231">
        <v>0.72199999999999998</v>
      </c>
      <c r="I620" s="232"/>
      <c r="J620" s="227"/>
      <c r="K620" s="227"/>
      <c r="L620" s="233"/>
      <c r="M620" s="234"/>
      <c r="N620" s="235"/>
      <c r="O620" s="235"/>
      <c r="P620" s="235"/>
      <c r="Q620" s="235"/>
      <c r="R620" s="235"/>
      <c r="S620" s="235"/>
      <c r="T620" s="236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T620" s="237" t="s">
        <v>133</v>
      </c>
      <c r="AU620" s="237" t="s">
        <v>84</v>
      </c>
      <c r="AV620" s="13" t="s">
        <v>84</v>
      </c>
      <c r="AW620" s="13" t="s">
        <v>33</v>
      </c>
      <c r="AX620" s="13" t="s">
        <v>74</v>
      </c>
      <c r="AY620" s="237" t="s">
        <v>123</v>
      </c>
    </row>
    <row r="621" s="14" customFormat="1">
      <c r="A621" s="14"/>
      <c r="B621" s="238"/>
      <c r="C621" s="239"/>
      <c r="D621" s="228" t="s">
        <v>133</v>
      </c>
      <c r="E621" s="240" t="s">
        <v>19</v>
      </c>
      <c r="F621" s="241" t="s">
        <v>140</v>
      </c>
      <c r="G621" s="239"/>
      <c r="H621" s="240" t="s">
        <v>19</v>
      </c>
      <c r="I621" s="242"/>
      <c r="J621" s="239"/>
      <c r="K621" s="239"/>
      <c r="L621" s="243"/>
      <c r="M621" s="244"/>
      <c r="N621" s="245"/>
      <c r="O621" s="245"/>
      <c r="P621" s="245"/>
      <c r="Q621" s="245"/>
      <c r="R621" s="245"/>
      <c r="S621" s="245"/>
      <c r="T621" s="246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T621" s="247" t="s">
        <v>133</v>
      </c>
      <c r="AU621" s="247" t="s">
        <v>84</v>
      </c>
      <c r="AV621" s="14" t="s">
        <v>82</v>
      </c>
      <c r="AW621" s="14" t="s">
        <v>33</v>
      </c>
      <c r="AX621" s="14" t="s">
        <v>74</v>
      </c>
      <c r="AY621" s="247" t="s">
        <v>123</v>
      </c>
    </row>
    <row r="622" s="13" customFormat="1">
      <c r="A622" s="13"/>
      <c r="B622" s="226"/>
      <c r="C622" s="227"/>
      <c r="D622" s="228" t="s">
        <v>133</v>
      </c>
      <c r="E622" s="229" t="s">
        <v>19</v>
      </c>
      <c r="F622" s="230" t="s">
        <v>434</v>
      </c>
      <c r="G622" s="227"/>
      <c r="H622" s="231">
        <v>0.68999999999999995</v>
      </c>
      <c r="I622" s="232"/>
      <c r="J622" s="227"/>
      <c r="K622" s="227"/>
      <c r="L622" s="233"/>
      <c r="M622" s="234"/>
      <c r="N622" s="235"/>
      <c r="O622" s="235"/>
      <c r="P622" s="235"/>
      <c r="Q622" s="235"/>
      <c r="R622" s="235"/>
      <c r="S622" s="235"/>
      <c r="T622" s="236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T622" s="237" t="s">
        <v>133</v>
      </c>
      <c r="AU622" s="237" t="s">
        <v>84</v>
      </c>
      <c r="AV622" s="13" t="s">
        <v>84</v>
      </c>
      <c r="AW622" s="13" t="s">
        <v>33</v>
      </c>
      <c r="AX622" s="13" t="s">
        <v>74</v>
      </c>
      <c r="AY622" s="237" t="s">
        <v>123</v>
      </c>
    </row>
    <row r="623" s="14" customFormat="1">
      <c r="A623" s="14"/>
      <c r="B623" s="238"/>
      <c r="C623" s="239"/>
      <c r="D623" s="228" t="s">
        <v>133</v>
      </c>
      <c r="E623" s="240" t="s">
        <v>19</v>
      </c>
      <c r="F623" s="241" t="s">
        <v>142</v>
      </c>
      <c r="G623" s="239"/>
      <c r="H623" s="240" t="s">
        <v>19</v>
      </c>
      <c r="I623" s="242"/>
      <c r="J623" s="239"/>
      <c r="K623" s="239"/>
      <c r="L623" s="243"/>
      <c r="M623" s="244"/>
      <c r="N623" s="245"/>
      <c r="O623" s="245"/>
      <c r="P623" s="245"/>
      <c r="Q623" s="245"/>
      <c r="R623" s="245"/>
      <c r="S623" s="245"/>
      <c r="T623" s="246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T623" s="247" t="s">
        <v>133</v>
      </c>
      <c r="AU623" s="247" t="s">
        <v>84</v>
      </c>
      <c r="AV623" s="14" t="s">
        <v>82</v>
      </c>
      <c r="AW623" s="14" t="s">
        <v>33</v>
      </c>
      <c r="AX623" s="14" t="s">
        <v>74</v>
      </c>
      <c r="AY623" s="247" t="s">
        <v>123</v>
      </c>
    </row>
    <row r="624" s="13" customFormat="1">
      <c r="A624" s="13"/>
      <c r="B624" s="226"/>
      <c r="C624" s="227"/>
      <c r="D624" s="228" t="s">
        <v>133</v>
      </c>
      <c r="E624" s="229" t="s">
        <v>19</v>
      </c>
      <c r="F624" s="230" t="s">
        <v>435</v>
      </c>
      <c r="G624" s="227"/>
      <c r="H624" s="231">
        <v>0.86599999999999999</v>
      </c>
      <c r="I624" s="232"/>
      <c r="J624" s="227"/>
      <c r="K624" s="227"/>
      <c r="L624" s="233"/>
      <c r="M624" s="234"/>
      <c r="N624" s="235"/>
      <c r="O624" s="235"/>
      <c r="P624" s="235"/>
      <c r="Q624" s="235"/>
      <c r="R624" s="235"/>
      <c r="S624" s="235"/>
      <c r="T624" s="236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T624" s="237" t="s">
        <v>133</v>
      </c>
      <c r="AU624" s="237" t="s">
        <v>84</v>
      </c>
      <c r="AV624" s="13" t="s">
        <v>84</v>
      </c>
      <c r="AW624" s="13" t="s">
        <v>33</v>
      </c>
      <c r="AX624" s="13" t="s">
        <v>74</v>
      </c>
      <c r="AY624" s="237" t="s">
        <v>123</v>
      </c>
    </row>
    <row r="625" s="14" customFormat="1">
      <c r="A625" s="14"/>
      <c r="B625" s="238"/>
      <c r="C625" s="239"/>
      <c r="D625" s="228" t="s">
        <v>133</v>
      </c>
      <c r="E625" s="240" t="s">
        <v>19</v>
      </c>
      <c r="F625" s="241" t="s">
        <v>144</v>
      </c>
      <c r="G625" s="239"/>
      <c r="H625" s="240" t="s">
        <v>19</v>
      </c>
      <c r="I625" s="242"/>
      <c r="J625" s="239"/>
      <c r="K625" s="239"/>
      <c r="L625" s="243"/>
      <c r="M625" s="244"/>
      <c r="N625" s="245"/>
      <c r="O625" s="245"/>
      <c r="P625" s="245"/>
      <c r="Q625" s="245"/>
      <c r="R625" s="245"/>
      <c r="S625" s="245"/>
      <c r="T625" s="246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T625" s="247" t="s">
        <v>133</v>
      </c>
      <c r="AU625" s="247" t="s">
        <v>84</v>
      </c>
      <c r="AV625" s="14" t="s">
        <v>82</v>
      </c>
      <c r="AW625" s="14" t="s">
        <v>33</v>
      </c>
      <c r="AX625" s="14" t="s">
        <v>74</v>
      </c>
      <c r="AY625" s="247" t="s">
        <v>123</v>
      </c>
    </row>
    <row r="626" s="13" customFormat="1">
      <c r="A626" s="13"/>
      <c r="B626" s="226"/>
      <c r="C626" s="227"/>
      <c r="D626" s="228" t="s">
        <v>133</v>
      </c>
      <c r="E626" s="229" t="s">
        <v>19</v>
      </c>
      <c r="F626" s="230" t="s">
        <v>436</v>
      </c>
      <c r="G626" s="227"/>
      <c r="H626" s="231">
        <v>1.1499999999999999</v>
      </c>
      <c r="I626" s="232"/>
      <c r="J626" s="227"/>
      <c r="K626" s="227"/>
      <c r="L626" s="233"/>
      <c r="M626" s="234"/>
      <c r="N626" s="235"/>
      <c r="O626" s="235"/>
      <c r="P626" s="235"/>
      <c r="Q626" s="235"/>
      <c r="R626" s="235"/>
      <c r="S626" s="235"/>
      <c r="T626" s="236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T626" s="237" t="s">
        <v>133</v>
      </c>
      <c r="AU626" s="237" t="s">
        <v>84</v>
      </c>
      <c r="AV626" s="13" t="s">
        <v>84</v>
      </c>
      <c r="AW626" s="13" t="s">
        <v>33</v>
      </c>
      <c r="AX626" s="13" t="s">
        <v>74</v>
      </c>
      <c r="AY626" s="237" t="s">
        <v>123</v>
      </c>
    </row>
    <row r="627" s="14" customFormat="1">
      <c r="A627" s="14"/>
      <c r="B627" s="238"/>
      <c r="C627" s="239"/>
      <c r="D627" s="228" t="s">
        <v>133</v>
      </c>
      <c r="E627" s="240" t="s">
        <v>19</v>
      </c>
      <c r="F627" s="241" t="s">
        <v>146</v>
      </c>
      <c r="G627" s="239"/>
      <c r="H627" s="240" t="s">
        <v>19</v>
      </c>
      <c r="I627" s="242"/>
      <c r="J627" s="239"/>
      <c r="K627" s="239"/>
      <c r="L627" s="243"/>
      <c r="M627" s="244"/>
      <c r="N627" s="245"/>
      <c r="O627" s="245"/>
      <c r="P627" s="245"/>
      <c r="Q627" s="245"/>
      <c r="R627" s="245"/>
      <c r="S627" s="245"/>
      <c r="T627" s="246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T627" s="247" t="s">
        <v>133</v>
      </c>
      <c r="AU627" s="247" t="s">
        <v>84</v>
      </c>
      <c r="AV627" s="14" t="s">
        <v>82</v>
      </c>
      <c r="AW627" s="14" t="s">
        <v>33</v>
      </c>
      <c r="AX627" s="14" t="s">
        <v>74</v>
      </c>
      <c r="AY627" s="247" t="s">
        <v>123</v>
      </c>
    </row>
    <row r="628" s="13" customFormat="1">
      <c r="A628" s="13"/>
      <c r="B628" s="226"/>
      <c r="C628" s="227"/>
      <c r="D628" s="228" t="s">
        <v>133</v>
      </c>
      <c r="E628" s="229" t="s">
        <v>19</v>
      </c>
      <c r="F628" s="230" t="s">
        <v>437</v>
      </c>
      <c r="G628" s="227"/>
      <c r="H628" s="231">
        <v>2.3860000000000001</v>
      </c>
      <c r="I628" s="232"/>
      <c r="J628" s="227"/>
      <c r="K628" s="227"/>
      <c r="L628" s="233"/>
      <c r="M628" s="234"/>
      <c r="N628" s="235"/>
      <c r="O628" s="235"/>
      <c r="P628" s="235"/>
      <c r="Q628" s="235"/>
      <c r="R628" s="235"/>
      <c r="S628" s="235"/>
      <c r="T628" s="236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T628" s="237" t="s">
        <v>133</v>
      </c>
      <c r="AU628" s="237" t="s">
        <v>84</v>
      </c>
      <c r="AV628" s="13" t="s">
        <v>84</v>
      </c>
      <c r="AW628" s="13" t="s">
        <v>33</v>
      </c>
      <c r="AX628" s="13" t="s">
        <v>74</v>
      </c>
      <c r="AY628" s="237" t="s">
        <v>123</v>
      </c>
    </row>
    <row r="629" s="14" customFormat="1">
      <c r="A629" s="14"/>
      <c r="B629" s="238"/>
      <c r="C629" s="239"/>
      <c r="D629" s="228" t="s">
        <v>133</v>
      </c>
      <c r="E629" s="240" t="s">
        <v>19</v>
      </c>
      <c r="F629" s="241" t="s">
        <v>148</v>
      </c>
      <c r="G629" s="239"/>
      <c r="H629" s="240" t="s">
        <v>19</v>
      </c>
      <c r="I629" s="242"/>
      <c r="J629" s="239"/>
      <c r="K629" s="239"/>
      <c r="L629" s="243"/>
      <c r="M629" s="244"/>
      <c r="N629" s="245"/>
      <c r="O629" s="245"/>
      <c r="P629" s="245"/>
      <c r="Q629" s="245"/>
      <c r="R629" s="245"/>
      <c r="S629" s="245"/>
      <c r="T629" s="246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T629" s="247" t="s">
        <v>133</v>
      </c>
      <c r="AU629" s="247" t="s">
        <v>84</v>
      </c>
      <c r="AV629" s="14" t="s">
        <v>82</v>
      </c>
      <c r="AW629" s="14" t="s">
        <v>33</v>
      </c>
      <c r="AX629" s="14" t="s">
        <v>74</v>
      </c>
      <c r="AY629" s="247" t="s">
        <v>123</v>
      </c>
    </row>
    <row r="630" s="13" customFormat="1">
      <c r="A630" s="13"/>
      <c r="B630" s="226"/>
      <c r="C630" s="227"/>
      <c r="D630" s="228" t="s">
        <v>133</v>
      </c>
      <c r="E630" s="229" t="s">
        <v>19</v>
      </c>
      <c r="F630" s="230" t="s">
        <v>438</v>
      </c>
      <c r="G630" s="227"/>
      <c r="H630" s="231">
        <v>0.45500000000000002</v>
      </c>
      <c r="I630" s="232"/>
      <c r="J630" s="227"/>
      <c r="K630" s="227"/>
      <c r="L630" s="233"/>
      <c r="M630" s="234"/>
      <c r="N630" s="235"/>
      <c r="O630" s="235"/>
      <c r="P630" s="235"/>
      <c r="Q630" s="235"/>
      <c r="R630" s="235"/>
      <c r="S630" s="235"/>
      <c r="T630" s="236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T630" s="237" t="s">
        <v>133</v>
      </c>
      <c r="AU630" s="237" t="s">
        <v>84</v>
      </c>
      <c r="AV630" s="13" t="s">
        <v>84</v>
      </c>
      <c r="AW630" s="13" t="s">
        <v>33</v>
      </c>
      <c r="AX630" s="13" t="s">
        <v>74</v>
      </c>
      <c r="AY630" s="237" t="s">
        <v>123</v>
      </c>
    </row>
    <row r="631" s="14" customFormat="1">
      <c r="A631" s="14"/>
      <c r="B631" s="238"/>
      <c r="C631" s="239"/>
      <c r="D631" s="228" t="s">
        <v>133</v>
      </c>
      <c r="E631" s="240" t="s">
        <v>19</v>
      </c>
      <c r="F631" s="241" t="s">
        <v>150</v>
      </c>
      <c r="G631" s="239"/>
      <c r="H631" s="240" t="s">
        <v>19</v>
      </c>
      <c r="I631" s="242"/>
      <c r="J631" s="239"/>
      <c r="K631" s="239"/>
      <c r="L631" s="243"/>
      <c r="M631" s="244"/>
      <c r="N631" s="245"/>
      <c r="O631" s="245"/>
      <c r="P631" s="245"/>
      <c r="Q631" s="245"/>
      <c r="R631" s="245"/>
      <c r="S631" s="245"/>
      <c r="T631" s="246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T631" s="247" t="s">
        <v>133</v>
      </c>
      <c r="AU631" s="247" t="s">
        <v>84</v>
      </c>
      <c r="AV631" s="14" t="s">
        <v>82</v>
      </c>
      <c r="AW631" s="14" t="s">
        <v>33</v>
      </c>
      <c r="AX631" s="14" t="s">
        <v>74</v>
      </c>
      <c r="AY631" s="247" t="s">
        <v>123</v>
      </c>
    </row>
    <row r="632" s="13" customFormat="1">
      <c r="A632" s="13"/>
      <c r="B632" s="226"/>
      <c r="C632" s="227"/>
      <c r="D632" s="228" t="s">
        <v>133</v>
      </c>
      <c r="E632" s="229" t="s">
        <v>19</v>
      </c>
      <c r="F632" s="230" t="s">
        <v>439</v>
      </c>
      <c r="G632" s="227"/>
      <c r="H632" s="231">
        <v>0.39700000000000002</v>
      </c>
      <c r="I632" s="232"/>
      <c r="J632" s="227"/>
      <c r="K632" s="227"/>
      <c r="L632" s="233"/>
      <c r="M632" s="234"/>
      <c r="N632" s="235"/>
      <c r="O632" s="235"/>
      <c r="P632" s="235"/>
      <c r="Q632" s="235"/>
      <c r="R632" s="235"/>
      <c r="S632" s="235"/>
      <c r="T632" s="236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T632" s="237" t="s">
        <v>133</v>
      </c>
      <c r="AU632" s="237" t="s">
        <v>84</v>
      </c>
      <c r="AV632" s="13" t="s">
        <v>84</v>
      </c>
      <c r="AW632" s="13" t="s">
        <v>33</v>
      </c>
      <c r="AX632" s="13" t="s">
        <v>74</v>
      </c>
      <c r="AY632" s="237" t="s">
        <v>123</v>
      </c>
    </row>
    <row r="633" s="14" customFormat="1">
      <c r="A633" s="14"/>
      <c r="B633" s="238"/>
      <c r="C633" s="239"/>
      <c r="D633" s="228" t="s">
        <v>133</v>
      </c>
      <c r="E633" s="240" t="s">
        <v>19</v>
      </c>
      <c r="F633" s="241" t="s">
        <v>152</v>
      </c>
      <c r="G633" s="239"/>
      <c r="H633" s="240" t="s">
        <v>19</v>
      </c>
      <c r="I633" s="242"/>
      <c r="J633" s="239"/>
      <c r="K633" s="239"/>
      <c r="L633" s="243"/>
      <c r="M633" s="244"/>
      <c r="N633" s="245"/>
      <c r="O633" s="245"/>
      <c r="P633" s="245"/>
      <c r="Q633" s="245"/>
      <c r="R633" s="245"/>
      <c r="S633" s="245"/>
      <c r="T633" s="246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T633" s="247" t="s">
        <v>133</v>
      </c>
      <c r="AU633" s="247" t="s">
        <v>84</v>
      </c>
      <c r="AV633" s="14" t="s">
        <v>82</v>
      </c>
      <c r="AW633" s="14" t="s">
        <v>33</v>
      </c>
      <c r="AX633" s="14" t="s">
        <v>74</v>
      </c>
      <c r="AY633" s="247" t="s">
        <v>123</v>
      </c>
    </row>
    <row r="634" s="13" customFormat="1">
      <c r="A634" s="13"/>
      <c r="B634" s="226"/>
      <c r="C634" s="227"/>
      <c r="D634" s="228" t="s">
        <v>133</v>
      </c>
      <c r="E634" s="229" t="s">
        <v>19</v>
      </c>
      <c r="F634" s="230" t="s">
        <v>440</v>
      </c>
      <c r="G634" s="227"/>
      <c r="H634" s="231">
        <v>0.67300000000000004</v>
      </c>
      <c r="I634" s="232"/>
      <c r="J634" s="227"/>
      <c r="K634" s="227"/>
      <c r="L634" s="233"/>
      <c r="M634" s="234"/>
      <c r="N634" s="235"/>
      <c r="O634" s="235"/>
      <c r="P634" s="235"/>
      <c r="Q634" s="235"/>
      <c r="R634" s="235"/>
      <c r="S634" s="235"/>
      <c r="T634" s="236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T634" s="237" t="s">
        <v>133</v>
      </c>
      <c r="AU634" s="237" t="s">
        <v>84</v>
      </c>
      <c r="AV634" s="13" t="s">
        <v>84</v>
      </c>
      <c r="AW634" s="13" t="s">
        <v>33</v>
      </c>
      <c r="AX634" s="13" t="s">
        <v>74</v>
      </c>
      <c r="AY634" s="237" t="s">
        <v>123</v>
      </c>
    </row>
    <row r="635" s="14" customFormat="1">
      <c r="A635" s="14"/>
      <c r="B635" s="238"/>
      <c r="C635" s="239"/>
      <c r="D635" s="228" t="s">
        <v>133</v>
      </c>
      <c r="E635" s="240" t="s">
        <v>19</v>
      </c>
      <c r="F635" s="241" t="s">
        <v>154</v>
      </c>
      <c r="G635" s="239"/>
      <c r="H635" s="240" t="s">
        <v>19</v>
      </c>
      <c r="I635" s="242"/>
      <c r="J635" s="239"/>
      <c r="K635" s="239"/>
      <c r="L635" s="243"/>
      <c r="M635" s="244"/>
      <c r="N635" s="245"/>
      <c r="O635" s="245"/>
      <c r="P635" s="245"/>
      <c r="Q635" s="245"/>
      <c r="R635" s="245"/>
      <c r="S635" s="245"/>
      <c r="T635" s="246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T635" s="247" t="s">
        <v>133</v>
      </c>
      <c r="AU635" s="247" t="s">
        <v>84</v>
      </c>
      <c r="AV635" s="14" t="s">
        <v>82</v>
      </c>
      <c r="AW635" s="14" t="s">
        <v>33</v>
      </c>
      <c r="AX635" s="14" t="s">
        <v>74</v>
      </c>
      <c r="AY635" s="247" t="s">
        <v>123</v>
      </c>
    </row>
    <row r="636" s="13" customFormat="1">
      <c r="A636" s="13"/>
      <c r="B636" s="226"/>
      <c r="C636" s="227"/>
      <c r="D636" s="228" t="s">
        <v>133</v>
      </c>
      <c r="E636" s="229" t="s">
        <v>19</v>
      </c>
      <c r="F636" s="230" t="s">
        <v>441</v>
      </c>
      <c r="G636" s="227"/>
      <c r="H636" s="231">
        <v>0.24199999999999999</v>
      </c>
      <c r="I636" s="232"/>
      <c r="J636" s="227"/>
      <c r="K636" s="227"/>
      <c r="L636" s="233"/>
      <c r="M636" s="234"/>
      <c r="N636" s="235"/>
      <c r="O636" s="235"/>
      <c r="P636" s="235"/>
      <c r="Q636" s="235"/>
      <c r="R636" s="235"/>
      <c r="S636" s="235"/>
      <c r="T636" s="236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T636" s="237" t="s">
        <v>133</v>
      </c>
      <c r="AU636" s="237" t="s">
        <v>84</v>
      </c>
      <c r="AV636" s="13" t="s">
        <v>84</v>
      </c>
      <c r="AW636" s="13" t="s">
        <v>33</v>
      </c>
      <c r="AX636" s="13" t="s">
        <v>74</v>
      </c>
      <c r="AY636" s="237" t="s">
        <v>123</v>
      </c>
    </row>
    <row r="637" s="13" customFormat="1">
      <c r="A637" s="13"/>
      <c r="B637" s="226"/>
      <c r="C637" s="227"/>
      <c r="D637" s="228" t="s">
        <v>133</v>
      </c>
      <c r="E637" s="229" t="s">
        <v>19</v>
      </c>
      <c r="F637" s="230" t="s">
        <v>442</v>
      </c>
      <c r="G637" s="227"/>
      <c r="H637" s="231">
        <v>0.39800000000000002</v>
      </c>
      <c r="I637" s="232"/>
      <c r="J637" s="227"/>
      <c r="K637" s="227"/>
      <c r="L637" s="233"/>
      <c r="M637" s="234"/>
      <c r="N637" s="235"/>
      <c r="O637" s="235"/>
      <c r="P637" s="235"/>
      <c r="Q637" s="235"/>
      <c r="R637" s="235"/>
      <c r="S637" s="235"/>
      <c r="T637" s="236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T637" s="237" t="s">
        <v>133</v>
      </c>
      <c r="AU637" s="237" t="s">
        <v>84</v>
      </c>
      <c r="AV637" s="13" t="s">
        <v>84</v>
      </c>
      <c r="AW637" s="13" t="s">
        <v>33</v>
      </c>
      <c r="AX637" s="13" t="s">
        <v>74</v>
      </c>
      <c r="AY637" s="237" t="s">
        <v>123</v>
      </c>
    </row>
    <row r="638" s="13" customFormat="1">
      <c r="A638" s="13"/>
      <c r="B638" s="226"/>
      <c r="C638" s="227"/>
      <c r="D638" s="228" t="s">
        <v>133</v>
      </c>
      <c r="E638" s="229" t="s">
        <v>19</v>
      </c>
      <c r="F638" s="230" t="s">
        <v>443</v>
      </c>
      <c r="G638" s="227"/>
      <c r="H638" s="231">
        <v>0.080000000000000002</v>
      </c>
      <c r="I638" s="232"/>
      <c r="J638" s="227"/>
      <c r="K638" s="227"/>
      <c r="L638" s="233"/>
      <c r="M638" s="234"/>
      <c r="N638" s="235"/>
      <c r="O638" s="235"/>
      <c r="P638" s="235"/>
      <c r="Q638" s="235"/>
      <c r="R638" s="235"/>
      <c r="S638" s="235"/>
      <c r="T638" s="236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T638" s="237" t="s">
        <v>133</v>
      </c>
      <c r="AU638" s="237" t="s">
        <v>84</v>
      </c>
      <c r="AV638" s="13" t="s">
        <v>84</v>
      </c>
      <c r="AW638" s="13" t="s">
        <v>33</v>
      </c>
      <c r="AX638" s="13" t="s">
        <v>74</v>
      </c>
      <c r="AY638" s="237" t="s">
        <v>123</v>
      </c>
    </row>
    <row r="639" s="14" customFormat="1">
      <c r="A639" s="14"/>
      <c r="B639" s="238"/>
      <c r="C639" s="239"/>
      <c r="D639" s="228" t="s">
        <v>133</v>
      </c>
      <c r="E639" s="240" t="s">
        <v>19</v>
      </c>
      <c r="F639" s="241" t="s">
        <v>191</v>
      </c>
      <c r="G639" s="239"/>
      <c r="H639" s="240" t="s">
        <v>19</v>
      </c>
      <c r="I639" s="242"/>
      <c r="J639" s="239"/>
      <c r="K639" s="239"/>
      <c r="L639" s="243"/>
      <c r="M639" s="244"/>
      <c r="N639" s="245"/>
      <c r="O639" s="245"/>
      <c r="P639" s="245"/>
      <c r="Q639" s="245"/>
      <c r="R639" s="245"/>
      <c r="S639" s="245"/>
      <c r="T639" s="246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T639" s="247" t="s">
        <v>133</v>
      </c>
      <c r="AU639" s="247" t="s">
        <v>84</v>
      </c>
      <c r="AV639" s="14" t="s">
        <v>82</v>
      </c>
      <c r="AW639" s="14" t="s">
        <v>33</v>
      </c>
      <c r="AX639" s="14" t="s">
        <v>74</v>
      </c>
      <c r="AY639" s="247" t="s">
        <v>123</v>
      </c>
    </row>
    <row r="640" s="16" customFormat="1">
      <c r="A640" s="16"/>
      <c r="B640" s="259"/>
      <c r="C640" s="260"/>
      <c r="D640" s="228" t="s">
        <v>133</v>
      </c>
      <c r="E640" s="261" t="s">
        <v>19</v>
      </c>
      <c r="F640" s="262" t="s">
        <v>192</v>
      </c>
      <c r="G640" s="260"/>
      <c r="H640" s="263">
        <v>22.030000000000001</v>
      </c>
      <c r="I640" s="264"/>
      <c r="J640" s="260"/>
      <c r="K640" s="260"/>
      <c r="L640" s="265"/>
      <c r="M640" s="266"/>
      <c r="N640" s="267"/>
      <c r="O640" s="267"/>
      <c r="P640" s="267"/>
      <c r="Q640" s="267"/>
      <c r="R640" s="267"/>
      <c r="S640" s="267"/>
      <c r="T640" s="268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T640" s="269" t="s">
        <v>133</v>
      </c>
      <c r="AU640" s="269" t="s">
        <v>84</v>
      </c>
      <c r="AV640" s="16" t="s">
        <v>164</v>
      </c>
      <c r="AW640" s="16" t="s">
        <v>33</v>
      </c>
      <c r="AX640" s="16" t="s">
        <v>74</v>
      </c>
      <c r="AY640" s="269" t="s">
        <v>123</v>
      </c>
    </row>
    <row r="641" s="15" customFormat="1">
      <c r="A641" s="15"/>
      <c r="B641" s="248"/>
      <c r="C641" s="249"/>
      <c r="D641" s="228" t="s">
        <v>133</v>
      </c>
      <c r="E641" s="250" t="s">
        <v>19</v>
      </c>
      <c r="F641" s="251" t="s">
        <v>155</v>
      </c>
      <c r="G641" s="249"/>
      <c r="H641" s="252">
        <v>22.030000000000001</v>
      </c>
      <c r="I641" s="253"/>
      <c r="J641" s="249"/>
      <c r="K641" s="249"/>
      <c r="L641" s="254"/>
      <c r="M641" s="255"/>
      <c r="N641" s="256"/>
      <c r="O641" s="256"/>
      <c r="P641" s="256"/>
      <c r="Q641" s="256"/>
      <c r="R641" s="256"/>
      <c r="S641" s="256"/>
      <c r="T641" s="257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T641" s="258" t="s">
        <v>133</v>
      </c>
      <c r="AU641" s="258" t="s">
        <v>84</v>
      </c>
      <c r="AV641" s="15" t="s">
        <v>129</v>
      </c>
      <c r="AW641" s="15" t="s">
        <v>33</v>
      </c>
      <c r="AX641" s="15" t="s">
        <v>82</v>
      </c>
      <c r="AY641" s="258" t="s">
        <v>123</v>
      </c>
    </row>
    <row r="642" s="12" customFormat="1" ht="22.8" customHeight="1">
      <c r="A642" s="12"/>
      <c r="B642" s="191"/>
      <c r="C642" s="192"/>
      <c r="D642" s="193" t="s">
        <v>73</v>
      </c>
      <c r="E642" s="205" t="s">
        <v>210</v>
      </c>
      <c r="F642" s="205" t="s">
        <v>444</v>
      </c>
      <c r="G642" s="192"/>
      <c r="H642" s="192"/>
      <c r="I642" s="195"/>
      <c r="J642" s="206">
        <f>BK642</f>
        <v>0</v>
      </c>
      <c r="K642" s="192"/>
      <c r="L642" s="197"/>
      <c r="M642" s="198"/>
      <c r="N642" s="199"/>
      <c r="O642" s="199"/>
      <c r="P642" s="200">
        <f>SUM(P643:P740)</f>
        <v>0</v>
      </c>
      <c r="Q642" s="199"/>
      <c r="R642" s="200">
        <f>SUM(R643:R740)</f>
        <v>432.89746520000006</v>
      </c>
      <c r="S642" s="199"/>
      <c r="T642" s="201">
        <f>SUM(T643:T740)</f>
        <v>0</v>
      </c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R642" s="202" t="s">
        <v>82</v>
      </c>
      <c r="AT642" s="203" t="s">
        <v>73</v>
      </c>
      <c r="AU642" s="203" t="s">
        <v>82</v>
      </c>
      <c r="AY642" s="202" t="s">
        <v>123</v>
      </c>
      <c r="BK642" s="204">
        <f>SUM(BK643:BK740)</f>
        <v>0</v>
      </c>
    </row>
    <row r="643" s="2" customFormat="1" ht="37.8" customHeight="1">
      <c r="A643" s="40"/>
      <c r="B643" s="41"/>
      <c r="C643" s="207" t="s">
        <v>445</v>
      </c>
      <c r="D643" s="207" t="s">
        <v>125</v>
      </c>
      <c r="E643" s="208" t="s">
        <v>446</v>
      </c>
      <c r="F643" s="209" t="s">
        <v>447</v>
      </c>
      <c r="G643" s="210" t="s">
        <v>128</v>
      </c>
      <c r="H643" s="211">
        <v>92.079999999999998</v>
      </c>
      <c r="I643" s="212"/>
      <c r="J643" s="213">
        <f>ROUND(I643*H643,2)</f>
        <v>0</v>
      </c>
      <c r="K643" s="214"/>
      <c r="L643" s="46"/>
      <c r="M643" s="215" t="s">
        <v>19</v>
      </c>
      <c r="N643" s="216" t="s">
        <v>45</v>
      </c>
      <c r="O643" s="86"/>
      <c r="P643" s="217">
        <f>O643*H643</f>
        <v>0</v>
      </c>
      <c r="Q643" s="217">
        <v>0.34499999999999997</v>
      </c>
      <c r="R643" s="217">
        <f>Q643*H643</f>
        <v>31.767599999999998</v>
      </c>
      <c r="S643" s="217">
        <v>0</v>
      </c>
      <c r="T643" s="218">
        <f>S643*H643</f>
        <v>0</v>
      </c>
      <c r="U643" s="40"/>
      <c r="V643" s="40"/>
      <c r="W643" s="40"/>
      <c r="X643" s="40"/>
      <c r="Y643" s="40"/>
      <c r="Z643" s="40"/>
      <c r="AA643" s="40"/>
      <c r="AB643" s="40"/>
      <c r="AC643" s="40"/>
      <c r="AD643" s="40"/>
      <c r="AE643" s="40"/>
      <c r="AR643" s="219" t="s">
        <v>129</v>
      </c>
      <c r="AT643" s="219" t="s">
        <v>125</v>
      </c>
      <c r="AU643" s="219" t="s">
        <v>84</v>
      </c>
      <c r="AY643" s="19" t="s">
        <v>123</v>
      </c>
      <c r="BE643" s="220">
        <f>IF(N643="základní",J643,0)</f>
        <v>0</v>
      </c>
      <c r="BF643" s="220">
        <f>IF(N643="snížená",J643,0)</f>
        <v>0</v>
      </c>
      <c r="BG643" s="220">
        <f>IF(N643="zákl. přenesená",J643,0)</f>
        <v>0</v>
      </c>
      <c r="BH643" s="220">
        <f>IF(N643="sníž. přenesená",J643,0)</f>
        <v>0</v>
      </c>
      <c r="BI643" s="220">
        <f>IF(N643="nulová",J643,0)</f>
        <v>0</v>
      </c>
      <c r="BJ643" s="19" t="s">
        <v>82</v>
      </c>
      <c r="BK643" s="220">
        <f>ROUND(I643*H643,2)</f>
        <v>0</v>
      </c>
      <c r="BL643" s="19" t="s">
        <v>129</v>
      </c>
      <c r="BM643" s="219" t="s">
        <v>448</v>
      </c>
    </row>
    <row r="644" s="2" customFormat="1">
      <c r="A644" s="40"/>
      <c r="B644" s="41"/>
      <c r="C644" s="42"/>
      <c r="D644" s="221" t="s">
        <v>131</v>
      </c>
      <c r="E644" s="42"/>
      <c r="F644" s="222" t="s">
        <v>449</v>
      </c>
      <c r="G644" s="42"/>
      <c r="H644" s="42"/>
      <c r="I644" s="223"/>
      <c r="J644" s="42"/>
      <c r="K644" s="42"/>
      <c r="L644" s="46"/>
      <c r="M644" s="224"/>
      <c r="N644" s="225"/>
      <c r="O644" s="86"/>
      <c r="P644" s="86"/>
      <c r="Q644" s="86"/>
      <c r="R644" s="86"/>
      <c r="S644" s="86"/>
      <c r="T644" s="87"/>
      <c r="U644" s="40"/>
      <c r="V644" s="40"/>
      <c r="W644" s="40"/>
      <c r="X644" s="40"/>
      <c r="Y644" s="40"/>
      <c r="Z644" s="40"/>
      <c r="AA644" s="40"/>
      <c r="AB644" s="40"/>
      <c r="AC644" s="40"/>
      <c r="AD644" s="40"/>
      <c r="AE644" s="40"/>
      <c r="AT644" s="19" t="s">
        <v>131</v>
      </c>
      <c r="AU644" s="19" t="s">
        <v>84</v>
      </c>
    </row>
    <row r="645" s="13" customFormat="1">
      <c r="A645" s="13"/>
      <c r="B645" s="226"/>
      <c r="C645" s="227"/>
      <c r="D645" s="228" t="s">
        <v>133</v>
      </c>
      <c r="E645" s="229" t="s">
        <v>19</v>
      </c>
      <c r="F645" s="230" t="s">
        <v>450</v>
      </c>
      <c r="G645" s="227"/>
      <c r="H645" s="231">
        <v>87.280000000000001</v>
      </c>
      <c r="I645" s="232"/>
      <c r="J645" s="227"/>
      <c r="K645" s="227"/>
      <c r="L645" s="233"/>
      <c r="M645" s="234"/>
      <c r="N645" s="235"/>
      <c r="O645" s="235"/>
      <c r="P645" s="235"/>
      <c r="Q645" s="235"/>
      <c r="R645" s="235"/>
      <c r="S645" s="235"/>
      <c r="T645" s="236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T645" s="237" t="s">
        <v>133</v>
      </c>
      <c r="AU645" s="237" t="s">
        <v>84</v>
      </c>
      <c r="AV645" s="13" t="s">
        <v>84</v>
      </c>
      <c r="AW645" s="13" t="s">
        <v>33</v>
      </c>
      <c r="AX645" s="13" t="s">
        <v>74</v>
      </c>
      <c r="AY645" s="237" t="s">
        <v>123</v>
      </c>
    </row>
    <row r="646" s="14" customFormat="1">
      <c r="A646" s="14"/>
      <c r="B646" s="238"/>
      <c r="C646" s="239"/>
      <c r="D646" s="228" t="s">
        <v>133</v>
      </c>
      <c r="E646" s="240" t="s">
        <v>19</v>
      </c>
      <c r="F646" s="241" t="s">
        <v>135</v>
      </c>
      <c r="G646" s="239"/>
      <c r="H646" s="240" t="s">
        <v>19</v>
      </c>
      <c r="I646" s="242"/>
      <c r="J646" s="239"/>
      <c r="K646" s="239"/>
      <c r="L646" s="243"/>
      <c r="M646" s="244"/>
      <c r="N646" s="245"/>
      <c r="O646" s="245"/>
      <c r="P646" s="245"/>
      <c r="Q646" s="245"/>
      <c r="R646" s="245"/>
      <c r="S646" s="245"/>
      <c r="T646" s="246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T646" s="247" t="s">
        <v>133</v>
      </c>
      <c r="AU646" s="247" t="s">
        <v>84</v>
      </c>
      <c r="AV646" s="14" t="s">
        <v>82</v>
      </c>
      <c r="AW646" s="14" t="s">
        <v>33</v>
      </c>
      <c r="AX646" s="14" t="s">
        <v>74</v>
      </c>
      <c r="AY646" s="247" t="s">
        <v>123</v>
      </c>
    </row>
    <row r="647" s="13" customFormat="1">
      <c r="A647" s="13"/>
      <c r="B647" s="226"/>
      <c r="C647" s="227"/>
      <c r="D647" s="228" t="s">
        <v>133</v>
      </c>
      <c r="E647" s="229" t="s">
        <v>19</v>
      </c>
      <c r="F647" s="230" t="s">
        <v>161</v>
      </c>
      <c r="G647" s="227"/>
      <c r="H647" s="231">
        <v>4</v>
      </c>
      <c r="I647" s="232"/>
      <c r="J647" s="227"/>
      <c r="K647" s="227"/>
      <c r="L647" s="233"/>
      <c r="M647" s="234"/>
      <c r="N647" s="235"/>
      <c r="O647" s="235"/>
      <c r="P647" s="235"/>
      <c r="Q647" s="235"/>
      <c r="R647" s="235"/>
      <c r="S647" s="235"/>
      <c r="T647" s="236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T647" s="237" t="s">
        <v>133</v>
      </c>
      <c r="AU647" s="237" t="s">
        <v>84</v>
      </c>
      <c r="AV647" s="13" t="s">
        <v>84</v>
      </c>
      <c r="AW647" s="13" t="s">
        <v>33</v>
      </c>
      <c r="AX647" s="13" t="s">
        <v>74</v>
      </c>
      <c r="AY647" s="237" t="s">
        <v>123</v>
      </c>
    </row>
    <row r="648" s="14" customFormat="1">
      <c r="A648" s="14"/>
      <c r="B648" s="238"/>
      <c r="C648" s="239"/>
      <c r="D648" s="228" t="s">
        <v>133</v>
      </c>
      <c r="E648" s="240" t="s">
        <v>19</v>
      </c>
      <c r="F648" s="241" t="s">
        <v>138</v>
      </c>
      <c r="G648" s="239"/>
      <c r="H648" s="240" t="s">
        <v>19</v>
      </c>
      <c r="I648" s="242"/>
      <c r="J648" s="239"/>
      <c r="K648" s="239"/>
      <c r="L648" s="243"/>
      <c r="M648" s="244"/>
      <c r="N648" s="245"/>
      <c r="O648" s="245"/>
      <c r="P648" s="245"/>
      <c r="Q648" s="245"/>
      <c r="R648" s="245"/>
      <c r="S648" s="245"/>
      <c r="T648" s="246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T648" s="247" t="s">
        <v>133</v>
      </c>
      <c r="AU648" s="247" t="s">
        <v>84</v>
      </c>
      <c r="AV648" s="14" t="s">
        <v>82</v>
      </c>
      <c r="AW648" s="14" t="s">
        <v>33</v>
      </c>
      <c r="AX648" s="14" t="s">
        <v>74</v>
      </c>
      <c r="AY648" s="247" t="s">
        <v>123</v>
      </c>
    </row>
    <row r="649" s="13" customFormat="1">
      <c r="A649" s="13"/>
      <c r="B649" s="226"/>
      <c r="C649" s="227"/>
      <c r="D649" s="228" t="s">
        <v>133</v>
      </c>
      <c r="E649" s="229" t="s">
        <v>19</v>
      </c>
      <c r="F649" s="230" t="s">
        <v>451</v>
      </c>
      <c r="G649" s="227"/>
      <c r="H649" s="231">
        <v>0.80000000000000004</v>
      </c>
      <c r="I649" s="232"/>
      <c r="J649" s="227"/>
      <c r="K649" s="227"/>
      <c r="L649" s="233"/>
      <c r="M649" s="234"/>
      <c r="N649" s="235"/>
      <c r="O649" s="235"/>
      <c r="P649" s="235"/>
      <c r="Q649" s="235"/>
      <c r="R649" s="235"/>
      <c r="S649" s="235"/>
      <c r="T649" s="236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T649" s="237" t="s">
        <v>133</v>
      </c>
      <c r="AU649" s="237" t="s">
        <v>84</v>
      </c>
      <c r="AV649" s="13" t="s">
        <v>84</v>
      </c>
      <c r="AW649" s="13" t="s">
        <v>33</v>
      </c>
      <c r="AX649" s="13" t="s">
        <v>74</v>
      </c>
      <c r="AY649" s="237" t="s">
        <v>123</v>
      </c>
    </row>
    <row r="650" s="14" customFormat="1">
      <c r="A650" s="14"/>
      <c r="B650" s="238"/>
      <c r="C650" s="239"/>
      <c r="D650" s="228" t="s">
        <v>133</v>
      </c>
      <c r="E650" s="240" t="s">
        <v>19</v>
      </c>
      <c r="F650" s="241" t="s">
        <v>163</v>
      </c>
      <c r="G650" s="239"/>
      <c r="H650" s="240" t="s">
        <v>19</v>
      </c>
      <c r="I650" s="242"/>
      <c r="J650" s="239"/>
      <c r="K650" s="239"/>
      <c r="L650" s="243"/>
      <c r="M650" s="244"/>
      <c r="N650" s="245"/>
      <c r="O650" s="245"/>
      <c r="P650" s="245"/>
      <c r="Q650" s="245"/>
      <c r="R650" s="245"/>
      <c r="S650" s="245"/>
      <c r="T650" s="246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T650" s="247" t="s">
        <v>133</v>
      </c>
      <c r="AU650" s="247" t="s">
        <v>84</v>
      </c>
      <c r="AV650" s="14" t="s">
        <v>82</v>
      </c>
      <c r="AW650" s="14" t="s">
        <v>33</v>
      </c>
      <c r="AX650" s="14" t="s">
        <v>74</v>
      </c>
      <c r="AY650" s="247" t="s">
        <v>123</v>
      </c>
    </row>
    <row r="651" s="15" customFormat="1">
      <c r="A651" s="15"/>
      <c r="B651" s="248"/>
      <c r="C651" s="249"/>
      <c r="D651" s="228" t="s">
        <v>133</v>
      </c>
      <c r="E651" s="250" t="s">
        <v>19</v>
      </c>
      <c r="F651" s="251" t="s">
        <v>155</v>
      </c>
      <c r="G651" s="249"/>
      <c r="H651" s="252">
        <v>92.079999999999998</v>
      </c>
      <c r="I651" s="253"/>
      <c r="J651" s="249"/>
      <c r="K651" s="249"/>
      <c r="L651" s="254"/>
      <c r="M651" s="255"/>
      <c r="N651" s="256"/>
      <c r="O651" s="256"/>
      <c r="P651" s="256"/>
      <c r="Q651" s="256"/>
      <c r="R651" s="256"/>
      <c r="S651" s="256"/>
      <c r="T651" s="257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T651" s="258" t="s">
        <v>133</v>
      </c>
      <c r="AU651" s="258" t="s">
        <v>84</v>
      </c>
      <c r="AV651" s="15" t="s">
        <v>129</v>
      </c>
      <c r="AW651" s="15" t="s">
        <v>33</v>
      </c>
      <c r="AX651" s="15" t="s">
        <v>82</v>
      </c>
      <c r="AY651" s="258" t="s">
        <v>123</v>
      </c>
    </row>
    <row r="652" s="2" customFormat="1" ht="44.25" customHeight="1">
      <c r="A652" s="40"/>
      <c r="B652" s="41"/>
      <c r="C652" s="207" t="s">
        <v>452</v>
      </c>
      <c r="D652" s="207" t="s">
        <v>125</v>
      </c>
      <c r="E652" s="208" t="s">
        <v>453</v>
      </c>
      <c r="F652" s="209" t="s">
        <v>454</v>
      </c>
      <c r="G652" s="210" t="s">
        <v>128</v>
      </c>
      <c r="H652" s="211">
        <v>230.22</v>
      </c>
      <c r="I652" s="212"/>
      <c r="J652" s="213">
        <f>ROUND(I652*H652,2)</f>
        <v>0</v>
      </c>
      <c r="K652" s="214"/>
      <c r="L652" s="46"/>
      <c r="M652" s="215" t="s">
        <v>19</v>
      </c>
      <c r="N652" s="216" t="s">
        <v>45</v>
      </c>
      <c r="O652" s="86"/>
      <c r="P652" s="217">
        <f>O652*H652</f>
        <v>0</v>
      </c>
      <c r="Q652" s="217">
        <v>0.37536000000000003</v>
      </c>
      <c r="R652" s="217">
        <f>Q652*H652</f>
        <v>86.415379200000004</v>
      </c>
      <c r="S652" s="217">
        <v>0</v>
      </c>
      <c r="T652" s="218">
        <f>S652*H652</f>
        <v>0</v>
      </c>
      <c r="U652" s="40"/>
      <c r="V652" s="40"/>
      <c r="W652" s="40"/>
      <c r="X652" s="40"/>
      <c r="Y652" s="40"/>
      <c r="Z652" s="40"/>
      <c r="AA652" s="40"/>
      <c r="AB652" s="40"/>
      <c r="AC652" s="40"/>
      <c r="AD652" s="40"/>
      <c r="AE652" s="40"/>
      <c r="AR652" s="219" t="s">
        <v>129</v>
      </c>
      <c r="AT652" s="219" t="s">
        <v>125</v>
      </c>
      <c r="AU652" s="219" t="s">
        <v>84</v>
      </c>
      <c r="AY652" s="19" t="s">
        <v>123</v>
      </c>
      <c r="BE652" s="220">
        <f>IF(N652="základní",J652,0)</f>
        <v>0</v>
      </c>
      <c r="BF652" s="220">
        <f>IF(N652="snížená",J652,0)</f>
        <v>0</v>
      </c>
      <c r="BG652" s="220">
        <f>IF(N652="zákl. přenesená",J652,0)</f>
        <v>0</v>
      </c>
      <c r="BH652" s="220">
        <f>IF(N652="sníž. přenesená",J652,0)</f>
        <v>0</v>
      </c>
      <c r="BI652" s="220">
        <f>IF(N652="nulová",J652,0)</f>
        <v>0</v>
      </c>
      <c r="BJ652" s="19" t="s">
        <v>82</v>
      </c>
      <c r="BK652" s="220">
        <f>ROUND(I652*H652,2)</f>
        <v>0</v>
      </c>
      <c r="BL652" s="19" t="s">
        <v>129</v>
      </c>
      <c r="BM652" s="219" t="s">
        <v>455</v>
      </c>
    </row>
    <row r="653" s="2" customFormat="1">
      <c r="A653" s="40"/>
      <c r="B653" s="41"/>
      <c r="C653" s="42"/>
      <c r="D653" s="221" t="s">
        <v>131</v>
      </c>
      <c r="E653" s="42"/>
      <c r="F653" s="222" t="s">
        <v>456</v>
      </c>
      <c r="G653" s="42"/>
      <c r="H653" s="42"/>
      <c r="I653" s="223"/>
      <c r="J653" s="42"/>
      <c r="K653" s="42"/>
      <c r="L653" s="46"/>
      <c r="M653" s="224"/>
      <c r="N653" s="225"/>
      <c r="O653" s="86"/>
      <c r="P653" s="86"/>
      <c r="Q653" s="86"/>
      <c r="R653" s="86"/>
      <c r="S653" s="86"/>
      <c r="T653" s="87"/>
      <c r="U653" s="40"/>
      <c r="V653" s="40"/>
      <c r="W653" s="40"/>
      <c r="X653" s="40"/>
      <c r="Y653" s="40"/>
      <c r="Z653" s="40"/>
      <c r="AA653" s="40"/>
      <c r="AB653" s="40"/>
      <c r="AC653" s="40"/>
      <c r="AD653" s="40"/>
      <c r="AE653" s="40"/>
      <c r="AT653" s="19" t="s">
        <v>131</v>
      </c>
      <c r="AU653" s="19" t="s">
        <v>84</v>
      </c>
    </row>
    <row r="654" s="13" customFormat="1">
      <c r="A654" s="13"/>
      <c r="B654" s="226"/>
      <c r="C654" s="227"/>
      <c r="D654" s="228" t="s">
        <v>133</v>
      </c>
      <c r="E654" s="229" t="s">
        <v>19</v>
      </c>
      <c r="F654" s="230" t="s">
        <v>457</v>
      </c>
      <c r="G654" s="227"/>
      <c r="H654" s="231">
        <v>58.5</v>
      </c>
      <c r="I654" s="232"/>
      <c r="J654" s="227"/>
      <c r="K654" s="227"/>
      <c r="L654" s="233"/>
      <c r="M654" s="234"/>
      <c r="N654" s="235"/>
      <c r="O654" s="235"/>
      <c r="P654" s="235"/>
      <c r="Q654" s="235"/>
      <c r="R654" s="235"/>
      <c r="S654" s="235"/>
      <c r="T654" s="236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T654" s="237" t="s">
        <v>133</v>
      </c>
      <c r="AU654" s="237" t="s">
        <v>84</v>
      </c>
      <c r="AV654" s="13" t="s">
        <v>84</v>
      </c>
      <c r="AW654" s="13" t="s">
        <v>33</v>
      </c>
      <c r="AX654" s="13" t="s">
        <v>74</v>
      </c>
      <c r="AY654" s="237" t="s">
        <v>123</v>
      </c>
    </row>
    <row r="655" s="14" customFormat="1">
      <c r="A655" s="14"/>
      <c r="B655" s="238"/>
      <c r="C655" s="239"/>
      <c r="D655" s="228" t="s">
        <v>133</v>
      </c>
      <c r="E655" s="240" t="s">
        <v>19</v>
      </c>
      <c r="F655" s="241" t="s">
        <v>135</v>
      </c>
      <c r="G655" s="239"/>
      <c r="H655" s="240" t="s">
        <v>19</v>
      </c>
      <c r="I655" s="242"/>
      <c r="J655" s="239"/>
      <c r="K655" s="239"/>
      <c r="L655" s="243"/>
      <c r="M655" s="244"/>
      <c r="N655" s="245"/>
      <c r="O655" s="245"/>
      <c r="P655" s="245"/>
      <c r="Q655" s="245"/>
      <c r="R655" s="245"/>
      <c r="S655" s="245"/>
      <c r="T655" s="246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T655" s="247" t="s">
        <v>133</v>
      </c>
      <c r="AU655" s="247" t="s">
        <v>84</v>
      </c>
      <c r="AV655" s="14" t="s">
        <v>82</v>
      </c>
      <c r="AW655" s="14" t="s">
        <v>33</v>
      </c>
      <c r="AX655" s="14" t="s">
        <v>74</v>
      </c>
      <c r="AY655" s="247" t="s">
        <v>123</v>
      </c>
    </row>
    <row r="656" s="13" customFormat="1">
      <c r="A656" s="13"/>
      <c r="B656" s="226"/>
      <c r="C656" s="227"/>
      <c r="D656" s="228" t="s">
        <v>133</v>
      </c>
      <c r="E656" s="229" t="s">
        <v>19</v>
      </c>
      <c r="F656" s="230" t="s">
        <v>136</v>
      </c>
      <c r="G656" s="227"/>
      <c r="H656" s="231">
        <v>6</v>
      </c>
      <c r="I656" s="232"/>
      <c r="J656" s="227"/>
      <c r="K656" s="227"/>
      <c r="L656" s="233"/>
      <c r="M656" s="234"/>
      <c r="N656" s="235"/>
      <c r="O656" s="235"/>
      <c r="P656" s="235"/>
      <c r="Q656" s="235"/>
      <c r="R656" s="235"/>
      <c r="S656" s="235"/>
      <c r="T656" s="236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T656" s="237" t="s">
        <v>133</v>
      </c>
      <c r="AU656" s="237" t="s">
        <v>84</v>
      </c>
      <c r="AV656" s="13" t="s">
        <v>84</v>
      </c>
      <c r="AW656" s="13" t="s">
        <v>33</v>
      </c>
      <c r="AX656" s="13" t="s">
        <v>74</v>
      </c>
      <c r="AY656" s="237" t="s">
        <v>123</v>
      </c>
    </row>
    <row r="657" s="13" customFormat="1">
      <c r="A657" s="13"/>
      <c r="B657" s="226"/>
      <c r="C657" s="227"/>
      <c r="D657" s="228" t="s">
        <v>133</v>
      </c>
      <c r="E657" s="229" t="s">
        <v>19</v>
      </c>
      <c r="F657" s="230" t="s">
        <v>137</v>
      </c>
      <c r="G657" s="227"/>
      <c r="H657" s="231">
        <v>2.25</v>
      </c>
      <c r="I657" s="232"/>
      <c r="J657" s="227"/>
      <c r="K657" s="227"/>
      <c r="L657" s="233"/>
      <c r="M657" s="234"/>
      <c r="N657" s="235"/>
      <c r="O657" s="235"/>
      <c r="P657" s="235"/>
      <c r="Q657" s="235"/>
      <c r="R657" s="235"/>
      <c r="S657" s="235"/>
      <c r="T657" s="236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T657" s="237" t="s">
        <v>133</v>
      </c>
      <c r="AU657" s="237" t="s">
        <v>84</v>
      </c>
      <c r="AV657" s="13" t="s">
        <v>84</v>
      </c>
      <c r="AW657" s="13" t="s">
        <v>33</v>
      </c>
      <c r="AX657" s="13" t="s">
        <v>74</v>
      </c>
      <c r="AY657" s="237" t="s">
        <v>123</v>
      </c>
    </row>
    <row r="658" s="14" customFormat="1">
      <c r="A658" s="14"/>
      <c r="B658" s="238"/>
      <c r="C658" s="239"/>
      <c r="D658" s="228" t="s">
        <v>133</v>
      </c>
      <c r="E658" s="240" t="s">
        <v>19</v>
      </c>
      <c r="F658" s="241" t="s">
        <v>138</v>
      </c>
      <c r="G658" s="239"/>
      <c r="H658" s="240" t="s">
        <v>19</v>
      </c>
      <c r="I658" s="242"/>
      <c r="J658" s="239"/>
      <c r="K658" s="239"/>
      <c r="L658" s="243"/>
      <c r="M658" s="244"/>
      <c r="N658" s="245"/>
      <c r="O658" s="245"/>
      <c r="P658" s="245"/>
      <c r="Q658" s="245"/>
      <c r="R658" s="245"/>
      <c r="S658" s="245"/>
      <c r="T658" s="246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T658" s="247" t="s">
        <v>133</v>
      </c>
      <c r="AU658" s="247" t="s">
        <v>84</v>
      </c>
      <c r="AV658" s="14" t="s">
        <v>82</v>
      </c>
      <c r="AW658" s="14" t="s">
        <v>33</v>
      </c>
      <c r="AX658" s="14" t="s">
        <v>74</v>
      </c>
      <c r="AY658" s="247" t="s">
        <v>123</v>
      </c>
    </row>
    <row r="659" s="13" customFormat="1">
      <c r="A659" s="13"/>
      <c r="B659" s="226"/>
      <c r="C659" s="227"/>
      <c r="D659" s="228" t="s">
        <v>133</v>
      </c>
      <c r="E659" s="229" t="s">
        <v>19</v>
      </c>
      <c r="F659" s="230" t="s">
        <v>458</v>
      </c>
      <c r="G659" s="227"/>
      <c r="H659" s="231">
        <v>7.2199999999999998</v>
      </c>
      <c r="I659" s="232"/>
      <c r="J659" s="227"/>
      <c r="K659" s="227"/>
      <c r="L659" s="233"/>
      <c r="M659" s="234"/>
      <c r="N659" s="235"/>
      <c r="O659" s="235"/>
      <c r="P659" s="235"/>
      <c r="Q659" s="235"/>
      <c r="R659" s="235"/>
      <c r="S659" s="235"/>
      <c r="T659" s="236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T659" s="237" t="s">
        <v>133</v>
      </c>
      <c r="AU659" s="237" t="s">
        <v>84</v>
      </c>
      <c r="AV659" s="13" t="s">
        <v>84</v>
      </c>
      <c r="AW659" s="13" t="s">
        <v>33</v>
      </c>
      <c r="AX659" s="13" t="s">
        <v>74</v>
      </c>
      <c r="AY659" s="237" t="s">
        <v>123</v>
      </c>
    </row>
    <row r="660" s="14" customFormat="1">
      <c r="A660" s="14"/>
      <c r="B660" s="238"/>
      <c r="C660" s="239"/>
      <c r="D660" s="228" t="s">
        <v>133</v>
      </c>
      <c r="E660" s="240" t="s">
        <v>19</v>
      </c>
      <c r="F660" s="241" t="s">
        <v>140</v>
      </c>
      <c r="G660" s="239"/>
      <c r="H660" s="240" t="s">
        <v>19</v>
      </c>
      <c r="I660" s="242"/>
      <c r="J660" s="239"/>
      <c r="K660" s="239"/>
      <c r="L660" s="243"/>
      <c r="M660" s="244"/>
      <c r="N660" s="245"/>
      <c r="O660" s="245"/>
      <c r="P660" s="245"/>
      <c r="Q660" s="245"/>
      <c r="R660" s="245"/>
      <c r="S660" s="245"/>
      <c r="T660" s="246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T660" s="247" t="s">
        <v>133</v>
      </c>
      <c r="AU660" s="247" t="s">
        <v>84</v>
      </c>
      <c r="AV660" s="14" t="s">
        <v>82</v>
      </c>
      <c r="AW660" s="14" t="s">
        <v>33</v>
      </c>
      <c r="AX660" s="14" t="s">
        <v>74</v>
      </c>
      <c r="AY660" s="247" t="s">
        <v>123</v>
      </c>
    </row>
    <row r="661" s="13" customFormat="1">
      <c r="A661" s="13"/>
      <c r="B661" s="226"/>
      <c r="C661" s="227"/>
      <c r="D661" s="228" t="s">
        <v>133</v>
      </c>
      <c r="E661" s="229" t="s">
        <v>19</v>
      </c>
      <c r="F661" s="230" t="s">
        <v>459</v>
      </c>
      <c r="G661" s="227"/>
      <c r="H661" s="231">
        <v>6.9000000000000004</v>
      </c>
      <c r="I661" s="232"/>
      <c r="J661" s="227"/>
      <c r="K661" s="227"/>
      <c r="L661" s="233"/>
      <c r="M661" s="234"/>
      <c r="N661" s="235"/>
      <c r="O661" s="235"/>
      <c r="P661" s="235"/>
      <c r="Q661" s="235"/>
      <c r="R661" s="235"/>
      <c r="S661" s="235"/>
      <c r="T661" s="236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T661" s="237" t="s">
        <v>133</v>
      </c>
      <c r="AU661" s="237" t="s">
        <v>84</v>
      </c>
      <c r="AV661" s="13" t="s">
        <v>84</v>
      </c>
      <c r="AW661" s="13" t="s">
        <v>33</v>
      </c>
      <c r="AX661" s="13" t="s">
        <v>74</v>
      </c>
      <c r="AY661" s="237" t="s">
        <v>123</v>
      </c>
    </row>
    <row r="662" s="14" customFormat="1">
      <c r="A662" s="14"/>
      <c r="B662" s="238"/>
      <c r="C662" s="239"/>
      <c r="D662" s="228" t="s">
        <v>133</v>
      </c>
      <c r="E662" s="240" t="s">
        <v>19</v>
      </c>
      <c r="F662" s="241" t="s">
        <v>142</v>
      </c>
      <c r="G662" s="239"/>
      <c r="H662" s="240" t="s">
        <v>19</v>
      </c>
      <c r="I662" s="242"/>
      <c r="J662" s="239"/>
      <c r="K662" s="239"/>
      <c r="L662" s="243"/>
      <c r="M662" s="244"/>
      <c r="N662" s="245"/>
      <c r="O662" s="245"/>
      <c r="P662" s="245"/>
      <c r="Q662" s="245"/>
      <c r="R662" s="245"/>
      <c r="S662" s="245"/>
      <c r="T662" s="246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T662" s="247" t="s">
        <v>133</v>
      </c>
      <c r="AU662" s="247" t="s">
        <v>84</v>
      </c>
      <c r="AV662" s="14" t="s">
        <v>82</v>
      </c>
      <c r="AW662" s="14" t="s">
        <v>33</v>
      </c>
      <c r="AX662" s="14" t="s">
        <v>74</v>
      </c>
      <c r="AY662" s="247" t="s">
        <v>123</v>
      </c>
    </row>
    <row r="663" s="13" customFormat="1">
      <c r="A663" s="13"/>
      <c r="B663" s="226"/>
      <c r="C663" s="227"/>
      <c r="D663" s="228" t="s">
        <v>133</v>
      </c>
      <c r="E663" s="229" t="s">
        <v>19</v>
      </c>
      <c r="F663" s="230" t="s">
        <v>460</v>
      </c>
      <c r="G663" s="227"/>
      <c r="H663" s="231">
        <v>11.5</v>
      </c>
      <c r="I663" s="232"/>
      <c r="J663" s="227"/>
      <c r="K663" s="227"/>
      <c r="L663" s="233"/>
      <c r="M663" s="234"/>
      <c r="N663" s="235"/>
      <c r="O663" s="235"/>
      <c r="P663" s="235"/>
      <c r="Q663" s="235"/>
      <c r="R663" s="235"/>
      <c r="S663" s="235"/>
      <c r="T663" s="236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T663" s="237" t="s">
        <v>133</v>
      </c>
      <c r="AU663" s="237" t="s">
        <v>84</v>
      </c>
      <c r="AV663" s="13" t="s">
        <v>84</v>
      </c>
      <c r="AW663" s="13" t="s">
        <v>33</v>
      </c>
      <c r="AX663" s="13" t="s">
        <v>74</v>
      </c>
      <c r="AY663" s="237" t="s">
        <v>123</v>
      </c>
    </row>
    <row r="664" s="14" customFormat="1">
      <c r="A664" s="14"/>
      <c r="B664" s="238"/>
      <c r="C664" s="239"/>
      <c r="D664" s="228" t="s">
        <v>133</v>
      </c>
      <c r="E664" s="240" t="s">
        <v>19</v>
      </c>
      <c r="F664" s="241" t="s">
        <v>144</v>
      </c>
      <c r="G664" s="239"/>
      <c r="H664" s="240" t="s">
        <v>19</v>
      </c>
      <c r="I664" s="242"/>
      <c r="J664" s="239"/>
      <c r="K664" s="239"/>
      <c r="L664" s="243"/>
      <c r="M664" s="244"/>
      <c r="N664" s="245"/>
      <c r="O664" s="245"/>
      <c r="P664" s="245"/>
      <c r="Q664" s="245"/>
      <c r="R664" s="245"/>
      <c r="S664" s="245"/>
      <c r="T664" s="246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T664" s="247" t="s">
        <v>133</v>
      </c>
      <c r="AU664" s="247" t="s">
        <v>84</v>
      </c>
      <c r="AV664" s="14" t="s">
        <v>82</v>
      </c>
      <c r="AW664" s="14" t="s">
        <v>33</v>
      </c>
      <c r="AX664" s="14" t="s">
        <v>74</v>
      </c>
      <c r="AY664" s="247" t="s">
        <v>123</v>
      </c>
    </row>
    <row r="665" s="13" customFormat="1">
      <c r="A665" s="13"/>
      <c r="B665" s="226"/>
      <c r="C665" s="227"/>
      <c r="D665" s="228" t="s">
        <v>133</v>
      </c>
      <c r="E665" s="229" t="s">
        <v>19</v>
      </c>
      <c r="F665" s="230" t="s">
        <v>461</v>
      </c>
      <c r="G665" s="227"/>
      <c r="H665" s="231">
        <v>8.6600000000000001</v>
      </c>
      <c r="I665" s="232"/>
      <c r="J665" s="227"/>
      <c r="K665" s="227"/>
      <c r="L665" s="233"/>
      <c r="M665" s="234"/>
      <c r="N665" s="235"/>
      <c r="O665" s="235"/>
      <c r="P665" s="235"/>
      <c r="Q665" s="235"/>
      <c r="R665" s="235"/>
      <c r="S665" s="235"/>
      <c r="T665" s="236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T665" s="237" t="s">
        <v>133</v>
      </c>
      <c r="AU665" s="237" t="s">
        <v>84</v>
      </c>
      <c r="AV665" s="13" t="s">
        <v>84</v>
      </c>
      <c r="AW665" s="13" t="s">
        <v>33</v>
      </c>
      <c r="AX665" s="13" t="s">
        <v>74</v>
      </c>
      <c r="AY665" s="237" t="s">
        <v>123</v>
      </c>
    </row>
    <row r="666" s="14" customFormat="1">
      <c r="A666" s="14"/>
      <c r="B666" s="238"/>
      <c r="C666" s="239"/>
      <c r="D666" s="228" t="s">
        <v>133</v>
      </c>
      <c r="E666" s="240" t="s">
        <v>19</v>
      </c>
      <c r="F666" s="241" t="s">
        <v>146</v>
      </c>
      <c r="G666" s="239"/>
      <c r="H666" s="240" t="s">
        <v>19</v>
      </c>
      <c r="I666" s="242"/>
      <c r="J666" s="239"/>
      <c r="K666" s="239"/>
      <c r="L666" s="243"/>
      <c r="M666" s="244"/>
      <c r="N666" s="245"/>
      <c r="O666" s="245"/>
      <c r="P666" s="245"/>
      <c r="Q666" s="245"/>
      <c r="R666" s="245"/>
      <c r="S666" s="245"/>
      <c r="T666" s="246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T666" s="247" t="s">
        <v>133</v>
      </c>
      <c r="AU666" s="247" t="s">
        <v>84</v>
      </c>
      <c r="AV666" s="14" t="s">
        <v>82</v>
      </c>
      <c r="AW666" s="14" t="s">
        <v>33</v>
      </c>
      <c r="AX666" s="14" t="s">
        <v>74</v>
      </c>
      <c r="AY666" s="247" t="s">
        <v>123</v>
      </c>
    </row>
    <row r="667" s="13" customFormat="1">
      <c r="A667" s="13"/>
      <c r="B667" s="226"/>
      <c r="C667" s="227"/>
      <c r="D667" s="228" t="s">
        <v>133</v>
      </c>
      <c r="E667" s="229" t="s">
        <v>19</v>
      </c>
      <c r="F667" s="230" t="s">
        <v>462</v>
      </c>
      <c r="G667" s="227"/>
      <c r="H667" s="231">
        <v>23.859999999999999</v>
      </c>
      <c r="I667" s="232"/>
      <c r="J667" s="227"/>
      <c r="K667" s="227"/>
      <c r="L667" s="233"/>
      <c r="M667" s="234"/>
      <c r="N667" s="235"/>
      <c r="O667" s="235"/>
      <c r="P667" s="235"/>
      <c r="Q667" s="235"/>
      <c r="R667" s="235"/>
      <c r="S667" s="235"/>
      <c r="T667" s="236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T667" s="237" t="s">
        <v>133</v>
      </c>
      <c r="AU667" s="237" t="s">
        <v>84</v>
      </c>
      <c r="AV667" s="13" t="s">
        <v>84</v>
      </c>
      <c r="AW667" s="13" t="s">
        <v>33</v>
      </c>
      <c r="AX667" s="13" t="s">
        <v>74</v>
      </c>
      <c r="AY667" s="237" t="s">
        <v>123</v>
      </c>
    </row>
    <row r="668" s="14" customFormat="1">
      <c r="A668" s="14"/>
      <c r="B668" s="238"/>
      <c r="C668" s="239"/>
      <c r="D668" s="228" t="s">
        <v>133</v>
      </c>
      <c r="E668" s="240" t="s">
        <v>19</v>
      </c>
      <c r="F668" s="241" t="s">
        <v>148</v>
      </c>
      <c r="G668" s="239"/>
      <c r="H668" s="240" t="s">
        <v>19</v>
      </c>
      <c r="I668" s="242"/>
      <c r="J668" s="239"/>
      <c r="K668" s="239"/>
      <c r="L668" s="243"/>
      <c r="M668" s="244"/>
      <c r="N668" s="245"/>
      <c r="O668" s="245"/>
      <c r="P668" s="245"/>
      <c r="Q668" s="245"/>
      <c r="R668" s="245"/>
      <c r="S668" s="245"/>
      <c r="T668" s="246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T668" s="247" t="s">
        <v>133</v>
      </c>
      <c r="AU668" s="247" t="s">
        <v>84</v>
      </c>
      <c r="AV668" s="14" t="s">
        <v>82</v>
      </c>
      <c r="AW668" s="14" t="s">
        <v>33</v>
      </c>
      <c r="AX668" s="14" t="s">
        <v>74</v>
      </c>
      <c r="AY668" s="247" t="s">
        <v>123</v>
      </c>
    </row>
    <row r="669" s="13" customFormat="1">
      <c r="A669" s="13"/>
      <c r="B669" s="226"/>
      <c r="C669" s="227"/>
      <c r="D669" s="228" t="s">
        <v>133</v>
      </c>
      <c r="E669" s="229" t="s">
        <v>19</v>
      </c>
      <c r="F669" s="230" t="s">
        <v>463</v>
      </c>
      <c r="G669" s="227"/>
      <c r="H669" s="231">
        <v>4.5499999999999998</v>
      </c>
      <c r="I669" s="232"/>
      <c r="J669" s="227"/>
      <c r="K669" s="227"/>
      <c r="L669" s="233"/>
      <c r="M669" s="234"/>
      <c r="N669" s="235"/>
      <c r="O669" s="235"/>
      <c r="P669" s="235"/>
      <c r="Q669" s="235"/>
      <c r="R669" s="235"/>
      <c r="S669" s="235"/>
      <c r="T669" s="236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T669" s="237" t="s">
        <v>133</v>
      </c>
      <c r="AU669" s="237" t="s">
        <v>84</v>
      </c>
      <c r="AV669" s="13" t="s">
        <v>84</v>
      </c>
      <c r="AW669" s="13" t="s">
        <v>33</v>
      </c>
      <c r="AX669" s="13" t="s">
        <v>74</v>
      </c>
      <c r="AY669" s="237" t="s">
        <v>123</v>
      </c>
    </row>
    <row r="670" s="14" customFormat="1">
      <c r="A670" s="14"/>
      <c r="B670" s="238"/>
      <c r="C670" s="239"/>
      <c r="D670" s="228" t="s">
        <v>133</v>
      </c>
      <c r="E670" s="240" t="s">
        <v>19</v>
      </c>
      <c r="F670" s="241" t="s">
        <v>150</v>
      </c>
      <c r="G670" s="239"/>
      <c r="H670" s="240" t="s">
        <v>19</v>
      </c>
      <c r="I670" s="242"/>
      <c r="J670" s="239"/>
      <c r="K670" s="239"/>
      <c r="L670" s="243"/>
      <c r="M670" s="244"/>
      <c r="N670" s="245"/>
      <c r="O670" s="245"/>
      <c r="P670" s="245"/>
      <c r="Q670" s="245"/>
      <c r="R670" s="245"/>
      <c r="S670" s="245"/>
      <c r="T670" s="246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T670" s="247" t="s">
        <v>133</v>
      </c>
      <c r="AU670" s="247" t="s">
        <v>84</v>
      </c>
      <c r="AV670" s="14" t="s">
        <v>82</v>
      </c>
      <c r="AW670" s="14" t="s">
        <v>33</v>
      </c>
      <c r="AX670" s="14" t="s">
        <v>74</v>
      </c>
      <c r="AY670" s="247" t="s">
        <v>123</v>
      </c>
    </row>
    <row r="671" s="13" customFormat="1">
      <c r="A671" s="13"/>
      <c r="B671" s="226"/>
      <c r="C671" s="227"/>
      <c r="D671" s="228" t="s">
        <v>133</v>
      </c>
      <c r="E671" s="229" t="s">
        <v>19</v>
      </c>
      <c r="F671" s="230" t="s">
        <v>464</v>
      </c>
      <c r="G671" s="227"/>
      <c r="H671" s="231">
        <v>3.9700000000000002</v>
      </c>
      <c r="I671" s="232"/>
      <c r="J671" s="227"/>
      <c r="K671" s="227"/>
      <c r="L671" s="233"/>
      <c r="M671" s="234"/>
      <c r="N671" s="235"/>
      <c r="O671" s="235"/>
      <c r="P671" s="235"/>
      <c r="Q671" s="235"/>
      <c r="R671" s="235"/>
      <c r="S671" s="235"/>
      <c r="T671" s="236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T671" s="237" t="s">
        <v>133</v>
      </c>
      <c r="AU671" s="237" t="s">
        <v>84</v>
      </c>
      <c r="AV671" s="13" t="s">
        <v>84</v>
      </c>
      <c r="AW671" s="13" t="s">
        <v>33</v>
      </c>
      <c r="AX671" s="13" t="s">
        <v>74</v>
      </c>
      <c r="AY671" s="237" t="s">
        <v>123</v>
      </c>
    </row>
    <row r="672" s="14" customFormat="1">
      <c r="A672" s="14"/>
      <c r="B672" s="238"/>
      <c r="C672" s="239"/>
      <c r="D672" s="228" t="s">
        <v>133</v>
      </c>
      <c r="E672" s="240" t="s">
        <v>19</v>
      </c>
      <c r="F672" s="241" t="s">
        <v>152</v>
      </c>
      <c r="G672" s="239"/>
      <c r="H672" s="240" t="s">
        <v>19</v>
      </c>
      <c r="I672" s="242"/>
      <c r="J672" s="239"/>
      <c r="K672" s="239"/>
      <c r="L672" s="243"/>
      <c r="M672" s="244"/>
      <c r="N672" s="245"/>
      <c r="O672" s="245"/>
      <c r="P672" s="245"/>
      <c r="Q672" s="245"/>
      <c r="R672" s="245"/>
      <c r="S672" s="245"/>
      <c r="T672" s="246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T672" s="247" t="s">
        <v>133</v>
      </c>
      <c r="AU672" s="247" t="s">
        <v>84</v>
      </c>
      <c r="AV672" s="14" t="s">
        <v>82</v>
      </c>
      <c r="AW672" s="14" t="s">
        <v>33</v>
      </c>
      <c r="AX672" s="14" t="s">
        <v>74</v>
      </c>
      <c r="AY672" s="247" t="s">
        <v>123</v>
      </c>
    </row>
    <row r="673" s="13" customFormat="1">
      <c r="A673" s="13"/>
      <c r="B673" s="226"/>
      <c r="C673" s="227"/>
      <c r="D673" s="228" t="s">
        <v>133</v>
      </c>
      <c r="E673" s="229" t="s">
        <v>19</v>
      </c>
      <c r="F673" s="230" t="s">
        <v>465</v>
      </c>
      <c r="G673" s="227"/>
      <c r="H673" s="231">
        <v>6.7300000000000004</v>
      </c>
      <c r="I673" s="232"/>
      <c r="J673" s="227"/>
      <c r="K673" s="227"/>
      <c r="L673" s="233"/>
      <c r="M673" s="234"/>
      <c r="N673" s="235"/>
      <c r="O673" s="235"/>
      <c r="P673" s="235"/>
      <c r="Q673" s="235"/>
      <c r="R673" s="235"/>
      <c r="S673" s="235"/>
      <c r="T673" s="236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T673" s="237" t="s">
        <v>133</v>
      </c>
      <c r="AU673" s="237" t="s">
        <v>84</v>
      </c>
      <c r="AV673" s="13" t="s">
        <v>84</v>
      </c>
      <c r="AW673" s="13" t="s">
        <v>33</v>
      </c>
      <c r="AX673" s="13" t="s">
        <v>74</v>
      </c>
      <c r="AY673" s="237" t="s">
        <v>123</v>
      </c>
    </row>
    <row r="674" s="14" customFormat="1">
      <c r="A674" s="14"/>
      <c r="B674" s="238"/>
      <c r="C674" s="239"/>
      <c r="D674" s="228" t="s">
        <v>133</v>
      </c>
      <c r="E674" s="240" t="s">
        <v>19</v>
      </c>
      <c r="F674" s="241" t="s">
        <v>154</v>
      </c>
      <c r="G674" s="239"/>
      <c r="H674" s="240" t="s">
        <v>19</v>
      </c>
      <c r="I674" s="242"/>
      <c r="J674" s="239"/>
      <c r="K674" s="239"/>
      <c r="L674" s="243"/>
      <c r="M674" s="244"/>
      <c r="N674" s="245"/>
      <c r="O674" s="245"/>
      <c r="P674" s="245"/>
      <c r="Q674" s="245"/>
      <c r="R674" s="245"/>
      <c r="S674" s="245"/>
      <c r="T674" s="246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T674" s="247" t="s">
        <v>133</v>
      </c>
      <c r="AU674" s="247" t="s">
        <v>84</v>
      </c>
      <c r="AV674" s="14" t="s">
        <v>82</v>
      </c>
      <c r="AW674" s="14" t="s">
        <v>33</v>
      </c>
      <c r="AX674" s="14" t="s">
        <v>74</v>
      </c>
      <c r="AY674" s="247" t="s">
        <v>123</v>
      </c>
    </row>
    <row r="675" s="13" customFormat="1">
      <c r="A675" s="13"/>
      <c r="B675" s="226"/>
      <c r="C675" s="227"/>
      <c r="D675" s="228" t="s">
        <v>133</v>
      </c>
      <c r="E675" s="229" t="s">
        <v>19</v>
      </c>
      <c r="F675" s="230" t="s">
        <v>450</v>
      </c>
      <c r="G675" s="227"/>
      <c r="H675" s="231">
        <v>87.280000000000001</v>
      </c>
      <c r="I675" s="232"/>
      <c r="J675" s="227"/>
      <c r="K675" s="227"/>
      <c r="L675" s="233"/>
      <c r="M675" s="234"/>
      <c r="N675" s="235"/>
      <c r="O675" s="235"/>
      <c r="P675" s="235"/>
      <c r="Q675" s="235"/>
      <c r="R675" s="235"/>
      <c r="S675" s="235"/>
      <c r="T675" s="236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T675" s="237" t="s">
        <v>133</v>
      </c>
      <c r="AU675" s="237" t="s">
        <v>84</v>
      </c>
      <c r="AV675" s="13" t="s">
        <v>84</v>
      </c>
      <c r="AW675" s="13" t="s">
        <v>33</v>
      </c>
      <c r="AX675" s="13" t="s">
        <v>74</v>
      </c>
      <c r="AY675" s="237" t="s">
        <v>123</v>
      </c>
    </row>
    <row r="676" s="14" customFormat="1">
      <c r="A676" s="14"/>
      <c r="B676" s="238"/>
      <c r="C676" s="239"/>
      <c r="D676" s="228" t="s">
        <v>133</v>
      </c>
      <c r="E676" s="240" t="s">
        <v>19</v>
      </c>
      <c r="F676" s="241" t="s">
        <v>135</v>
      </c>
      <c r="G676" s="239"/>
      <c r="H676" s="240" t="s">
        <v>19</v>
      </c>
      <c r="I676" s="242"/>
      <c r="J676" s="239"/>
      <c r="K676" s="239"/>
      <c r="L676" s="243"/>
      <c r="M676" s="244"/>
      <c r="N676" s="245"/>
      <c r="O676" s="245"/>
      <c r="P676" s="245"/>
      <c r="Q676" s="245"/>
      <c r="R676" s="245"/>
      <c r="S676" s="245"/>
      <c r="T676" s="246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T676" s="247" t="s">
        <v>133</v>
      </c>
      <c r="AU676" s="247" t="s">
        <v>84</v>
      </c>
      <c r="AV676" s="14" t="s">
        <v>82</v>
      </c>
      <c r="AW676" s="14" t="s">
        <v>33</v>
      </c>
      <c r="AX676" s="14" t="s">
        <v>74</v>
      </c>
      <c r="AY676" s="247" t="s">
        <v>123</v>
      </c>
    </row>
    <row r="677" s="13" customFormat="1">
      <c r="A677" s="13"/>
      <c r="B677" s="226"/>
      <c r="C677" s="227"/>
      <c r="D677" s="228" t="s">
        <v>133</v>
      </c>
      <c r="E677" s="229" t="s">
        <v>19</v>
      </c>
      <c r="F677" s="230" t="s">
        <v>466</v>
      </c>
      <c r="G677" s="227"/>
      <c r="H677" s="231">
        <v>2</v>
      </c>
      <c r="I677" s="232"/>
      <c r="J677" s="227"/>
      <c r="K677" s="227"/>
      <c r="L677" s="233"/>
      <c r="M677" s="234"/>
      <c r="N677" s="235"/>
      <c r="O677" s="235"/>
      <c r="P677" s="235"/>
      <c r="Q677" s="235"/>
      <c r="R677" s="235"/>
      <c r="S677" s="235"/>
      <c r="T677" s="236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T677" s="237" t="s">
        <v>133</v>
      </c>
      <c r="AU677" s="237" t="s">
        <v>84</v>
      </c>
      <c r="AV677" s="13" t="s">
        <v>84</v>
      </c>
      <c r="AW677" s="13" t="s">
        <v>33</v>
      </c>
      <c r="AX677" s="13" t="s">
        <v>74</v>
      </c>
      <c r="AY677" s="237" t="s">
        <v>123</v>
      </c>
    </row>
    <row r="678" s="14" customFormat="1">
      <c r="A678" s="14"/>
      <c r="B678" s="238"/>
      <c r="C678" s="239"/>
      <c r="D678" s="228" t="s">
        <v>133</v>
      </c>
      <c r="E678" s="240" t="s">
        <v>19</v>
      </c>
      <c r="F678" s="241" t="s">
        <v>138</v>
      </c>
      <c r="G678" s="239"/>
      <c r="H678" s="240" t="s">
        <v>19</v>
      </c>
      <c r="I678" s="242"/>
      <c r="J678" s="239"/>
      <c r="K678" s="239"/>
      <c r="L678" s="243"/>
      <c r="M678" s="244"/>
      <c r="N678" s="245"/>
      <c r="O678" s="245"/>
      <c r="P678" s="245"/>
      <c r="Q678" s="245"/>
      <c r="R678" s="245"/>
      <c r="S678" s="245"/>
      <c r="T678" s="246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T678" s="247" t="s">
        <v>133</v>
      </c>
      <c r="AU678" s="247" t="s">
        <v>84</v>
      </c>
      <c r="AV678" s="14" t="s">
        <v>82</v>
      </c>
      <c r="AW678" s="14" t="s">
        <v>33</v>
      </c>
      <c r="AX678" s="14" t="s">
        <v>74</v>
      </c>
      <c r="AY678" s="247" t="s">
        <v>123</v>
      </c>
    </row>
    <row r="679" s="13" customFormat="1">
      <c r="A679" s="13"/>
      <c r="B679" s="226"/>
      <c r="C679" s="227"/>
      <c r="D679" s="228" t="s">
        <v>133</v>
      </c>
      <c r="E679" s="229" t="s">
        <v>19</v>
      </c>
      <c r="F679" s="230" t="s">
        <v>451</v>
      </c>
      <c r="G679" s="227"/>
      <c r="H679" s="231">
        <v>0.80000000000000004</v>
      </c>
      <c r="I679" s="232"/>
      <c r="J679" s="227"/>
      <c r="K679" s="227"/>
      <c r="L679" s="233"/>
      <c r="M679" s="234"/>
      <c r="N679" s="235"/>
      <c r="O679" s="235"/>
      <c r="P679" s="235"/>
      <c r="Q679" s="235"/>
      <c r="R679" s="235"/>
      <c r="S679" s="235"/>
      <c r="T679" s="236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T679" s="237" t="s">
        <v>133</v>
      </c>
      <c r="AU679" s="237" t="s">
        <v>84</v>
      </c>
      <c r="AV679" s="13" t="s">
        <v>84</v>
      </c>
      <c r="AW679" s="13" t="s">
        <v>33</v>
      </c>
      <c r="AX679" s="13" t="s">
        <v>74</v>
      </c>
      <c r="AY679" s="237" t="s">
        <v>123</v>
      </c>
    </row>
    <row r="680" s="14" customFormat="1">
      <c r="A680" s="14"/>
      <c r="B680" s="238"/>
      <c r="C680" s="239"/>
      <c r="D680" s="228" t="s">
        <v>133</v>
      </c>
      <c r="E680" s="240" t="s">
        <v>19</v>
      </c>
      <c r="F680" s="241" t="s">
        <v>163</v>
      </c>
      <c r="G680" s="239"/>
      <c r="H680" s="240" t="s">
        <v>19</v>
      </c>
      <c r="I680" s="242"/>
      <c r="J680" s="239"/>
      <c r="K680" s="239"/>
      <c r="L680" s="243"/>
      <c r="M680" s="244"/>
      <c r="N680" s="245"/>
      <c r="O680" s="245"/>
      <c r="P680" s="245"/>
      <c r="Q680" s="245"/>
      <c r="R680" s="245"/>
      <c r="S680" s="245"/>
      <c r="T680" s="246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T680" s="247" t="s">
        <v>133</v>
      </c>
      <c r="AU680" s="247" t="s">
        <v>84</v>
      </c>
      <c r="AV680" s="14" t="s">
        <v>82</v>
      </c>
      <c r="AW680" s="14" t="s">
        <v>33</v>
      </c>
      <c r="AX680" s="14" t="s">
        <v>74</v>
      </c>
      <c r="AY680" s="247" t="s">
        <v>123</v>
      </c>
    </row>
    <row r="681" s="15" customFormat="1">
      <c r="A681" s="15"/>
      <c r="B681" s="248"/>
      <c r="C681" s="249"/>
      <c r="D681" s="228" t="s">
        <v>133</v>
      </c>
      <c r="E681" s="250" t="s">
        <v>19</v>
      </c>
      <c r="F681" s="251" t="s">
        <v>155</v>
      </c>
      <c r="G681" s="249"/>
      <c r="H681" s="252">
        <v>230.22</v>
      </c>
      <c r="I681" s="253"/>
      <c r="J681" s="249"/>
      <c r="K681" s="249"/>
      <c r="L681" s="254"/>
      <c r="M681" s="255"/>
      <c r="N681" s="256"/>
      <c r="O681" s="256"/>
      <c r="P681" s="256"/>
      <c r="Q681" s="256"/>
      <c r="R681" s="256"/>
      <c r="S681" s="256"/>
      <c r="T681" s="257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T681" s="258" t="s">
        <v>133</v>
      </c>
      <c r="AU681" s="258" t="s">
        <v>84</v>
      </c>
      <c r="AV681" s="15" t="s">
        <v>129</v>
      </c>
      <c r="AW681" s="15" t="s">
        <v>33</v>
      </c>
      <c r="AX681" s="15" t="s">
        <v>82</v>
      </c>
      <c r="AY681" s="258" t="s">
        <v>123</v>
      </c>
    </row>
    <row r="682" s="2" customFormat="1" ht="55.5" customHeight="1">
      <c r="A682" s="40"/>
      <c r="B682" s="41"/>
      <c r="C682" s="207" t="s">
        <v>467</v>
      </c>
      <c r="D682" s="207" t="s">
        <v>125</v>
      </c>
      <c r="E682" s="208" t="s">
        <v>468</v>
      </c>
      <c r="F682" s="209" t="s">
        <v>469</v>
      </c>
      <c r="G682" s="210" t="s">
        <v>128</v>
      </c>
      <c r="H682" s="211">
        <v>136.12000000000001</v>
      </c>
      <c r="I682" s="212"/>
      <c r="J682" s="213">
        <f>ROUND(I682*H682,2)</f>
        <v>0</v>
      </c>
      <c r="K682" s="214"/>
      <c r="L682" s="46"/>
      <c r="M682" s="215" t="s">
        <v>19</v>
      </c>
      <c r="N682" s="216" t="s">
        <v>45</v>
      </c>
      <c r="O682" s="86"/>
      <c r="P682" s="217">
        <f>O682*H682</f>
        <v>0</v>
      </c>
      <c r="Q682" s="217">
        <v>0.13188</v>
      </c>
      <c r="R682" s="217">
        <f>Q682*H682</f>
        <v>17.951505600000001</v>
      </c>
      <c r="S682" s="217">
        <v>0</v>
      </c>
      <c r="T682" s="218">
        <f>S682*H682</f>
        <v>0</v>
      </c>
      <c r="U682" s="40"/>
      <c r="V682" s="40"/>
      <c r="W682" s="40"/>
      <c r="X682" s="40"/>
      <c r="Y682" s="40"/>
      <c r="Z682" s="40"/>
      <c r="AA682" s="40"/>
      <c r="AB682" s="40"/>
      <c r="AC682" s="40"/>
      <c r="AD682" s="40"/>
      <c r="AE682" s="40"/>
      <c r="AR682" s="219" t="s">
        <v>129</v>
      </c>
      <c r="AT682" s="219" t="s">
        <v>125</v>
      </c>
      <c r="AU682" s="219" t="s">
        <v>84</v>
      </c>
      <c r="AY682" s="19" t="s">
        <v>123</v>
      </c>
      <c r="BE682" s="220">
        <f>IF(N682="základní",J682,0)</f>
        <v>0</v>
      </c>
      <c r="BF682" s="220">
        <f>IF(N682="snížená",J682,0)</f>
        <v>0</v>
      </c>
      <c r="BG682" s="220">
        <f>IF(N682="zákl. přenesená",J682,0)</f>
        <v>0</v>
      </c>
      <c r="BH682" s="220">
        <f>IF(N682="sníž. přenesená",J682,0)</f>
        <v>0</v>
      </c>
      <c r="BI682" s="220">
        <f>IF(N682="nulová",J682,0)</f>
        <v>0</v>
      </c>
      <c r="BJ682" s="19" t="s">
        <v>82</v>
      </c>
      <c r="BK682" s="220">
        <f>ROUND(I682*H682,2)</f>
        <v>0</v>
      </c>
      <c r="BL682" s="19" t="s">
        <v>129</v>
      </c>
      <c r="BM682" s="219" t="s">
        <v>470</v>
      </c>
    </row>
    <row r="683" s="2" customFormat="1">
      <c r="A683" s="40"/>
      <c r="B683" s="41"/>
      <c r="C683" s="42"/>
      <c r="D683" s="221" t="s">
        <v>131</v>
      </c>
      <c r="E683" s="42"/>
      <c r="F683" s="222" t="s">
        <v>471</v>
      </c>
      <c r="G683" s="42"/>
      <c r="H683" s="42"/>
      <c r="I683" s="223"/>
      <c r="J683" s="42"/>
      <c r="K683" s="42"/>
      <c r="L683" s="46"/>
      <c r="M683" s="224"/>
      <c r="N683" s="225"/>
      <c r="O683" s="86"/>
      <c r="P683" s="86"/>
      <c r="Q683" s="86"/>
      <c r="R683" s="86"/>
      <c r="S683" s="86"/>
      <c r="T683" s="87"/>
      <c r="U683" s="40"/>
      <c r="V683" s="40"/>
      <c r="W683" s="40"/>
      <c r="X683" s="40"/>
      <c r="Y683" s="40"/>
      <c r="Z683" s="40"/>
      <c r="AA683" s="40"/>
      <c r="AB683" s="40"/>
      <c r="AC683" s="40"/>
      <c r="AD683" s="40"/>
      <c r="AE683" s="40"/>
      <c r="AT683" s="19" t="s">
        <v>131</v>
      </c>
      <c r="AU683" s="19" t="s">
        <v>84</v>
      </c>
    </row>
    <row r="684" s="13" customFormat="1">
      <c r="A684" s="13"/>
      <c r="B684" s="226"/>
      <c r="C684" s="227"/>
      <c r="D684" s="228" t="s">
        <v>133</v>
      </c>
      <c r="E684" s="229" t="s">
        <v>19</v>
      </c>
      <c r="F684" s="230" t="s">
        <v>160</v>
      </c>
      <c r="G684" s="227"/>
      <c r="H684" s="231">
        <v>130.91999999999999</v>
      </c>
      <c r="I684" s="232"/>
      <c r="J684" s="227"/>
      <c r="K684" s="227"/>
      <c r="L684" s="233"/>
      <c r="M684" s="234"/>
      <c r="N684" s="235"/>
      <c r="O684" s="235"/>
      <c r="P684" s="235"/>
      <c r="Q684" s="235"/>
      <c r="R684" s="235"/>
      <c r="S684" s="235"/>
      <c r="T684" s="236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T684" s="237" t="s">
        <v>133</v>
      </c>
      <c r="AU684" s="237" t="s">
        <v>84</v>
      </c>
      <c r="AV684" s="13" t="s">
        <v>84</v>
      </c>
      <c r="AW684" s="13" t="s">
        <v>33</v>
      </c>
      <c r="AX684" s="13" t="s">
        <v>74</v>
      </c>
      <c r="AY684" s="237" t="s">
        <v>123</v>
      </c>
    </row>
    <row r="685" s="14" customFormat="1">
      <c r="A685" s="14"/>
      <c r="B685" s="238"/>
      <c r="C685" s="239"/>
      <c r="D685" s="228" t="s">
        <v>133</v>
      </c>
      <c r="E685" s="240" t="s">
        <v>19</v>
      </c>
      <c r="F685" s="241" t="s">
        <v>135</v>
      </c>
      <c r="G685" s="239"/>
      <c r="H685" s="240" t="s">
        <v>19</v>
      </c>
      <c r="I685" s="242"/>
      <c r="J685" s="239"/>
      <c r="K685" s="239"/>
      <c r="L685" s="243"/>
      <c r="M685" s="244"/>
      <c r="N685" s="245"/>
      <c r="O685" s="245"/>
      <c r="P685" s="245"/>
      <c r="Q685" s="245"/>
      <c r="R685" s="245"/>
      <c r="S685" s="245"/>
      <c r="T685" s="246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T685" s="247" t="s">
        <v>133</v>
      </c>
      <c r="AU685" s="247" t="s">
        <v>84</v>
      </c>
      <c r="AV685" s="14" t="s">
        <v>82</v>
      </c>
      <c r="AW685" s="14" t="s">
        <v>33</v>
      </c>
      <c r="AX685" s="14" t="s">
        <v>74</v>
      </c>
      <c r="AY685" s="247" t="s">
        <v>123</v>
      </c>
    </row>
    <row r="686" s="13" customFormat="1">
      <c r="A686" s="13"/>
      <c r="B686" s="226"/>
      <c r="C686" s="227"/>
      <c r="D686" s="228" t="s">
        <v>133</v>
      </c>
      <c r="E686" s="229" t="s">
        <v>19</v>
      </c>
      <c r="F686" s="230" t="s">
        <v>161</v>
      </c>
      <c r="G686" s="227"/>
      <c r="H686" s="231">
        <v>4</v>
      </c>
      <c r="I686" s="232"/>
      <c r="J686" s="227"/>
      <c r="K686" s="227"/>
      <c r="L686" s="233"/>
      <c r="M686" s="234"/>
      <c r="N686" s="235"/>
      <c r="O686" s="235"/>
      <c r="P686" s="235"/>
      <c r="Q686" s="235"/>
      <c r="R686" s="235"/>
      <c r="S686" s="235"/>
      <c r="T686" s="236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T686" s="237" t="s">
        <v>133</v>
      </c>
      <c r="AU686" s="237" t="s">
        <v>84</v>
      </c>
      <c r="AV686" s="13" t="s">
        <v>84</v>
      </c>
      <c r="AW686" s="13" t="s">
        <v>33</v>
      </c>
      <c r="AX686" s="13" t="s">
        <v>74</v>
      </c>
      <c r="AY686" s="237" t="s">
        <v>123</v>
      </c>
    </row>
    <row r="687" s="14" customFormat="1">
      <c r="A687" s="14"/>
      <c r="B687" s="238"/>
      <c r="C687" s="239"/>
      <c r="D687" s="228" t="s">
        <v>133</v>
      </c>
      <c r="E687" s="240" t="s">
        <v>19</v>
      </c>
      <c r="F687" s="241" t="s">
        <v>138</v>
      </c>
      <c r="G687" s="239"/>
      <c r="H687" s="240" t="s">
        <v>19</v>
      </c>
      <c r="I687" s="242"/>
      <c r="J687" s="239"/>
      <c r="K687" s="239"/>
      <c r="L687" s="243"/>
      <c r="M687" s="244"/>
      <c r="N687" s="245"/>
      <c r="O687" s="245"/>
      <c r="P687" s="245"/>
      <c r="Q687" s="245"/>
      <c r="R687" s="245"/>
      <c r="S687" s="245"/>
      <c r="T687" s="246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T687" s="247" t="s">
        <v>133</v>
      </c>
      <c r="AU687" s="247" t="s">
        <v>84</v>
      </c>
      <c r="AV687" s="14" t="s">
        <v>82</v>
      </c>
      <c r="AW687" s="14" t="s">
        <v>33</v>
      </c>
      <c r="AX687" s="14" t="s">
        <v>74</v>
      </c>
      <c r="AY687" s="247" t="s">
        <v>123</v>
      </c>
    </row>
    <row r="688" s="13" customFormat="1">
      <c r="A688" s="13"/>
      <c r="B688" s="226"/>
      <c r="C688" s="227"/>
      <c r="D688" s="228" t="s">
        <v>133</v>
      </c>
      <c r="E688" s="229" t="s">
        <v>19</v>
      </c>
      <c r="F688" s="230" t="s">
        <v>162</v>
      </c>
      <c r="G688" s="227"/>
      <c r="H688" s="231">
        <v>1.2</v>
      </c>
      <c r="I688" s="232"/>
      <c r="J688" s="227"/>
      <c r="K688" s="227"/>
      <c r="L688" s="233"/>
      <c r="M688" s="234"/>
      <c r="N688" s="235"/>
      <c r="O688" s="235"/>
      <c r="P688" s="235"/>
      <c r="Q688" s="235"/>
      <c r="R688" s="235"/>
      <c r="S688" s="235"/>
      <c r="T688" s="236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T688" s="237" t="s">
        <v>133</v>
      </c>
      <c r="AU688" s="237" t="s">
        <v>84</v>
      </c>
      <c r="AV688" s="13" t="s">
        <v>84</v>
      </c>
      <c r="AW688" s="13" t="s">
        <v>33</v>
      </c>
      <c r="AX688" s="13" t="s">
        <v>74</v>
      </c>
      <c r="AY688" s="237" t="s">
        <v>123</v>
      </c>
    </row>
    <row r="689" s="14" customFormat="1">
      <c r="A689" s="14"/>
      <c r="B689" s="238"/>
      <c r="C689" s="239"/>
      <c r="D689" s="228" t="s">
        <v>133</v>
      </c>
      <c r="E689" s="240" t="s">
        <v>19</v>
      </c>
      <c r="F689" s="241" t="s">
        <v>163</v>
      </c>
      <c r="G689" s="239"/>
      <c r="H689" s="240" t="s">
        <v>19</v>
      </c>
      <c r="I689" s="242"/>
      <c r="J689" s="239"/>
      <c r="K689" s="239"/>
      <c r="L689" s="243"/>
      <c r="M689" s="244"/>
      <c r="N689" s="245"/>
      <c r="O689" s="245"/>
      <c r="P689" s="245"/>
      <c r="Q689" s="245"/>
      <c r="R689" s="245"/>
      <c r="S689" s="245"/>
      <c r="T689" s="246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T689" s="247" t="s">
        <v>133</v>
      </c>
      <c r="AU689" s="247" t="s">
        <v>84</v>
      </c>
      <c r="AV689" s="14" t="s">
        <v>82</v>
      </c>
      <c r="AW689" s="14" t="s">
        <v>33</v>
      </c>
      <c r="AX689" s="14" t="s">
        <v>74</v>
      </c>
      <c r="AY689" s="247" t="s">
        <v>123</v>
      </c>
    </row>
    <row r="690" s="15" customFormat="1">
      <c r="A690" s="15"/>
      <c r="B690" s="248"/>
      <c r="C690" s="249"/>
      <c r="D690" s="228" t="s">
        <v>133</v>
      </c>
      <c r="E690" s="250" t="s">
        <v>19</v>
      </c>
      <c r="F690" s="251" t="s">
        <v>155</v>
      </c>
      <c r="G690" s="249"/>
      <c r="H690" s="252">
        <v>136.12000000000001</v>
      </c>
      <c r="I690" s="253"/>
      <c r="J690" s="249"/>
      <c r="K690" s="249"/>
      <c r="L690" s="254"/>
      <c r="M690" s="255"/>
      <c r="N690" s="256"/>
      <c r="O690" s="256"/>
      <c r="P690" s="256"/>
      <c r="Q690" s="256"/>
      <c r="R690" s="256"/>
      <c r="S690" s="256"/>
      <c r="T690" s="257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T690" s="258" t="s">
        <v>133</v>
      </c>
      <c r="AU690" s="258" t="s">
        <v>84</v>
      </c>
      <c r="AV690" s="15" t="s">
        <v>129</v>
      </c>
      <c r="AW690" s="15" t="s">
        <v>33</v>
      </c>
      <c r="AX690" s="15" t="s">
        <v>82</v>
      </c>
      <c r="AY690" s="258" t="s">
        <v>123</v>
      </c>
    </row>
    <row r="691" s="2" customFormat="1" ht="44.25" customHeight="1">
      <c r="A691" s="40"/>
      <c r="B691" s="41"/>
      <c r="C691" s="207" t="s">
        <v>472</v>
      </c>
      <c r="D691" s="207" t="s">
        <v>125</v>
      </c>
      <c r="E691" s="208" t="s">
        <v>473</v>
      </c>
      <c r="F691" s="209" t="s">
        <v>474</v>
      </c>
      <c r="G691" s="210" t="s">
        <v>128</v>
      </c>
      <c r="H691" s="211">
        <v>136.12000000000001</v>
      </c>
      <c r="I691" s="212"/>
      <c r="J691" s="213">
        <f>ROUND(I691*H691,2)</f>
        <v>0</v>
      </c>
      <c r="K691" s="214"/>
      <c r="L691" s="46"/>
      <c r="M691" s="215" t="s">
        <v>19</v>
      </c>
      <c r="N691" s="216" t="s">
        <v>45</v>
      </c>
      <c r="O691" s="86"/>
      <c r="P691" s="217">
        <f>O691*H691</f>
        <v>0</v>
      </c>
      <c r="Q691" s="217">
        <v>0.12966</v>
      </c>
      <c r="R691" s="217">
        <f>Q691*H691</f>
        <v>17.649319200000001</v>
      </c>
      <c r="S691" s="217">
        <v>0</v>
      </c>
      <c r="T691" s="218">
        <f>S691*H691</f>
        <v>0</v>
      </c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R691" s="219" t="s">
        <v>129</v>
      </c>
      <c r="AT691" s="219" t="s">
        <v>125</v>
      </c>
      <c r="AU691" s="219" t="s">
        <v>84</v>
      </c>
      <c r="AY691" s="19" t="s">
        <v>123</v>
      </c>
      <c r="BE691" s="220">
        <f>IF(N691="základní",J691,0)</f>
        <v>0</v>
      </c>
      <c r="BF691" s="220">
        <f>IF(N691="snížená",J691,0)</f>
        <v>0</v>
      </c>
      <c r="BG691" s="220">
        <f>IF(N691="zákl. přenesená",J691,0)</f>
        <v>0</v>
      </c>
      <c r="BH691" s="220">
        <f>IF(N691="sníž. přenesená",J691,0)</f>
        <v>0</v>
      </c>
      <c r="BI691" s="220">
        <f>IF(N691="nulová",J691,0)</f>
        <v>0</v>
      </c>
      <c r="BJ691" s="19" t="s">
        <v>82</v>
      </c>
      <c r="BK691" s="220">
        <f>ROUND(I691*H691,2)</f>
        <v>0</v>
      </c>
      <c r="BL691" s="19" t="s">
        <v>129</v>
      </c>
      <c r="BM691" s="219" t="s">
        <v>475</v>
      </c>
    </row>
    <row r="692" s="2" customFormat="1">
      <c r="A692" s="40"/>
      <c r="B692" s="41"/>
      <c r="C692" s="42"/>
      <c r="D692" s="221" t="s">
        <v>131</v>
      </c>
      <c r="E692" s="42"/>
      <c r="F692" s="222" t="s">
        <v>476</v>
      </c>
      <c r="G692" s="42"/>
      <c r="H692" s="42"/>
      <c r="I692" s="223"/>
      <c r="J692" s="42"/>
      <c r="K692" s="42"/>
      <c r="L692" s="46"/>
      <c r="M692" s="224"/>
      <c r="N692" s="225"/>
      <c r="O692" s="86"/>
      <c r="P692" s="86"/>
      <c r="Q692" s="86"/>
      <c r="R692" s="86"/>
      <c r="S692" s="86"/>
      <c r="T692" s="87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T692" s="19" t="s">
        <v>131</v>
      </c>
      <c r="AU692" s="19" t="s">
        <v>84</v>
      </c>
    </row>
    <row r="693" s="2" customFormat="1" ht="49.05" customHeight="1">
      <c r="A693" s="40"/>
      <c r="B693" s="41"/>
      <c r="C693" s="207" t="s">
        <v>477</v>
      </c>
      <c r="D693" s="207" t="s">
        <v>125</v>
      </c>
      <c r="E693" s="208" t="s">
        <v>478</v>
      </c>
      <c r="F693" s="209" t="s">
        <v>479</v>
      </c>
      <c r="G693" s="210" t="s">
        <v>128</v>
      </c>
      <c r="H693" s="211">
        <v>272.02999999999997</v>
      </c>
      <c r="I693" s="212"/>
      <c r="J693" s="213">
        <f>ROUND(I693*H693,2)</f>
        <v>0</v>
      </c>
      <c r="K693" s="214"/>
      <c r="L693" s="46"/>
      <c r="M693" s="215" t="s">
        <v>19</v>
      </c>
      <c r="N693" s="216" t="s">
        <v>45</v>
      </c>
      <c r="O693" s="86"/>
      <c r="P693" s="217">
        <f>O693*H693</f>
        <v>0</v>
      </c>
      <c r="Q693" s="217">
        <v>0.60904000000000003</v>
      </c>
      <c r="R693" s="217">
        <f>Q693*H693</f>
        <v>165.6771512</v>
      </c>
      <c r="S693" s="217">
        <v>0</v>
      </c>
      <c r="T693" s="218">
        <f>S693*H693</f>
        <v>0</v>
      </c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R693" s="219" t="s">
        <v>129</v>
      </c>
      <c r="AT693" s="219" t="s">
        <v>125</v>
      </c>
      <c r="AU693" s="219" t="s">
        <v>84</v>
      </c>
      <c r="AY693" s="19" t="s">
        <v>123</v>
      </c>
      <c r="BE693" s="220">
        <f>IF(N693="základní",J693,0)</f>
        <v>0</v>
      </c>
      <c r="BF693" s="220">
        <f>IF(N693="snížená",J693,0)</f>
        <v>0</v>
      </c>
      <c r="BG693" s="220">
        <f>IF(N693="zákl. přenesená",J693,0)</f>
        <v>0</v>
      </c>
      <c r="BH693" s="220">
        <f>IF(N693="sníž. přenesená",J693,0)</f>
        <v>0</v>
      </c>
      <c r="BI693" s="220">
        <f>IF(N693="nulová",J693,0)</f>
        <v>0</v>
      </c>
      <c r="BJ693" s="19" t="s">
        <v>82</v>
      </c>
      <c r="BK693" s="220">
        <f>ROUND(I693*H693,2)</f>
        <v>0</v>
      </c>
      <c r="BL693" s="19" t="s">
        <v>129</v>
      </c>
      <c r="BM693" s="219" t="s">
        <v>480</v>
      </c>
    </row>
    <row r="694" s="2" customFormat="1">
      <c r="A694" s="40"/>
      <c r="B694" s="41"/>
      <c r="C694" s="42"/>
      <c r="D694" s="221" t="s">
        <v>131</v>
      </c>
      <c r="E694" s="42"/>
      <c r="F694" s="222" t="s">
        <v>481</v>
      </c>
      <c r="G694" s="42"/>
      <c r="H694" s="42"/>
      <c r="I694" s="223"/>
      <c r="J694" s="42"/>
      <c r="K694" s="42"/>
      <c r="L694" s="46"/>
      <c r="M694" s="224"/>
      <c r="N694" s="225"/>
      <c r="O694" s="86"/>
      <c r="P694" s="86"/>
      <c r="Q694" s="86"/>
      <c r="R694" s="86"/>
      <c r="S694" s="86"/>
      <c r="T694" s="87"/>
      <c r="U694" s="40"/>
      <c r="V694" s="40"/>
      <c r="W694" s="40"/>
      <c r="X694" s="40"/>
      <c r="Y694" s="40"/>
      <c r="Z694" s="40"/>
      <c r="AA694" s="40"/>
      <c r="AB694" s="40"/>
      <c r="AC694" s="40"/>
      <c r="AD694" s="40"/>
      <c r="AE694" s="40"/>
      <c r="AT694" s="19" t="s">
        <v>131</v>
      </c>
      <c r="AU694" s="19" t="s">
        <v>84</v>
      </c>
    </row>
    <row r="695" s="13" customFormat="1">
      <c r="A695" s="13"/>
      <c r="B695" s="226"/>
      <c r="C695" s="227"/>
      <c r="D695" s="228" t="s">
        <v>133</v>
      </c>
      <c r="E695" s="229" t="s">
        <v>19</v>
      </c>
      <c r="F695" s="230" t="s">
        <v>134</v>
      </c>
      <c r="G695" s="227"/>
      <c r="H695" s="231">
        <v>117</v>
      </c>
      <c r="I695" s="232"/>
      <c r="J695" s="227"/>
      <c r="K695" s="227"/>
      <c r="L695" s="233"/>
      <c r="M695" s="234"/>
      <c r="N695" s="235"/>
      <c r="O695" s="235"/>
      <c r="P695" s="235"/>
      <c r="Q695" s="235"/>
      <c r="R695" s="235"/>
      <c r="S695" s="235"/>
      <c r="T695" s="236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T695" s="237" t="s">
        <v>133</v>
      </c>
      <c r="AU695" s="237" t="s">
        <v>84</v>
      </c>
      <c r="AV695" s="13" t="s">
        <v>84</v>
      </c>
      <c r="AW695" s="13" t="s">
        <v>33</v>
      </c>
      <c r="AX695" s="13" t="s">
        <v>74</v>
      </c>
      <c r="AY695" s="237" t="s">
        <v>123</v>
      </c>
    </row>
    <row r="696" s="14" customFormat="1">
      <c r="A696" s="14"/>
      <c r="B696" s="238"/>
      <c r="C696" s="239"/>
      <c r="D696" s="228" t="s">
        <v>133</v>
      </c>
      <c r="E696" s="240" t="s">
        <v>19</v>
      </c>
      <c r="F696" s="241" t="s">
        <v>135</v>
      </c>
      <c r="G696" s="239"/>
      <c r="H696" s="240" t="s">
        <v>19</v>
      </c>
      <c r="I696" s="242"/>
      <c r="J696" s="239"/>
      <c r="K696" s="239"/>
      <c r="L696" s="243"/>
      <c r="M696" s="244"/>
      <c r="N696" s="245"/>
      <c r="O696" s="245"/>
      <c r="P696" s="245"/>
      <c r="Q696" s="245"/>
      <c r="R696" s="245"/>
      <c r="S696" s="245"/>
      <c r="T696" s="246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T696" s="247" t="s">
        <v>133</v>
      </c>
      <c r="AU696" s="247" t="s">
        <v>84</v>
      </c>
      <c r="AV696" s="14" t="s">
        <v>82</v>
      </c>
      <c r="AW696" s="14" t="s">
        <v>33</v>
      </c>
      <c r="AX696" s="14" t="s">
        <v>74</v>
      </c>
      <c r="AY696" s="247" t="s">
        <v>123</v>
      </c>
    </row>
    <row r="697" s="13" customFormat="1">
      <c r="A697" s="13"/>
      <c r="B697" s="226"/>
      <c r="C697" s="227"/>
      <c r="D697" s="228" t="s">
        <v>133</v>
      </c>
      <c r="E697" s="229" t="s">
        <v>19</v>
      </c>
      <c r="F697" s="230" t="s">
        <v>136</v>
      </c>
      <c r="G697" s="227"/>
      <c r="H697" s="231">
        <v>6</v>
      </c>
      <c r="I697" s="232"/>
      <c r="J697" s="227"/>
      <c r="K697" s="227"/>
      <c r="L697" s="233"/>
      <c r="M697" s="234"/>
      <c r="N697" s="235"/>
      <c r="O697" s="235"/>
      <c r="P697" s="235"/>
      <c r="Q697" s="235"/>
      <c r="R697" s="235"/>
      <c r="S697" s="235"/>
      <c r="T697" s="236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T697" s="237" t="s">
        <v>133</v>
      </c>
      <c r="AU697" s="237" t="s">
        <v>84</v>
      </c>
      <c r="AV697" s="13" t="s">
        <v>84</v>
      </c>
      <c r="AW697" s="13" t="s">
        <v>33</v>
      </c>
      <c r="AX697" s="13" t="s">
        <v>74</v>
      </c>
      <c r="AY697" s="237" t="s">
        <v>123</v>
      </c>
    </row>
    <row r="698" s="13" customFormat="1">
      <c r="A698" s="13"/>
      <c r="B698" s="226"/>
      <c r="C698" s="227"/>
      <c r="D698" s="228" t="s">
        <v>133</v>
      </c>
      <c r="E698" s="229" t="s">
        <v>19</v>
      </c>
      <c r="F698" s="230" t="s">
        <v>137</v>
      </c>
      <c r="G698" s="227"/>
      <c r="H698" s="231">
        <v>2.25</v>
      </c>
      <c r="I698" s="232"/>
      <c r="J698" s="227"/>
      <c r="K698" s="227"/>
      <c r="L698" s="233"/>
      <c r="M698" s="234"/>
      <c r="N698" s="235"/>
      <c r="O698" s="235"/>
      <c r="P698" s="235"/>
      <c r="Q698" s="235"/>
      <c r="R698" s="235"/>
      <c r="S698" s="235"/>
      <c r="T698" s="236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T698" s="237" t="s">
        <v>133</v>
      </c>
      <c r="AU698" s="237" t="s">
        <v>84</v>
      </c>
      <c r="AV698" s="13" t="s">
        <v>84</v>
      </c>
      <c r="AW698" s="13" t="s">
        <v>33</v>
      </c>
      <c r="AX698" s="13" t="s">
        <v>74</v>
      </c>
      <c r="AY698" s="237" t="s">
        <v>123</v>
      </c>
    </row>
    <row r="699" s="14" customFormat="1">
      <c r="A699" s="14"/>
      <c r="B699" s="238"/>
      <c r="C699" s="239"/>
      <c r="D699" s="228" t="s">
        <v>133</v>
      </c>
      <c r="E699" s="240" t="s">
        <v>19</v>
      </c>
      <c r="F699" s="241" t="s">
        <v>138</v>
      </c>
      <c r="G699" s="239"/>
      <c r="H699" s="240" t="s">
        <v>19</v>
      </c>
      <c r="I699" s="242"/>
      <c r="J699" s="239"/>
      <c r="K699" s="239"/>
      <c r="L699" s="243"/>
      <c r="M699" s="244"/>
      <c r="N699" s="245"/>
      <c r="O699" s="245"/>
      <c r="P699" s="245"/>
      <c r="Q699" s="245"/>
      <c r="R699" s="245"/>
      <c r="S699" s="245"/>
      <c r="T699" s="246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T699" s="247" t="s">
        <v>133</v>
      </c>
      <c r="AU699" s="247" t="s">
        <v>84</v>
      </c>
      <c r="AV699" s="14" t="s">
        <v>82</v>
      </c>
      <c r="AW699" s="14" t="s">
        <v>33</v>
      </c>
      <c r="AX699" s="14" t="s">
        <v>74</v>
      </c>
      <c r="AY699" s="247" t="s">
        <v>123</v>
      </c>
    </row>
    <row r="700" s="13" customFormat="1">
      <c r="A700" s="13"/>
      <c r="B700" s="226"/>
      <c r="C700" s="227"/>
      <c r="D700" s="228" t="s">
        <v>133</v>
      </c>
      <c r="E700" s="229" t="s">
        <v>19</v>
      </c>
      <c r="F700" s="230" t="s">
        <v>139</v>
      </c>
      <c r="G700" s="227"/>
      <c r="H700" s="231">
        <v>14.44</v>
      </c>
      <c r="I700" s="232"/>
      <c r="J700" s="227"/>
      <c r="K700" s="227"/>
      <c r="L700" s="233"/>
      <c r="M700" s="234"/>
      <c r="N700" s="235"/>
      <c r="O700" s="235"/>
      <c r="P700" s="235"/>
      <c r="Q700" s="235"/>
      <c r="R700" s="235"/>
      <c r="S700" s="235"/>
      <c r="T700" s="236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T700" s="237" t="s">
        <v>133</v>
      </c>
      <c r="AU700" s="237" t="s">
        <v>84</v>
      </c>
      <c r="AV700" s="13" t="s">
        <v>84</v>
      </c>
      <c r="AW700" s="13" t="s">
        <v>33</v>
      </c>
      <c r="AX700" s="13" t="s">
        <v>74</v>
      </c>
      <c r="AY700" s="237" t="s">
        <v>123</v>
      </c>
    </row>
    <row r="701" s="14" customFormat="1">
      <c r="A701" s="14"/>
      <c r="B701" s="238"/>
      <c r="C701" s="239"/>
      <c r="D701" s="228" t="s">
        <v>133</v>
      </c>
      <c r="E701" s="240" t="s">
        <v>19</v>
      </c>
      <c r="F701" s="241" t="s">
        <v>140</v>
      </c>
      <c r="G701" s="239"/>
      <c r="H701" s="240" t="s">
        <v>19</v>
      </c>
      <c r="I701" s="242"/>
      <c r="J701" s="239"/>
      <c r="K701" s="239"/>
      <c r="L701" s="243"/>
      <c r="M701" s="244"/>
      <c r="N701" s="245"/>
      <c r="O701" s="245"/>
      <c r="P701" s="245"/>
      <c r="Q701" s="245"/>
      <c r="R701" s="245"/>
      <c r="S701" s="245"/>
      <c r="T701" s="246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T701" s="247" t="s">
        <v>133</v>
      </c>
      <c r="AU701" s="247" t="s">
        <v>84</v>
      </c>
      <c r="AV701" s="14" t="s">
        <v>82</v>
      </c>
      <c r="AW701" s="14" t="s">
        <v>33</v>
      </c>
      <c r="AX701" s="14" t="s">
        <v>74</v>
      </c>
      <c r="AY701" s="247" t="s">
        <v>123</v>
      </c>
    </row>
    <row r="702" s="13" customFormat="1">
      <c r="A702" s="13"/>
      <c r="B702" s="226"/>
      <c r="C702" s="227"/>
      <c r="D702" s="228" t="s">
        <v>133</v>
      </c>
      <c r="E702" s="229" t="s">
        <v>19</v>
      </c>
      <c r="F702" s="230" t="s">
        <v>141</v>
      </c>
      <c r="G702" s="227"/>
      <c r="H702" s="231">
        <v>13.800000000000001</v>
      </c>
      <c r="I702" s="232"/>
      <c r="J702" s="227"/>
      <c r="K702" s="227"/>
      <c r="L702" s="233"/>
      <c r="M702" s="234"/>
      <c r="N702" s="235"/>
      <c r="O702" s="235"/>
      <c r="P702" s="235"/>
      <c r="Q702" s="235"/>
      <c r="R702" s="235"/>
      <c r="S702" s="235"/>
      <c r="T702" s="236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T702" s="237" t="s">
        <v>133</v>
      </c>
      <c r="AU702" s="237" t="s">
        <v>84</v>
      </c>
      <c r="AV702" s="13" t="s">
        <v>84</v>
      </c>
      <c r="AW702" s="13" t="s">
        <v>33</v>
      </c>
      <c r="AX702" s="13" t="s">
        <v>74</v>
      </c>
      <c r="AY702" s="237" t="s">
        <v>123</v>
      </c>
    </row>
    <row r="703" s="14" customFormat="1">
      <c r="A703" s="14"/>
      <c r="B703" s="238"/>
      <c r="C703" s="239"/>
      <c r="D703" s="228" t="s">
        <v>133</v>
      </c>
      <c r="E703" s="240" t="s">
        <v>19</v>
      </c>
      <c r="F703" s="241" t="s">
        <v>142</v>
      </c>
      <c r="G703" s="239"/>
      <c r="H703" s="240" t="s">
        <v>19</v>
      </c>
      <c r="I703" s="242"/>
      <c r="J703" s="239"/>
      <c r="K703" s="239"/>
      <c r="L703" s="243"/>
      <c r="M703" s="244"/>
      <c r="N703" s="245"/>
      <c r="O703" s="245"/>
      <c r="P703" s="245"/>
      <c r="Q703" s="245"/>
      <c r="R703" s="245"/>
      <c r="S703" s="245"/>
      <c r="T703" s="246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T703" s="247" t="s">
        <v>133</v>
      </c>
      <c r="AU703" s="247" t="s">
        <v>84</v>
      </c>
      <c r="AV703" s="14" t="s">
        <v>82</v>
      </c>
      <c r="AW703" s="14" t="s">
        <v>33</v>
      </c>
      <c r="AX703" s="14" t="s">
        <v>74</v>
      </c>
      <c r="AY703" s="247" t="s">
        <v>123</v>
      </c>
    </row>
    <row r="704" s="13" customFormat="1">
      <c r="A704" s="13"/>
      <c r="B704" s="226"/>
      <c r="C704" s="227"/>
      <c r="D704" s="228" t="s">
        <v>133</v>
      </c>
      <c r="E704" s="229" t="s">
        <v>19</v>
      </c>
      <c r="F704" s="230" t="s">
        <v>143</v>
      </c>
      <c r="G704" s="227"/>
      <c r="H704" s="231">
        <v>23</v>
      </c>
      <c r="I704" s="232"/>
      <c r="J704" s="227"/>
      <c r="K704" s="227"/>
      <c r="L704" s="233"/>
      <c r="M704" s="234"/>
      <c r="N704" s="235"/>
      <c r="O704" s="235"/>
      <c r="P704" s="235"/>
      <c r="Q704" s="235"/>
      <c r="R704" s="235"/>
      <c r="S704" s="235"/>
      <c r="T704" s="236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T704" s="237" t="s">
        <v>133</v>
      </c>
      <c r="AU704" s="237" t="s">
        <v>84</v>
      </c>
      <c r="AV704" s="13" t="s">
        <v>84</v>
      </c>
      <c r="AW704" s="13" t="s">
        <v>33</v>
      </c>
      <c r="AX704" s="13" t="s">
        <v>74</v>
      </c>
      <c r="AY704" s="237" t="s">
        <v>123</v>
      </c>
    </row>
    <row r="705" s="14" customFormat="1">
      <c r="A705" s="14"/>
      <c r="B705" s="238"/>
      <c r="C705" s="239"/>
      <c r="D705" s="228" t="s">
        <v>133</v>
      </c>
      <c r="E705" s="240" t="s">
        <v>19</v>
      </c>
      <c r="F705" s="241" t="s">
        <v>144</v>
      </c>
      <c r="G705" s="239"/>
      <c r="H705" s="240" t="s">
        <v>19</v>
      </c>
      <c r="I705" s="242"/>
      <c r="J705" s="239"/>
      <c r="K705" s="239"/>
      <c r="L705" s="243"/>
      <c r="M705" s="244"/>
      <c r="N705" s="245"/>
      <c r="O705" s="245"/>
      <c r="P705" s="245"/>
      <c r="Q705" s="245"/>
      <c r="R705" s="245"/>
      <c r="S705" s="245"/>
      <c r="T705" s="246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T705" s="247" t="s">
        <v>133</v>
      </c>
      <c r="AU705" s="247" t="s">
        <v>84</v>
      </c>
      <c r="AV705" s="14" t="s">
        <v>82</v>
      </c>
      <c r="AW705" s="14" t="s">
        <v>33</v>
      </c>
      <c r="AX705" s="14" t="s">
        <v>74</v>
      </c>
      <c r="AY705" s="247" t="s">
        <v>123</v>
      </c>
    </row>
    <row r="706" s="13" customFormat="1">
      <c r="A706" s="13"/>
      <c r="B706" s="226"/>
      <c r="C706" s="227"/>
      <c r="D706" s="228" t="s">
        <v>133</v>
      </c>
      <c r="E706" s="229" t="s">
        <v>19</v>
      </c>
      <c r="F706" s="230" t="s">
        <v>145</v>
      </c>
      <c r="G706" s="227"/>
      <c r="H706" s="231">
        <v>17.32</v>
      </c>
      <c r="I706" s="232"/>
      <c r="J706" s="227"/>
      <c r="K706" s="227"/>
      <c r="L706" s="233"/>
      <c r="M706" s="234"/>
      <c r="N706" s="235"/>
      <c r="O706" s="235"/>
      <c r="P706" s="235"/>
      <c r="Q706" s="235"/>
      <c r="R706" s="235"/>
      <c r="S706" s="235"/>
      <c r="T706" s="236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T706" s="237" t="s">
        <v>133</v>
      </c>
      <c r="AU706" s="237" t="s">
        <v>84</v>
      </c>
      <c r="AV706" s="13" t="s">
        <v>84</v>
      </c>
      <c r="AW706" s="13" t="s">
        <v>33</v>
      </c>
      <c r="AX706" s="13" t="s">
        <v>74</v>
      </c>
      <c r="AY706" s="237" t="s">
        <v>123</v>
      </c>
    </row>
    <row r="707" s="14" customFormat="1">
      <c r="A707" s="14"/>
      <c r="B707" s="238"/>
      <c r="C707" s="239"/>
      <c r="D707" s="228" t="s">
        <v>133</v>
      </c>
      <c r="E707" s="240" t="s">
        <v>19</v>
      </c>
      <c r="F707" s="241" t="s">
        <v>146</v>
      </c>
      <c r="G707" s="239"/>
      <c r="H707" s="240" t="s">
        <v>19</v>
      </c>
      <c r="I707" s="242"/>
      <c r="J707" s="239"/>
      <c r="K707" s="239"/>
      <c r="L707" s="243"/>
      <c r="M707" s="244"/>
      <c r="N707" s="245"/>
      <c r="O707" s="245"/>
      <c r="P707" s="245"/>
      <c r="Q707" s="245"/>
      <c r="R707" s="245"/>
      <c r="S707" s="245"/>
      <c r="T707" s="246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T707" s="247" t="s">
        <v>133</v>
      </c>
      <c r="AU707" s="247" t="s">
        <v>84</v>
      </c>
      <c r="AV707" s="14" t="s">
        <v>82</v>
      </c>
      <c r="AW707" s="14" t="s">
        <v>33</v>
      </c>
      <c r="AX707" s="14" t="s">
        <v>74</v>
      </c>
      <c r="AY707" s="247" t="s">
        <v>123</v>
      </c>
    </row>
    <row r="708" s="13" customFormat="1">
      <c r="A708" s="13"/>
      <c r="B708" s="226"/>
      <c r="C708" s="227"/>
      <c r="D708" s="228" t="s">
        <v>133</v>
      </c>
      <c r="E708" s="229" t="s">
        <v>19</v>
      </c>
      <c r="F708" s="230" t="s">
        <v>147</v>
      </c>
      <c r="G708" s="227"/>
      <c r="H708" s="231">
        <v>47.719999999999999</v>
      </c>
      <c r="I708" s="232"/>
      <c r="J708" s="227"/>
      <c r="K708" s="227"/>
      <c r="L708" s="233"/>
      <c r="M708" s="234"/>
      <c r="N708" s="235"/>
      <c r="O708" s="235"/>
      <c r="P708" s="235"/>
      <c r="Q708" s="235"/>
      <c r="R708" s="235"/>
      <c r="S708" s="235"/>
      <c r="T708" s="236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T708" s="237" t="s">
        <v>133</v>
      </c>
      <c r="AU708" s="237" t="s">
        <v>84</v>
      </c>
      <c r="AV708" s="13" t="s">
        <v>84</v>
      </c>
      <c r="AW708" s="13" t="s">
        <v>33</v>
      </c>
      <c r="AX708" s="13" t="s">
        <v>74</v>
      </c>
      <c r="AY708" s="237" t="s">
        <v>123</v>
      </c>
    </row>
    <row r="709" s="14" customFormat="1">
      <c r="A709" s="14"/>
      <c r="B709" s="238"/>
      <c r="C709" s="239"/>
      <c r="D709" s="228" t="s">
        <v>133</v>
      </c>
      <c r="E709" s="240" t="s">
        <v>19</v>
      </c>
      <c r="F709" s="241" t="s">
        <v>148</v>
      </c>
      <c r="G709" s="239"/>
      <c r="H709" s="240" t="s">
        <v>19</v>
      </c>
      <c r="I709" s="242"/>
      <c r="J709" s="239"/>
      <c r="K709" s="239"/>
      <c r="L709" s="243"/>
      <c r="M709" s="244"/>
      <c r="N709" s="245"/>
      <c r="O709" s="245"/>
      <c r="P709" s="245"/>
      <c r="Q709" s="245"/>
      <c r="R709" s="245"/>
      <c r="S709" s="245"/>
      <c r="T709" s="246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T709" s="247" t="s">
        <v>133</v>
      </c>
      <c r="AU709" s="247" t="s">
        <v>84</v>
      </c>
      <c r="AV709" s="14" t="s">
        <v>82</v>
      </c>
      <c r="AW709" s="14" t="s">
        <v>33</v>
      </c>
      <c r="AX709" s="14" t="s">
        <v>74</v>
      </c>
      <c r="AY709" s="247" t="s">
        <v>123</v>
      </c>
    </row>
    <row r="710" s="13" customFormat="1">
      <c r="A710" s="13"/>
      <c r="B710" s="226"/>
      <c r="C710" s="227"/>
      <c r="D710" s="228" t="s">
        <v>133</v>
      </c>
      <c r="E710" s="229" t="s">
        <v>19</v>
      </c>
      <c r="F710" s="230" t="s">
        <v>149</v>
      </c>
      <c r="G710" s="227"/>
      <c r="H710" s="231">
        <v>9.0999999999999996</v>
      </c>
      <c r="I710" s="232"/>
      <c r="J710" s="227"/>
      <c r="K710" s="227"/>
      <c r="L710" s="233"/>
      <c r="M710" s="234"/>
      <c r="N710" s="235"/>
      <c r="O710" s="235"/>
      <c r="P710" s="235"/>
      <c r="Q710" s="235"/>
      <c r="R710" s="235"/>
      <c r="S710" s="235"/>
      <c r="T710" s="236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T710" s="237" t="s">
        <v>133</v>
      </c>
      <c r="AU710" s="237" t="s">
        <v>84</v>
      </c>
      <c r="AV710" s="13" t="s">
        <v>84</v>
      </c>
      <c r="AW710" s="13" t="s">
        <v>33</v>
      </c>
      <c r="AX710" s="13" t="s">
        <v>74</v>
      </c>
      <c r="AY710" s="237" t="s">
        <v>123</v>
      </c>
    </row>
    <row r="711" s="14" customFormat="1">
      <c r="A711" s="14"/>
      <c r="B711" s="238"/>
      <c r="C711" s="239"/>
      <c r="D711" s="228" t="s">
        <v>133</v>
      </c>
      <c r="E711" s="240" t="s">
        <v>19</v>
      </c>
      <c r="F711" s="241" t="s">
        <v>150</v>
      </c>
      <c r="G711" s="239"/>
      <c r="H711" s="240" t="s">
        <v>19</v>
      </c>
      <c r="I711" s="242"/>
      <c r="J711" s="239"/>
      <c r="K711" s="239"/>
      <c r="L711" s="243"/>
      <c r="M711" s="244"/>
      <c r="N711" s="245"/>
      <c r="O711" s="245"/>
      <c r="P711" s="245"/>
      <c r="Q711" s="245"/>
      <c r="R711" s="245"/>
      <c r="S711" s="245"/>
      <c r="T711" s="246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T711" s="247" t="s">
        <v>133</v>
      </c>
      <c r="AU711" s="247" t="s">
        <v>84</v>
      </c>
      <c r="AV711" s="14" t="s">
        <v>82</v>
      </c>
      <c r="AW711" s="14" t="s">
        <v>33</v>
      </c>
      <c r="AX711" s="14" t="s">
        <v>74</v>
      </c>
      <c r="AY711" s="247" t="s">
        <v>123</v>
      </c>
    </row>
    <row r="712" s="13" customFormat="1">
      <c r="A712" s="13"/>
      <c r="B712" s="226"/>
      <c r="C712" s="227"/>
      <c r="D712" s="228" t="s">
        <v>133</v>
      </c>
      <c r="E712" s="229" t="s">
        <v>19</v>
      </c>
      <c r="F712" s="230" t="s">
        <v>151</v>
      </c>
      <c r="G712" s="227"/>
      <c r="H712" s="231">
        <v>7.9400000000000004</v>
      </c>
      <c r="I712" s="232"/>
      <c r="J712" s="227"/>
      <c r="K712" s="227"/>
      <c r="L712" s="233"/>
      <c r="M712" s="234"/>
      <c r="N712" s="235"/>
      <c r="O712" s="235"/>
      <c r="P712" s="235"/>
      <c r="Q712" s="235"/>
      <c r="R712" s="235"/>
      <c r="S712" s="235"/>
      <c r="T712" s="236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T712" s="237" t="s">
        <v>133</v>
      </c>
      <c r="AU712" s="237" t="s">
        <v>84</v>
      </c>
      <c r="AV712" s="13" t="s">
        <v>84</v>
      </c>
      <c r="AW712" s="13" t="s">
        <v>33</v>
      </c>
      <c r="AX712" s="13" t="s">
        <v>74</v>
      </c>
      <c r="AY712" s="237" t="s">
        <v>123</v>
      </c>
    </row>
    <row r="713" s="14" customFormat="1">
      <c r="A713" s="14"/>
      <c r="B713" s="238"/>
      <c r="C713" s="239"/>
      <c r="D713" s="228" t="s">
        <v>133</v>
      </c>
      <c r="E713" s="240" t="s">
        <v>19</v>
      </c>
      <c r="F713" s="241" t="s">
        <v>152</v>
      </c>
      <c r="G713" s="239"/>
      <c r="H713" s="240" t="s">
        <v>19</v>
      </c>
      <c r="I713" s="242"/>
      <c r="J713" s="239"/>
      <c r="K713" s="239"/>
      <c r="L713" s="243"/>
      <c r="M713" s="244"/>
      <c r="N713" s="245"/>
      <c r="O713" s="245"/>
      <c r="P713" s="245"/>
      <c r="Q713" s="245"/>
      <c r="R713" s="245"/>
      <c r="S713" s="245"/>
      <c r="T713" s="246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T713" s="247" t="s">
        <v>133</v>
      </c>
      <c r="AU713" s="247" t="s">
        <v>84</v>
      </c>
      <c r="AV713" s="14" t="s">
        <v>82</v>
      </c>
      <c r="AW713" s="14" t="s">
        <v>33</v>
      </c>
      <c r="AX713" s="14" t="s">
        <v>74</v>
      </c>
      <c r="AY713" s="247" t="s">
        <v>123</v>
      </c>
    </row>
    <row r="714" s="13" customFormat="1">
      <c r="A714" s="13"/>
      <c r="B714" s="226"/>
      <c r="C714" s="227"/>
      <c r="D714" s="228" t="s">
        <v>133</v>
      </c>
      <c r="E714" s="229" t="s">
        <v>19</v>
      </c>
      <c r="F714" s="230" t="s">
        <v>153</v>
      </c>
      <c r="G714" s="227"/>
      <c r="H714" s="231">
        <v>13.460000000000001</v>
      </c>
      <c r="I714" s="232"/>
      <c r="J714" s="227"/>
      <c r="K714" s="227"/>
      <c r="L714" s="233"/>
      <c r="M714" s="234"/>
      <c r="N714" s="235"/>
      <c r="O714" s="235"/>
      <c r="P714" s="235"/>
      <c r="Q714" s="235"/>
      <c r="R714" s="235"/>
      <c r="S714" s="235"/>
      <c r="T714" s="236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T714" s="237" t="s">
        <v>133</v>
      </c>
      <c r="AU714" s="237" t="s">
        <v>84</v>
      </c>
      <c r="AV714" s="13" t="s">
        <v>84</v>
      </c>
      <c r="AW714" s="13" t="s">
        <v>33</v>
      </c>
      <c r="AX714" s="13" t="s">
        <v>74</v>
      </c>
      <c r="AY714" s="237" t="s">
        <v>123</v>
      </c>
    </row>
    <row r="715" s="14" customFormat="1">
      <c r="A715" s="14"/>
      <c r="B715" s="238"/>
      <c r="C715" s="239"/>
      <c r="D715" s="228" t="s">
        <v>133</v>
      </c>
      <c r="E715" s="240" t="s">
        <v>19</v>
      </c>
      <c r="F715" s="241" t="s">
        <v>154</v>
      </c>
      <c r="G715" s="239"/>
      <c r="H715" s="240" t="s">
        <v>19</v>
      </c>
      <c r="I715" s="242"/>
      <c r="J715" s="239"/>
      <c r="K715" s="239"/>
      <c r="L715" s="243"/>
      <c r="M715" s="244"/>
      <c r="N715" s="245"/>
      <c r="O715" s="245"/>
      <c r="P715" s="245"/>
      <c r="Q715" s="245"/>
      <c r="R715" s="245"/>
      <c r="S715" s="245"/>
      <c r="T715" s="246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T715" s="247" t="s">
        <v>133</v>
      </c>
      <c r="AU715" s="247" t="s">
        <v>84</v>
      </c>
      <c r="AV715" s="14" t="s">
        <v>82</v>
      </c>
      <c r="AW715" s="14" t="s">
        <v>33</v>
      </c>
      <c r="AX715" s="14" t="s">
        <v>74</v>
      </c>
      <c r="AY715" s="247" t="s">
        <v>123</v>
      </c>
    </row>
    <row r="716" s="15" customFormat="1">
      <c r="A716" s="15"/>
      <c r="B716" s="248"/>
      <c r="C716" s="249"/>
      <c r="D716" s="228" t="s">
        <v>133</v>
      </c>
      <c r="E716" s="250" t="s">
        <v>19</v>
      </c>
      <c r="F716" s="251" t="s">
        <v>155</v>
      </c>
      <c r="G716" s="249"/>
      <c r="H716" s="252">
        <v>272.02999999999997</v>
      </c>
      <c r="I716" s="253"/>
      <c r="J716" s="249"/>
      <c r="K716" s="249"/>
      <c r="L716" s="254"/>
      <c r="M716" s="255"/>
      <c r="N716" s="256"/>
      <c r="O716" s="256"/>
      <c r="P716" s="256"/>
      <c r="Q716" s="256"/>
      <c r="R716" s="256"/>
      <c r="S716" s="256"/>
      <c r="T716" s="257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  <c r="AT716" s="258" t="s">
        <v>133</v>
      </c>
      <c r="AU716" s="258" t="s">
        <v>84</v>
      </c>
      <c r="AV716" s="15" t="s">
        <v>129</v>
      </c>
      <c r="AW716" s="15" t="s">
        <v>33</v>
      </c>
      <c r="AX716" s="15" t="s">
        <v>82</v>
      </c>
      <c r="AY716" s="258" t="s">
        <v>123</v>
      </c>
    </row>
    <row r="717" s="2" customFormat="1" ht="24.15" customHeight="1">
      <c r="A717" s="40"/>
      <c r="B717" s="41"/>
      <c r="C717" s="270" t="s">
        <v>482</v>
      </c>
      <c r="D717" s="270" t="s">
        <v>403</v>
      </c>
      <c r="E717" s="271" t="s">
        <v>483</v>
      </c>
      <c r="F717" s="272" t="s">
        <v>484</v>
      </c>
      <c r="G717" s="273" t="s">
        <v>128</v>
      </c>
      <c r="H717" s="274">
        <v>-272.02999999999997</v>
      </c>
      <c r="I717" s="275"/>
      <c r="J717" s="276">
        <f>ROUND(I717*H717,2)</f>
        <v>0</v>
      </c>
      <c r="K717" s="277"/>
      <c r="L717" s="278"/>
      <c r="M717" s="279" t="s">
        <v>19</v>
      </c>
      <c r="N717" s="280" t="s">
        <v>45</v>
      </c>
      <c r="O717" s="86"/>
      <c r="P717" s="217">
        <f>O717*H717</f>
        <v>0</v>
      </c>
      <c r="Q717" s="217">
        <v>-0.41699999999999998</v>
      </c>
      <c r="R717" s="217">
        <f>Q717*H717</f>
        <v>113.43650999999998</v>
      </c>
      <c r="S717" s="217">
        <v>0</v>
      </c>
      <c r="T717" s="218">
        <f>S717*H717</f>
        <v>0</v>
      </c>
      <c r="U717" s="40"/>
      <c r="V717" s="40"/>
      <c r="W717" s="40"/>
      <c r="X717" s="40"/>
      <c r="Y717" s="40"/>
      <c r="Z717" s="40"/>
      <c r="AA717" s="40"/>
      <c r="AB717" s="40"/>
      <c r="AC717" s="40"/>
      <c r="AD717" s="40"/>
      <c r="AE717" s="40"/>
      <c r="AR717" s="219" t="s">
        <v>272</v>
      </c>
      <c r="AT717" s="219" t="s">
        <v>403</v>
      </c>
      <c r="AU717" s="219" t="s">
        <v>84</v>
      </c>
      <c r="AY717" s="19" t="s">
        <v>123</v>
      </c>
      <c r="BE717" s="220">
        <f>IF(N717="základní",J717,0)</f>
        <v>0</v>
      </c>
      <c r="BF717" s="220">
        <f>IF(N717="snížená",J717,0)</f>
        <v>0</v>
      </c>
      <c r="BG717" s="220">
        <f>IF(N717="zákl. přenesená",J717,0)</f>
        <v>0</v>
      </c>
      <c r="BH717" s="220">
        <f>IF(N717="sníž. přenesená",J717,0)</f>
        <v>0</v>
      </c>
      <c r="BI717" s="220">
        <f>IF(N717="nulová",J717,0)</f>
        <v>0</v>
      </c>
      <c r="BJ717" s="19" t="s">
        <v>82</v>
      </c>
      <c r="BK717" s="220">
        <f>ROUND(I717*H717,2)</f>
        <v>0</v>
      </c>
      <c r="BL717" s="19" t="s">
        <v>129</v>
      </c>
      <c r="BM717" s="219" t="s">
        <v>485</v>
      </c>
    </row>
    <row r="718" s="13" customFormat="1">
      <c r="A718" s="13"/>
      <c r="B718" s="226"/>
      <c r="C718" s="227"/>
      <c r="D718" s="228" t="s">
        <v>133</v>
      </c>
      <c r="E718" s="229" t="s">
        <v>19</v>
      </c>
      <c r="F718" s="230" t="s">
        <v>134</v>
      </c>
      <c r="G718" s="227"/>
      <c r="H718" s="231">
        <v>117</v>
      </c>
      <c r="I718" s="232"/>
      <c r="J718" s="227"/>
      <c r="K718" s="227"/>
      <c r="L718" s="233"/>
      <c r="M718" s="234"/>
      <c r="N718" s="235"/>
      <c r="O718" s="235"/>
      <c r="P718" s="235"/>
      <c r="Q718" s="235"/>
      <c r="R718" s="235"/>
      <c r="S718" s="235"/>
      <c r="T718" s="236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T718" s="237" t="s">
        <v>133</v>
      </c>
      <c r="AU718" s="237" t="s">
        <v>84</v>
      </c>
      <c r="AV718" s="13" t="s">
        <v>84</v>
      </c>
      <c r="AW718" s="13" t="s">
        <v>33</v>
      </c>
      <c r="AX718" s="13" t="s">
        <v>74</v>
      </c>
      <c r="AY718" s="237" t="s">
        <v>123</v>
      </c>
    </row>
    <row r="719" s="14" customFormat="1">
      <c r="A719" s="14"/>
      <c r="B719" s="238"/>
      <c r="C719" s="239"/>
      <c r="D719" s="228" t="s">
        <v>133</v>
      </c>
      <c r="E719" s="240" t="s">
        <v>19</v>
      </c>
      <c r="F719" s="241" t="s">
        <v>135</v>
      </c>
      <c r="G719" s="239"/>
      <c r="H719" s="240" t="s">
        <v>19</v>
      </c>
      <c r="I719" s="242"/>
      <c r="J719" s="239"/>
      <c r="K719" s="239"/>
      <c r="L719" s="243"/>
      <c r="M719" s="244"/>
      <c r="N719" s="245"/>
      <c r="O719" s="245"/>
      <c r="P719" s="245"/>
      <c r="Q719" s="245"/>
      <c r="R719" s="245"/>
      <c r="S719" s="245"/>
      <c r="T719" s="246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T719" s="247" t="s">
        <v>133</v>
      </c>
      <c r="AU719" s="247" t="s">
        <v>84</v>
      </c>
      <c r="AV719" s="14" t="s">
        <v>82</v>
      </c>
      <c r="AW719" s="14" t="s">
        <v>33</v>
      </c>
      <c r="AX719" s="14" t="s">
        <v>74</v>
      </c>
      <c r="AY719" s="247" t="s">
        <v>123</v>
      </c>
    </row>
    <row r="720" s="13" customFormat="1">
      <c r="A720" s="13"/>
      <c r="B720" s="226"/>
      <c r="C720" s="227"/>
      <c r="D720" s="228" t="s">
        <v>133</v>
      </c>
      <c r="E720" s="229" t="s">
        <v>19</v>
      </c>
      <c r="F720" s="230" t="s">
        <v>136</v>
      </c>
      <c r="G720" s="227"/>
      <c r="H720" s="231">
        <v>6</v>
      </c>
      <c r="I720" s="232"/>
      <c r="J720" s="227"/>
      <c r="K720" s="227"/>
      <c r="L720" s="233"/>
      <c r="M720" s="234"/>
      <c r="N720" s="235"/>
      <c r="O720" s="235"/>
      <c r="P720" s="235"/>
      <c r="Q720" s="235"/>
      <c r="R720" s="235"/>
      <c r="S720" s="235"/>
      <c r="T720" s="236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T720" s="237" t="s">
        <v>133</v>
      </c>
      <c r="AU720" s="237" t="s">
        <v>84</v>
      </c>
      <c r="AV720" s="13" t="s">
        <v>84</v>
      </c>
      <c r="AW720" s="13" t="s">
        <v>33</v>
      </c>
      <c r="AX720" s="13" t="s">
        <v>74</v>
      </c>
      <c r="AY720" s="237" t="s">
        <v>123</v>
      </c>
    </row>
    <row r="721" s="13" customFormat="1">
      <c r="A721" s="13"/>
      <c r="B721" s="226"/>
      <c r="C721" s="227"/>
      <c r="D721" s="228" t="s">
        <v>133</v>
      </c>
      <c r="E721" s="229" t="s">
        <v>19</v>
      </c>
      <c r="F721" s="230" t="s">
        <v>137</v>
      </c>
      <c r="G721" s="227"/>
      <c r="H721" s="231">
        <v>2.25</v>
      </c>
      <c r="I721" s="232"/>
      <c r="J721" s="227"/>
      <c r="K721" s="227"/>
      <c r="L721" s="233"/>
      <c r="M721" s="234"/>
      <c r="N721" s="235"/>
      <c r="O721" s="235"/>
      <c r="P721" s="235"/>
      <c r="Q721" s="235"/>
      <c r="R721" s="235"/>
      <c r="S721" s="235"/>
      <c r="T721" s="236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T721" s="237" t="s">
        <v>133</v>
      </c>
      <c r="AU721" s="237" t="s">
        <v>84</v>
      </c>
      <c r="AV721" s="13" t="s">
        <v>84</v>
      </c>
      <c r="AW721" s="13" t="s">
        <v>33</v>
      </c>
      <c r="AX721" s="13" t="s">
        <v>74</v>
      </c>
      <c r="AY721" s="237" t="s">
        <v>123</v>
      </c>
    </row>
    <row r="722" s="14" customFormat="1">
      <c r="A722" s="14"/>
      <c r="B722" s="238"/>
      <c r="C722" s="239"/>
      <c r="D722" s="228" t="s">
        <v>133</v>
      </c>
      <c r="E722" s="240" t="s">
        <v>19</v>
      </c>
      <c r="F722" s="241" t="s">
        <v>138</v>
      </c>
      <c r="G722" s="239"/>
      <c r="H722" s="240" t="s">
        <v>19</v>
      </c>
      <c r="I722" s="242"/>
      <c r="J722" s="239"/>
      <c r="K722" s="239"/>
      <c r="L722" s="243"/>
      <c r="M722" s="244"/>
      <c r="N722" s="245"/>
      <c r="O722" s="245"/>
      <c r="P722" s="245"/>
      <c r="Q722" s="245"/>
      <c r="R722" s="245"/>
      <c r="S722" s="245"/>
      <c r="T722" s="246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T722" s="247" t="s">
        <v>133</v>
      </c>
      <c r="AU722" s="247" t="s">
        <v>84</v>
      </c>
      <c r="AV722" s="14" t="s">
        <v>82</v>
      </c>
      <c r="AW722" s="14" t="s">
        <v>33</v>
      </c>
      <c r="AX722" s="14" t="s">
        <v>74</v>
      </c>
      <c r="AY722" s="247" t="s">
        <v>123</v>
      </c>
    </row>
    <row r="723" s="13" customFormat="1">
      <c r="A723" s="13"/>
      <c r="B723" s="226"/>
      <c r="C723" s="227"/>
      <c r="D723" s="228" t="s">
        <v>133</v>
      </c>
      <c r="E723" s="229" t="s">
        <v>19</v>
      </c>
      <c r="F723" s="230" t="s">
        <v>139</v>
      </c>
      <c r="G723" s="227"/>
      <c r="H723" s="231">
        <v>14.44</v>
      </c>
      <c r="I723" s="232"/>
      <c r="J723" s="227"/>
      <c r="K723" s="227"/>
      <c r="L723" s="233"/>
      <c r="M723" s="234"/>
      <c r="N723" s="235"/>
      <c r="O723" s="235"/>
      <c r="P723" s="235"/>
      <c r="Q723" s="235"/>
      <c r="R723" s="235"/>
      <c r="S723" s="235"/>
      <c r="T723" s="236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T723" s="237" t="s">
        <v>133</v>
      </c>
      <c r="AU723" s="237" t="s">
        <v>84</v>
      </c>
      <c r="AV723" s="13" t="s">
        <v>84</v>
      </c>
      <c r="AW723" s="13" t="s">
        <v>33</v>
      </c>
      <c r="AX723" s="13" t="s">
        <v>74</v>
      </c>
      <c r="AY723" s="237" t="s">
        <v>123</v>
      </c>
    </row>
    <row r="724" s="14" customFormat="1">
      <c r="A724" s="14"/>
      <c r="B724" s="238"/>
      <c r="C724" s="239"/>
      <c r="D724" s="228" t="s">
        <v>133</v>
      </c>
      <c r="E724" s="240" t="s">
        <v>19</v>
      </c>
      <c r="F724" s="241" t="s">
        <v>140</v>
      </c>
      <c r="G724" s="239"/>
      <c r="H724" s="240" t="s">
        <v>19</v>
      </c>
      <c r="I724" s="242"/>
      <c r="J724" s="239"/>
      <c r="K724" s="239"/>
      <c r="L724" s="243"/>
      <c r="M724" s="244"/>
      <c r="N724" s="245"/>
      <c r="O724" s="245"/>
      <c r="P724" s="245"/>
      <c r="Q724" s="245"/>
      <c r="R724" s="245"/>
      <c r="S724" s="245"/>
      <c r="T724" s="246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T724" s="247" t="s">
        <v>133</v>
      </c>
      <c r="AU724" s="247" t="s">
        <v>84</v>
      </c>
      <c r="AV724" s="14" t="s">
        <v>82</v>
      </c>
      <c r="AW724" s="14" t="s">
        <v>33</v>
      </c>
      <c r="AX724" s="14" t="s">
        <v>74</v>
      </c>
      <c r="AY724" s="247" t="s">
        <v>123</v>
      </c>
    </row>
    <row r="725" s="13" customFormat="1">
      <c r="A725" s="13"/>
      <c r="B725" s="226"/>
      <c r="C725" s="227"/>
      <c r="D725" s="228" t="s">
        <v>133</v>
      </c>
      <c r="E725" s="229" t="s">
        <v>19</v>
      </c>
      <c r="F725" s="230" t="s">
        <v>141</v>
      </c>
      <c r="G725" s="227"/>
      <c r="H725" s="231">
        <v>13.800000000000001</v>
      </c>
      <c r="I725" s="232"/>
      <c r="J725" s="227"/>
      <c r="K725" s="227"/>
      <c r="L725" s="233"/>
      <c r="M725" s="234"/>
      <c r="N725" s="235"/>
      <c r="O725" s="235"/>
      <c r="P725" s="235"/>
      <c r="Q725" s="235"/>
      <c r="R725" s="235"/>
      <c r="S725" s="235"/>
      <c r="T725" s="236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T725" s="237" t="s">
        <v>133</v>
      </c>
      <c r="AU725" s="237" t="s">
        <v>84</v>
      </c>
      <c r="AV725" s="13" t="s">
        <v>84</v>
      </c>
      <c r="AW725" s="13" t="s">
        <v>33</v>
      </c>
      <c r="AX725" s="13" t="s">
        <v>74</v>
      </c>
      <c r="AY725" s="237" t="s">
        <v>123</v>
      </c>
    </row>
    <row r="726" s="14" customFormat="1">
      <c r="A726" s="14"/>
      <c r="B726" s="238"/>
      <c r="C726" s="239"/>
      <c r="D726" s="228" t="s">
        <v>133</v>
      </c>
      <c r="E726" s="240" t="s">
        <v>19</v>
      </c>
      <c r="F726" s="241" t="s">
        <v>142</v>
      </c>
      <c r="G726" s="239"/>
      <c r="H726" s="240" t="s">
        <v>19</v>
      </c>
      <c r="I726" s="242"/>
      <c r="J726" s="239"/>
      <c r="K726" s="239"/>
      <c r="L726" s="243"/>
      <c r="M726" s="244"/>
      <c r="N726" s="245"/>
      <c r="O726" s="245"/>
      <c r="P726" s="245"/>
      <c r="Q726" s="245"/>
      <c r="R726" s="245"/>
      <c r="S726" s="245"/>
      <c r="T726" s="246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T726" s="247" t="s">
        <v>133</v>
      </c>
      <c r="AU726" s="247" t="s">
        <v>84</v>
      </c>
      <c r="AV726" s="14" t="s">
        <v>82</v>
      </c>
      <c r="AW726" s="14" t="s">
        <v>33</v>
      </c>
      <c r="AX726" s="14" t="s">
        <v>74</v>
      </c>
      <c r="AY726" s="247" t="s">
        <v>123</v>
      </c>
    </row>
    <row r="727" s="13" customFormat="1">
      <c r="A727" s="13"/>
      <c r="B727" s="226"/>
      <c r="C727" s="227"/>
      <c r="D727" s="228" t="s">
        <v>133</v>
      </c>
      <c r="E727" s="229" t="s">
        <v>19</v>
      </c>
      <c r="F727" s="230" t="s">
        <v>143</v>
      </c>
      <c r="G727" s="227"/>
      <c r="H727" s="231">
        <v>23</v>
      </c>
      <c r="I727" s="232"/>
      <c r="J727" s="227"/>
      <c r="K727" s="227"/>
      <c r="L727" s="233"/>
      <c r="M727" s="234"/>
      <c r="N727" s="235"/>
      <c r="O727" s="235"/>
      <c r="P727" s="235"/>
      <c r="Q727" s="235"/>
      <c r="R727" s="235"/>
      <c r="S727" s="235"/>
      <c r="T727" s="236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T727" s="237" t="s">
        <v>133</v>
      </c>
      <c r="AU727" s="237" t="s">
        <v>84</v>
      </c>
      <c r="AV727" s="13" t="s">
        <v>84</v>
      </c>
      <c r="AW727" s="13" t="s">
        <v>33</v>
      </c>
      <c r="AX727" s="13" t="s">
        <v>74</v>
      </c>
      <c r="AY727" s="237" t="s">
        <v>123</v>
      </c>
    </row>
    <row r="728" s="14" customFormat="1">
      <c r="A728" s="14"/>
      <c r="B728" s="238"/>
      <c r="C728" s="239"/>
      <c r="D728" s="228" t="s">
        <v>133</v>
      </c>
      <c r="E728" s="240" t="s">
        <v>19</v>
      </c>
      <c r="F728" s="241" t="s">
        <v>144</v>
      </c>
      <c r="G728" s="239"/>
      <c r="H728" s="240" t="s">
        <v>19</v>
      </c>
      <c r="I728" s="242"/>
      <c r="J728" s="239"/>
      <c r="K728" s="239"/>
      <c r="L728" s="243"/>
      <c r="M728" s="244"/>
      <c r="N728" s="245"/>
      <c r="O728" s="245"/>
      <c r="P728" s="245"/>
      <c r="Q728" s="245"/>
      <c r="R728" s="245"/>
      <c r="S728" s="245"/>
      <c r="T728" s="246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T728" s="247" t="s">
        <v>133</v>
      </c>
      <c r="AU728" s="247" t="s">
        <v>84</v>
      </c>
      <c r="AV728" s="14" t="s">
        <v>82</v>
      </c>
      <c r="AW728" s="14" t="s">
        <v>33</v>
      </c>
      <c r="AX728" s="14" t="s">
        <v>74</v>
      </c>
      <c r="AY728" s="247" t="s">
        <v>123</v>
      </c>
    </row>
    <row r="729" s="13" customFormat="1">
      <c r="A729" s="13"/>
      <c r="B729" s="226"/>
      <c r="C729" s="227"/>
      <c r="D729" s="228" t="s">
        <v>133</v>
      </c>
      <c r="E729" s="229" t="s">
        <v>19</v>
      </c>
      <c r="F729" s="230" t="s">
        <v>145</v>
      </c>
      <c r="G729" s="227"/>
      <c r="H729" s="231">
        <v>17.32</v>
      </c>
      <c r="I729" s="232"/>
      <c r="J729" s="227"/>
      <c r="K729" s="227"/>
      <c r="L729" s="233"/>
      <c r="M729" s="234"/>
      <c r="N729" s="235"/>
      <c r="O729" s="235"/>
      <c r="P729" s="235"/>
      <c r="Q729" s="235"/>
      <c r="R729" s="235"/>
      <c r="S729" s="235"/>
      <c r="T729" s="236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T729" s="237" t="s">
        <v>133</v>
      </c>
      <c r="AU729" s="237" t="s">
        <v>84</v>
      </c>
      <c r="AV729" s="13" t="s">
        <v>84</v>
      </c>
      <c r="AW729" s="13" t="s">
        <v>33</v>
      </c>
      <c r="AX729" s="13" t="s">
        <v>74</v>
      </c>
      <c r="AY729" s="237" t="s">
        <v>123</v>
      </c>
    </row>
    <row r="730" s="14" customFormat="1">
      <c r="A730" s="14"/>
      <c r="B730" s="238"/>
      <c r="C730" s="239"/>
      <c r="D730" s="228" t="s">
        <v>133</v>
      </c>
      <c r="E730" s="240" t="s">
        <v>19</v>
      </c>
      <c r="F730" s="241" t="s">
        <v>146</v>
      </c>
      <c r="G730" s="239"/>
      <c r="H730" s="240" t="s">
        <v>19</v>
      </c>
      <c r="I730" s="242"/>
      <c r="J730" s="239"/>
      <c r="K730" s="239"/>
      <c r="L730" s="243"/>
      <c r="M730" s="244"/>
      <c r="N730" s="245"/>
      <c r="O730" s="245"/>
      <c r="P730" s="245"/>
      <c r="Q730" s="245"/>
      <c r="R730" s="245"/>
      <c r="S730" s="245"/>
      <c r="T730" s="246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T730" s="247" t="s">
        <v>133</v>
      </c>
      <c r="AU730" s="247" t="s">
        <v>84</v>
      </c>
      <c r="AV730" s="14" t="s">
        <v>82</v>
      </c>
      <c r="AW730" s="14" t="s">
        <v>33</v>
      </c>
      <c r="AX730" s="14" t="s">
        <v>74</v>
      </c>
      <c r="AY730" s="247" t="s">
        <v>123</v>
      </c>
    </row>
    <row r="731" s="13" customFormat="1">
      <c r="A731" s="13"/>
      <c r="B731" s="226"/>
      <c r="C731" s="227"/>
      <c r="D731" s="228" t="s">
        <v>133</v>
      </c>
      <c r="E731" s="229" t="s">
        <v>19</v>
      </c>
      <c r="F731" s="230" t="s">
        <v>147</v>
      </c>
      <c r="G731" s="227"/>
      <c r="H731" s="231">
        <v>47.719999999999999</v>
      </c>
      <c r="I731" s="232"/>
      <c r="J731" s="227"/>
      <c r="K731" s="227"/>
      <c r="L731" s="233"/>
      <c r="M731" s="234"/>
      <c r="N731" s="235"/>
      <c r="O731" s="235"/>
      <c r="P731" s="235"/>
      <c r="Q731" s="235"/>
      <c r="R731" s="235"/>
      <c r="S731" s="235"/>
      <c r="T731" s="236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T731" s="237" t="s">
        <v>133</v>
      </c>
      <c r="AU731" s="237" t="s">
        <v>84</v>
      </c>
      <c r="AV731" s="13" t="s">
        <v>84</v>
      </c>
      <c r="AW731" s="13" t="s">
        <v>33</v>
      </c>
      <c r="AX731" s="13" t="s">
        <v>74</v>
      </c>
      <c r="AY731" s="237" t="s">
        <v>123</v>
      </c>
    </row>
    <row r="732" s="14" customFormat="1">
      <c r="A732" s="14"/>
      <c r="B732" s="238"/>
      <c r="C732" s="239"/>
      <c r="D732" s="228" t="s">
        <v>133</v>
      </c>
      <c r="E732" s="240" t="s">
        <v>19</v>
      </c>
      <c r="F732" s="241" t="s">
        <v>148</v>
      </c>
      <c r="G732" s="239"/>
      <c r="H732" s="240" t="s">
        <v>19</v>
      </c>
      <c r="I732" s="242"/>
      <c r="J732" s="239"/>
      <c r="K732" s="239"/>
      <c r="L732" s="243"/>
      <c r="M732" s="244"/>
      <c r="N732" s="245"/>
      <c r="O732" s="245"/>
      <c r="P732" s="245"/>
      <c r="Q732" s="245"/>
      <c r="R732" s="245"/>
      <c r="S732" s="245"/>
      <c r="T732" s="246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T732" s="247" t="s">
        <v>133</v>
      </c>
      <c r="AU732" s="247" t="s">
        <v>84</v>
      </c>
      <c r="AV732" s="14" t="s">
        <v>82</v>
      </c>
      <c r="AW732" s="14" t="s">
        <v>33</v>
      </c>
      <c r="AX732" s="14" t="s">
        <v>74</v>
      </c>
      <c r="AY732" s="247" t="s">
        <v>123</v>
      </c>
    </row>
    <row r="733" s="13" customFormat="1">
      <c r="A733" s="13"/>
      <c r="B733" s="226"/>
      <c r="C733" s="227"/>
      <c r="D733" s="228" t="s">
        <v>133</v>
      </c>
      <c r="E733" s="229" t="s">
        <v>19</v>
      </c>
      <c r="F733" s="230" t="s">
        <v>149</v>
      </c>
      <c r="G733" s="227"/>
      <c r="H733" s="231">
        <v>9.0999999999999996</v>
      </c>
      <c r="I733" s="232"/>
      <c r="J733" s="227"/>
      <c r="K733" s="227"/>
      <c r="L733" s="233"/>
      <c r="M733" s="234"/>
      <c r="N733" s="235"/>
      <c r="O733" s="235"/>
      <c r="P733" s="235"/>
      <c r="Q733" s="235"/>
      <c r="R733" s="235"/>
      <c r="S733" s="235"/>
      <c r="T733" s="236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T733" s="237" t="s">
        <v>133</v>
      </c>
      <c r="AU733" s="237" t="s">
        <v>84</v>
      </c>
      <c r="AV733" s="13" t="s">
        <v>84</v>
      </c>
      <c r="AW733" s="13" t="s">
        <v>33</v>
      </c>
      <c r="AX733" s="13" t="s">
        <v>74</v>
      </c>
      <c r="AY733" s="237" t="s">
        <v>123</v>
      </c>
    </row>
    <row r="734" s="14" customFormat="1">
      <c r="A734" s="14"/>
      <c r="B734" s="238"/>
      <c r="C734" s="239"/>
      <c r="D734" s="228" t="s">
        <v>133</v>
      </c>
      <c r="E734" s="240" t="s">
        <v>19</v>
      </c>
      <c r="F734" s="241" t="s">
        <v>150</v>
      </c>
      <c r="G734" s="239"/>
      <c r="H734" s="240" t="s">
        <v>19</v>
      </c>
      <c r="I734" s="242"/>
      <c r="J734" s="239"/>
      <c r="K734" s="239"/>
      <c r="L734" s="243"/>
      <c r="M734" s="244"/>
      <c r="N734" s="245"/>
      <c r="O734" s="245"/>
      <c r="P734" s="245"/>
      <c r="Q734" s="245"/>
      <c r="R734" s="245"/>
      <c r="S734" s="245"/>
      <c r="T734" s="246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T734" s="247" t="s">
        <v>133</v>
      </c>
      <c r="AU734" s="247" t="s">
        <v>84</v>
      </c>
      <c r="AV734" s="14" t="s">
        <v>82</v>
      </c>
      <c r="AW734" s="14" t="s">
        <v>33</v>
      </c>
      <c r="AX734" s="14" t="s">
        <v>74</v>
      </c>
      <c r="AY734" s="247" t="s">
        <v>123</v>
      </c>
    </row>
    <row r="735" s="13" customFormat="1">
      <c r="A735" s="13"/>
      <c r="B735" s="226"/>
      <c r="C735" s="227"/>
      <c r="D735" s="228" t="s">
        <v>133</v>
      </c>
      <c r="E735" s="229" t="s">
        <v>19</v>
      </c>
      <c r="F735" s="230" t="s">
        <v>151</v>
      </c>
      <c r="G735" s="227"/>
      <c r="H735" s="231">
        <v>7.9400000000000004</v>
      </c>
      <c r="I735" s="232"/>
      <c r="J735" s="227"/>
      <c r="K735" s="227"/>
      <c r="L735" s="233"/>
      <c r="M735" s="234"/>
      <c r="N735" s="235"/>
      <c r="O735" s="235"/>
      <c r="P735" s="235"/>
      <c r="Q735" s="235"/>
      <c r="R735" s="235"/>
      <c r="S735" s="235"/>
      <c r="T735" s="236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T735" s="237" t="s">
        <v>133</v>
      </c>
      <c r="AU735" s="237" t="s">
        <v>84</v>
      </c>
      <c r="AV735" s="13" t="s">
        <v>84</v>
      </c>
      <c r="AW735" s="13" t="s">
        <v>33</v>
      </c>
      <c r="AX735" s="13" t="s">
        <v>74</v>
      </c>
      <c r="AY735" s="237" t="s">
        <v>123</v>
      </c>
    </row>
    <row r="736" s="14" customFormat="1">
      <c r="A736" s="14"/>
      <c r="B736" s="238"/>
      <c r="C736" s="239"/>
      <c r="D736" s="228" t="s">
        <v>133</v>
      </c>
      <c r="E736" s="240" t="s">
        <v>19</v>
      </c>
      <c r="F736" s="241" t="s">
        <v>152</v>
      </c>
      <c r="G736" s="239"/>
      <c r="H736" s="240" t="s">
        <v>19</v>
      </c>
      <c r="I736" s="242"/>
      <c r="J736" s="239"/>
      <c r="K736" s="239"/>
      <c r="L736" s="243"/>
      <c r="M736" s="244"/>
      <c r="N736" s="245"/>
      <c r="O736" s="245"/>
      <c r="P736" s="245"/>
      <c r="Q736" s="245"/>
      <c r="R736" s="245"/>
      <c r="S736" s="245"/>
      <c r="T736" s="246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T736" s="247" t="s">
        <v>133</v>
      </c>
      <c r="AU736" s="247" t="s">
        <v>84</v>
      </c>
      <c r="AV736" s="14" t="s">
        <v>82</v>
      </c>
      <c r="AW736" s="14" t="s">
        <v>33</v>
      </c>
      <c r="AX736" s="14" t="s">
        <v>74</v>
      </c>
      <c r="AY736" s="247" t="s">
        <v>123</v>
      </c>
    </row>
    <row r="737" s="13" customFormat="1">
      <c r="A737" s="13"/>
      <c r="B737" s="226"/>
      <c r="C737" s="227"/>
      <c r="D737" s="228" t="s">
        <v>133</v>
      </c>
      <c r="E737" s="229" t="s">
        <v>19</v>
      </c>
      <c r="F737" s="230" t="s">
        <v>153</v>
      </c>
      <c r="G737" s="227"/>
      <c r="H737" s="231">
        <v>13.460000000000001</v>
      </c>
      <c r="I737" s="232"/>
      <c r="J737" s="227"/>
      <c r="K737" s="227"/>
      <c r="L737" s="233"/>
      <c r="M737" s="234"/>
      <c r="N737" s="235"/>
      <c r="O737" s="235"/>
      <c r="P737" s="235"/>
      <c r="Q737" s="235"/>
      <c r="R737" s="235"/>
      <c r="S737" s="235"/>
      <c r="T737" s="236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T737" s="237" t="s">
        <v>133</v>
      </c>
      <c r="AU737" s="237" t="s">
        <v>84</v>
      </c>
      <c r="AV737" s="13" t="s">
        <v>84</v>
      </c>
      <c r="AW737" s="13" t="s">
        <v>33</v>
      </c>
      <c r="AX737" s="13" t="s">
        <v>74</v>
      </c>
      <c r="AY737" s="237" t="s">
        <v>123</v>
      </c>
    </row>
    <row r="738" s="14" customFormat="1">
      <c r="A738" s="14"/>
      <c r="B738" s="238"/>
      <c r="C738" s="239"/>
      <c r="D738" s="228" t="s">
        <v>133</v>
      </c>
      <c r="E738" s="240" t="s">
        <v>19</v>
      </c>
      <c r="F738" s="241" t="s">
        <v>154</v>
      </c>
      <c r="G738" s="239"/>
      <c r="H738" s="240" t="s">
        <v>19</v>
      </c>
      <c r="I738" s="242"/>
      <c r="J738" s="239"/>
      <c r="K738" s="239"/>
      <c r="L738" s="243"/>
      <c r="M738" s="244"/>
      <c r="N738" s="245"/>
      <c r="O738" s="245"/>
      <c r="P738" s="245"/>
      <c r="Q738" s="245"/>
      <c r="R738" s="245"/>
      <c r="S738" s="245"/>
      <c r="T738" s="246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T738" s="247" t="s">
        <v>133</v>
      </c>
      <c r="AU738" s="247" t="s">
        <v>84</v>
      </c>
      <c r="AV738" s="14" t="s">
        <v>82</v>
      </c>
      <c r="AW738" s="14" t="s">
        <v>33</v>
      </c>
      <c r="AX738" s="14" t="s">
        <v>74</v>
      </c>
      <c r="AY738" s="247" t="s">
        <v>123</v>
      </c>
    </row>
    <row r="739" s="15" customFormat="1">
      <c r="A739" s="15"/>
      <c r="B739" s="248"/>
      <c r="C739" s="249"/>
      <c r="D739" s="228" t="s">
        <v>133</v>
      </c>
      <c r="E739" s="250" t="s">
        <v>19</v>
      </c>
      <c r="F739" s="251" t="s">
        <v>155</v>
      </c>
      <c r="G739" s="249"/>
      <c r="H739" s="252">
        <v>272.02999999999997</v>
      </c>
      <c r="I739" s="253"/>
      <c r="J739" s="249"/>
      <c r="K739" s="249"/>
      <c r="L739" s="254"/>
      <c r="M739" s="255"/>
      <c r="N739" s="256"/>
      <c r="O739" s="256"/>
      <c r="P739" s="256"/>
      <c r="Q739" s="256"/>
      <c r="R739" s="256"/>
      <c r="S739" s="256"/>
      <c r="T739" s="257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  <c r="AT739" s="258" t="s">
        <v>133</v>
      </c>
      <c r="AU739" s="258" t="s">
        <v>84</v>
      </c>
      <c r="AV739" s="15" t="s">
        <v>129</v>
      </c>
      <c r="AW739" s="15" t="s">
        <v>33</v>
      </c>
      <c r="AX739" s="15" t="s">
        <v>82</v>
      </c>
      <c r="AY739" s="258" t="s">
        <v>123</v>
      </c>
    </row>
    <row r="740" s="13" customFormat="1">
      <c r="A740" s="13"/>
      <c r="B740" s="226"/>
      <c r="C740" s="227"/>
      <c r="D740" s="228" t="s">
        <v>133</v>
      </c>
      <c r="E740" s="227"/>
      <c r="F740" s="230" t="s">
        <v>486</v>
      </c>
      <c r="G740" s="227"/>
      <c r="H740" s="231">
        <v>-272.02999999999997</v>
      </c>
      <c r="I740" s="232"/>
      <c r="J740" s="227"/>
      <c r="K740" s="227"/>
      <c r="L740" s="233"/>
      <c r="M740" s="234"/>
      <c r="N740" s="235"/>
      <c r="O740" s="235"/>
      <c r="P740" s="235"/>
      <c r="Q740" s="235"/>
      <c r="R740" s="235"/>
      <c r="S740" s="235"/>
      <c r="T740" s="236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T740" s="237" t="s">
        <v>133</v>
      </c>
      <c r="AU740" s="237" t="s">
        <v>84</v>
      </c>
      <c r="AV740" s="13" t="s">
        <v>84</v>
      </c>
      <c r="AW740" s="13" t="s">
        <v>4</v>
      </c>
      <c r="AX740" s="13" t="s">
        <v>82</v>
      </c>
      <c r="AY740" s="237" t="s">
        <v>123</v>
      </c>
    </row>
    <row r="741" s="12" customFormat="1" ht="22.8" customHeight="1">
      <c r="A741" s="12"/>
      <c r="B741" s="191"/>
      <c r="C741" s="192"/>
      <c r="D741" s="193" t="s">
        <v>73</v>
      </c>
      <c r="E741" s="205" t="s">
        <v>272</v>
      </c>
      <c r="F741" s="205" t="s">
        <v>487</v>
      </c>
      <c r="G741" s="192"/>
      <c r="H741" s="192"/>
      <c r="I741" s="195"/>
      <c r="J741" s="206">
        <f>BK741</f>
        <v>0</v>
      </c>
      <c r="K741" s="192"/>
      <c r="L741" s="197"/>
      <c r="M741" s="198"/>
      <c r="N741" s="199"/>
      <c r="O741" s="199"/>
      <c r="P741" s="200">
        <f>SUM(P742:P921)</f>
        <v>0</v>
      </c>
      <c r="Q741" s="199"/>
      <c r="R741" s="200">
        <f>SUM(R742:R921)</f>
        <v>21.86904788</v>
      </c>
      <c r="S741" s="199"/>
      <c r="T741" s="201">
        <f>SUM(T742:T921)</f>
        <v>0</v>
      </c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R741" s="202" t="s">
        <v>82</v>
      </c>
      <c r="AT741" s="203" t="s">
        <v>73</v>
      </c>
      <c r="AU741" s="203" t="s">
        <v>82</v>
      </c>
      <c r="AY741" s="202" t="s">
        <v>123</v>
      </c>
      <c r="BK741" s="204">
        <f>SUM(BK742:BK921)</f>
        <v>0</v>
      </c>
    </row>
    <row r="742" s="2" customFormat="1" ht="37.8" customHeight="1">
      <c r="A742" s="40"/>
      <c r="B742" s="41"/>
      <c r="C742" s="207" t="s">
        <v>488</v>
      </c>
      <c r="D742" s="207" t="s">
        <v>125</v>
      </c>
      <c r="E742" s="208" t="s">
        <v>489</v>
      </c>
      <c r="F742" s="209" t="s">
        <v>490</v>
      </c>
      <c r="G742" s="210" t="s">
        <v>491</v>
      </c>
      <c r="H742" s="211">
        <v>61.060000000000002</v>
      </c>
      <c r="I742" s="212"/>
      <c r="J742" s="213">
        <f>ROUND(I742*H742,2)</f>
        <v>0</v>
      </c>
      <c r="K742" s="214"/>
      <c r="L742" s="46"/>
      <c r="M742" s="215" t="s">
        <v>19</v>
      </c>
      <c r="N742" s="216" t="s">
        <v>45</v>
      </c>
      <c r="O742" s="86"/>
      <c r="P742" s="217">
        <f>O742*H742</f>
        <v>0</v>
      </c>
      <c r="Q742" s="217">
        <v>1.0000000000000001E-05</v>
      </c>
      <c r="R742" s="217">
        <f>Q742*H742</f>
        <v>0.0006106000000000001</v>
      </c>
      <c r="S742" s="217">
        <v>0</v>
      </c>
      <c r="T742" s="218">
        <f>S742*H742</f>
        <v>0</v>
      </c>
      <c r="U742" s="40"/>
      <c r="V742" s="40"/>
      <c r="W742" s="40"/>
      <c r="X742" s="40"/>
      <c r="Y742" s="40"/>
      <c r="Z742" s="40"/>
      <c r="AA742" s="40"/>
      <c r="AB742" s="40"/>
      <c r="AC742" s="40"/>
      <c r="AD742" s="40"/>
      <c r="AE742" s="40"/>
      <c r="AR742" s="219" t="s">
        <v>129</v>
      </c>
      <c r="AT742" s="219" t="s">
        <v>125</v>
      </c>
      <c r="AU742" s="219" t="s">
        <v>84</v>
      </c>
      <c r="AY742" s="19" t="s">
        <v>123</v>
      </c>
      <c r="BE742" s="220">
        <f>IF(N742="základní",J742,0)</f>
        <v>0</v>
      </c>
      <c r="BF742" s="220">
        <f>IF(N742="snížená",J742,0)</f>
        <v>0</v>
      </c>
      <c r="BG742" s="220">
        <f>IF(N742="zákl. přenesená",J742,0)</f>
        <v>0</v>
      </c>
      <c r="BH742" s="220">
        <f>IF(N742="sníž. přenesená",J742,0)</f>
        <v>0</v>
      </c>
      <c r="BI742" s="220">
        <f>IF(N742="nulová",J742,0)</f>
        <v>0</v>
      </c>
      <c r="BJ742" s="19" t="s">
        <v>82</v>
      </c>
      <c r="BK742" s="220">
        <f>ROUND(I742*H742,2)</f>
        <v>0</v>
      </c>
      <c r="BL742" s="19" t="s">
        <v>129</v>
      </c>
      <c r="BM742" s="219" t="s">
        <v>492</v>
      </c>
    </row>
    <row r="743" s="2" customFormat="1">
      <c r="A743" s="40"/>
      <c r="B743" s="41"/>
      <c r="C743" s="42"/>
      <c r="D743" s="221" t="s">
        <v>131</v>
      </c>
      <c r="E743" s="42"/>
      <c r="F743" s="222" t="s">
        <v>493</v>
      </c>
      <c r="G743" s="42"/>
      <c r="H743" s="42"/>
      <c r="I743" s="223"/>
      <c r="J743" s="42"/>
      <c r="K743" s="42"/>
      <c r="L743" s="46"/>
      <c r="M743" s="224"/>
      <c r="N743" s="225"/>
      <c r="O743" s="86"/>
      <c r="P743" s="86"/>
      <c r="Q743" s="86"/>
      <c r="R743" s="86"/>
      <c r="S743" s="86"/>
      <c r="T743" s="87"/>
      <c r="U743" s="40"/>
      <c r="V743" s="40"/>
      <c r="W743" s="40"/>
      <c r="X743" s="40"/>
      <c r="Y743" s="40"/>
      <c r="Z743" s="40"/>
      <c r="AA743" s="40"/>
      <c r="AB743" s="40"/>
      <c r="AC743" s="40"/>
      <c r="AD743" s="40"/>
      <c r="AE743" s="40"/>
      <c r="AT743" s="19" t="s">
        <v>131</v>
      </c>
      <c r="AU743" s="19" t="s">
        <v>84</v>
      </c>
    </row>
    <row r="744" s="13" customFormat="1">
      <c r="A744" s="13"/>
      <c r="B744" s="226"/>
      <c r="C744" s="227"/>
      <c r="D744" s="228" t="s">
        <v>133</v>
      </c>
      <c r="E744" s="229" t="s">
        <v>19</v>
      </c>
      <c r="F744" s="230" t="s">
        <v>494</v>
      </c>
      <c r="G744" s="227"/>
      <c r="H744" s="231">
        <v>7.2199999999999998</v>
      </c>
      <c r="I744" s="232"/>
      <c r="J744" s="227"/>
      <c r="K744" s="227"/>
      <c r="L744" s="233"/>
      <c r="M744" s="234"/>
      <c r="N744" s="235"/>
      <c r="O744" s="235"/>
      <c r="P744" s="235"/>
      <c r="Q744" s="235"/>
      <c r="R744" s="235"/>
      <c r="S744" s="235"/>
      <c r="T744" s="236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T744" s="237" t="s">
        <v>133</v>
      </c>
      <c r="AU744" s="237" t="s">
        <v>84</v>
      </c>
      <c r="AV744" s="13" t="s">
        <v>84</v>
      </c>
      <c r="AW744" s="13" t="s">
        <v>33</v>
      </c>
      <c r="AX744" s="13" t="s">
        <v>74</v>
      </c>
      <c r="AY744" s="237" t="s">
        <v>123</v>
      </c>
    </row>
    <row r="745" s="14" customFormat="1">
      <c r="A745" s="14"/>
      <c r="B745" s="238"/>
      <c r="C745" s="239"/>
      <c r="D745" s="228" t="s">
        <v>133</v>
      </c>
      <c r="E745" s="240" t="s">
        <v>19</v>
      </c>
      <c r="F745" s="241" t="s">
        <v>140</v>
      </c>
      <c r="G745" s="239"/>
      <c r="H745" s="240" t="s">
        <v>19</v>
      </c>
      <c r="I745" s="242"/>
      <c r="J745" s="239"/>
      <c r="K745" s="239"/>
      <c r="L745" s="243"/>
      <c r="M745" s="244"/>
      <c r="N745" s="245"/>
      <c r="O745" s="245"/>
      <c r="P745" s="245"/>
      <c r="Q745" s="245"/>
      <c r="R745" s="245"/>
      <c r="S745" s="245"/>
      <c r="T745" s="246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T745" s="247" t="s">
        <v>133</v>
      </c>
      <c r="AU745" s="247" t="s">
        <v>84</v>
      </c>
      <c r="AV745" s="14" t="s">
        <v>82</v>
      </c>
      <c r="AW745" s="14" t="s">
        <v>33</v>
      </c>
      <c r="AX745" s="14" t="s">
        <v>74</v>
      </c>
      <c r="AY745" s="247" t="s">
        <v>123</v>
      </c>
    </row>
    <row r="746" s="13" customFormat="1">
      <c r="A746" s="13"/>
      <c r="B746" s="226"/>
      <c r="C746" s="227"/>
      <c r="D746" s="228" t="s">
        <v>133</v>
      </c>
      <c r="E746" s="229" t="s">
        <v>19</v>
      </c>
      <c r="F746" s="230" t="s">
        <v>495</v>
      </c>
      <c r="G746" s="227"/>
      <c r="H746" s="231">
        <v>11.5</v>
      </c>
      <c r="I746" s="232"/>
      <c r="J746" s="227"/>
      <c r="K746" s="227"/>
      <c r="L746" s="233"/>
      <c r="M746" s="234"/>
      <c r="N746" s="235"/>
      <c r="O746" s="235"/>
      <c r="P746" s="235"/>
      <c r="Q746" s="235"/>
      <c r="R746" s="235"/>
      <c r="S746" s="235"/>
      <c r="T746" s="236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T746" s="237" t="s">
        <v>133</v>
      </c>
      <c r="AU746" s="237" t="s">
        <v>84</v>
      </c>
      <c r="AV746" s="13" t="s">
        <v>84</v>
      </c>
      <c r="AW746" s="13" t="s">
        <v>33</v>
      </c>
      <c r="AX746" s="13" t="s">
        <v>74</v>
      </c>
      <c r="AY746" s="237" t="s">
        <v>123</v>
      </c>
    </row>
    <row r="747" s="14" customFormat="1">
      <c r="A747" s="14"/>
      <c r="B747" s="238"/>
      <c r="C747" s="239"/>
      <c r="D747" s="228" t="s">
        <v>133</v>
      </c>
      <c r="E747" s="240" t="s">
        <v>19</v>
      </c>
      <c r="F747" s="241" t="s">
        <v>146</v>
      </c>
      <c r="G747" s="239"/>
      <c r="H747" s="240" t="s">
        <v>19</v>
      </c>
      <c r="I747" s="242"/>
      <c r="J747" s="239"/>
      <c r="K747" s="239"/>
      <c r="L747" s="243"/>
      <c r="M747" s="244"/>
      <c r="N747" s="245"/>
      <c r="O747" s="245"/>
      <c r="P747" s="245"/>
      <c r="Q747" s="245"/>
      <c r="R747" s="245"/>
      <c r="S747" s="245"/>
      <c r="T747" s="246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T747" s="247" t="s">
        <v>133</v>
      </c>
      <c r="AU747" s="247" t="s">
        <v>84</v>
      </c>
      <c r="AV747" s="14" t="s">
        <v>82</v>
      </c>
      <c r="AW747" s="14" t="s">
        <v>33</v>
      </c>
      <c r="AX747" s="14" t="s">
        <v>74</v>
      </c>
      <c r="AY747" s="247" t="s">
        <v>123</v>
      </c>
    </row>
    <row r="748" s="13" customFormat="1">
      <c r="A748" s="13"/>
      <c r="B748" s="226"/>
      <c r="C748" s="227"/>
      <c r="D748" s="228" t="s">
        <v>133</v>
      </c>
      <c r="E748" s="229" t="s">
        <v>19</v>
      </c>
      <c r="F748" s="230" t="s">
        <v>496</v>
      </c>
      <c r="G748" s="227"/>
      <c r="H748" s="231">
        <v>23.859999999999999</v>
      </c>
      <c r="I748" s="232"/>
      <c r="J748" s="227"/>
      <c r="K748" s="227"/>
      <c r="L748" s="233"/>
      <c r="M748" s="234"/>
      <c r="N748" s="235"/>
      <c r="O748" s="235"/>
      <c r="P748" s="235"/>
      <c r="Q748" s="235"/>
      <c r="R748" s="235"/>
      <c r="S748" s="235"/>
      <c r="T748" s="236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T748" s="237" t="s">
        <v>133</v>
      </c>
      <c r="AU748" s="237" t="s">
        <v>84</v>
      </c>
      <c r="AV748" s="13" t="s">
        <v>84</v>
      </c>
      <c r="AW748" s="13" t="s">
        <v>33</v>
      </c>
      <c r="AX748" s="13" t="s">
        <v>74</v>
      </c>
      <c r="AY748" s="237" t="s">
        <v>123</v>
      </c>
    </row>
    <row r="749" s="14" customFormat="1">
      <c r="A749" s="14"/>
      <c r="B749" s="238"/>
      <c r="C749" s="239"/>
      <c r="D749" s="228" t="s">
        <v>133</v>
      </c>
      <c r="E749" s="240" t="s">
        <v>19</v>
      </c>
      <c r="F749" s="241" t="s">
        <v>148</v>
      </c>
      <c r="G749" s="239"/>
      <c r="H749" s="240" t="s">
        <v>19</v>
      </c>
      <c r="I749" s="242"/>
      <c r="J749" s="239"/>
      <c r="K749" s="239"/>
      <c r="L749" s="243"/>
      <c r="M749" s="244"/>
      <c r="N749" s="245"/>
      <c r="O749" s="245"/>
      <c r="P749" s="245"/>
      <c r="Q749" s="245"/>
      <c r="R749" s="245"/>
      <c r="S749" s="245"/>
      <c r="T749" s="246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T749" s="247" t="s">
        <v>133</v>
      </c>
      <c r="AU749" s="247" t="s">
        <v>84</v>
      </c>
      <c r="AV749" s="14" t="s">
        <v>82</v>
      </c>
      <c r="AW749" s="14" t="s">
        <v>33</v>
      </c>
      <c r="AX749" s="14" t="s">
        <v>74</v>
      </c>
      <c r="AY749" s="247" t="s">
        <v>123</v>
      </c>
    </row>
    <row r="750" s="13" customFormat="1">
      <c r="A750" s="13"/>
      <c r="B750" s="226"/>
      <c r="C750" s="227"/>
      <c r="D750" s="228" t="s">
        <v>133</v>
      </c>
      <c r="E750" s="229" t="s">
        <v>19</v>
      </c>
      <c r="F750" s="230" t="s">
        <v>497</v>
      </c>
      <c r="G750" s="227"/>
      <c r="H750" s="231">
        <v>4.5499999999999998</v>
      </c>
      <c r="I750" s="232"/>
      <c r="J750" s="227"/>
      <c r="K750" s="227"/>
      <c r="L750" s="233"/>
      <c r="M750" s="234"/>
      <c r="N750" s="235"/>
      <c r="O750" s="235"/>
      <c r="P750" s="235"/>
      <c r="Q750" s="235"/>
      <c r="R750" s="235"/>
      <c r="S750" s="235"/>
      <c r="T750" s="236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T750" s="237" t="s">
        <v>133</v>
      </c>
      <c r="AU750" s="237" t="s">
        <v>84</v>
      </c>
      <c r="AV750" s="13" t="s">
        <v>84</v>
      </c>
      <c r="AW750" s="13" t="s">
        <v>33</v>
      </c>
      <c r="AX750" s="13" t="s">
        <v>74</v>
      </c>
      <c r="AY750" s="237" t="s">
        <v>123</v>
      </c>
    </row>
    <row r="751" s="14" customFormat="1">
      <c r="A751" s="14"/>
      <c r="B751" s="238"/>
      <c r="C751" s="239"/>
      <c r="D751" s="228" t="s">
        <v>133</v>
      </c>
      <c r="E751" s="240" t="s">
        <v>19</v>
      </c>
      <c r="F751" s="241" t="s">
        <v>150</v>
      </c>
      <c r="G751" s="239"/>
      <c r="H751" s="240" t="s">
        <v>19</v>
      </c>
      <c r="I751" s="242"/>
      <c r="J751" s="239"/>
      <c r="K751" s="239"/>
      <c r="L751" s="243"/>
      <c r="M751" s="244"/>
      <c r="N751" s="245"/>
      <c r="O751" s="245"/>
      <c r="P751" s="245"/>
      <c r="Q751" s="245"/>
      <c r="R751" s="245"/>
      <c r="S751" s="245"/>
      <c r="T751" s="246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T751" s="247" t="s">
        <v>133</v>
      </c>
      <c r="AU751" s="247" t="s">
        <v>84</v>
      </c>
      <c r="AV751" s="14" t="s">
        <v>82</v>
      </c>
      <c r="AW751" s="14" t="s">
        <v>33</v>
      </c>
      <c r="AX751" s="14" t="s">
        <v>74</v>
      </c>
      <c r="AY751" s="247" t="s">
        <v>123</v>
      </c>
    </row>
    <row r="752" s="13" customFormat="1">
      <c r="A752" s="13"/>
      <c r="B752" s="226"/>
      <c r="C752" s="227"/>
      <c r="D752" s="228" t="s">
        <v>133</v>
      </c>
      <c r="E752" s="229" t="s">
        <v>19</v>
      </c>
      <c r="F752" s="230" t="s">
        <v>498</v>
      </c>
      <c r="G752" s="227"/>
      <c r="H752" s="231">
        <v>6.7300000000000004</v>
      </c>
      <c r="I752" s="232"/>
      <c r="J752" s="227"/>
      <c r="K752" s="227"/>
      <c r="L752" s="233"/>
      <c r="M752" s="234"/>
      <c r="N752" s="235"/>
      <c r="O752" s="235"/>
      <c r="P752" s="235"/>
      <c r="Q752" s="235"/>
      <c r="R752" s="235"/>
      <c r="S752" s="235"/>
      <c r="T752" s="236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T752" s="237" t="s">
        <v>133</v>
      </c>
      <c r="AU752" s="237" t="s">
        <v>84</v>
      </c>
      <c r="AV752" s="13" t="s">
        <v>84</v>
      </c>
      <c r="AW752" s="13" t="s">
        <v>33</v>
      </c>
      <c r="AX752" s="13" t="s">
        <v>74</v>
      </c>
      <c r="AY752" s="237" t="s">
        <v>123</v>
      </c>
    </row>
    <row r="753" s="14" customFormat="1">
      <c r="A753" s="14"/>
      <c r="B753" s="238"/>
      <c r="C753" s="239"/>
      <c r="D753" s="228" t="s">
        <v>133</v>
      </c>
      <c r="E753" s="240" t="s">
        <v>19</v>
      </c>
      <c r="F753" s="241" t="s">
        <v>154</v>
      </c>
      <c r="G753" s="239"/>
      <c r="H753" s="240" t="s">
        <v>19</v>
      </c>
      <c r="I753" s="242"/>
      <c r="J753" s="239"/>
      <c r="K753" s="239"/>
      <c r="L753" s="243"/>
      <c r="M753" s="244"/>
      <c r="N753" s="245"/>
      <c r="O753" s="245"/>
      <c r="P753" s="245"/>
      <c r="Q753" s="245"/>
      <c r="R753" s="245"/>
      <c r="S753" s="245"/>
      <c r="T753" s="246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T753" s="247" t="s">
        <v>133</v>
      </c>
      <c r="AU753" s="247" t="s">
        <v>84</v>
      </c>
      <c r="AV753" s="14" t="s">
        <v>82</v>
      </c>
      <c r="AW753" s="14" t="s">
        <v>33</v>
      </c>
      <c r="AX753" s="14" t="s">
        <v>74</v>
      </c>
      <c r="AY753" s="247" t="s">
        <v>123</v>
      </c>
    </row>
    <row r="754" s="13" customFormat="1">
      <c r="A754" s="13"/>
      <c r="B754" s="226"/>
      <c r="C754" s="227"/>
      <c r="D754" s="228" t="s">
        <v>133</v>
      </c>
      <c r="E754" s="229" t="s">
        <v>19</v>
      </c>
      <c r="F754" s="230" t="s">
        <v>499</v>
      </c>
      <c r="G754" s="227"/>
      <c r="H754" s="231">
        <v>2.4199999999999999</v>
      </c>
      <c r="I754" s="232"/>
      <c r="J754" s="227"/>
      <c r="K754" s="227"/>
      <c r="L754" s="233"/>
      <c r="M754" s="234"/>
      <c r="N754" s="235"/>
      <c r="O754" s="235"/>
      <c r="P754" s="235"/>
      <c r="Q754" s="235"/>
      <c r="R754" s="235"/>
      <c r="S754" s="235"/>
      <c r="T754" s="236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T754" s="237" t="s">
        <v>133</v>
      </c>
      <c r="AU754" s="237" t="s">
        <v>84</v>
      </c>
      <c r="AV754" s="13" t="s">
        <v>84</v>
      </c>
      <c r="AW754" s="13" t="s">
        <v>33</v>
      </c>
      <c r="AX754" s="13" t="s">
        <v>74</v>
      </c>
      <c r="AY754" s="237" t="s">
        <v>123</v>
      </c>
    </row>
    <row r="755" s="13" customFormat="1">
      <c r="A755" s="13"/>
      <c r="B755" s="226"/>
      <c r="C755" s="227"/>
      <c r="D755" s="228" t="s">
        <v>133</v>
      </c>
      <c r="E755" s="229" t="s">
        <v>19</v>
      </c>
      <c r="F755" s="230" t="s">
        <v>500</v>
      </c>
      <c r="G755" s="227"/>
      <c r="H755" s="231">
        <v>3.98</v>
      </c>
      <c r="I755" s="232"/>
      <c r="J755" s="227"/>
      <c r="K755" s="227"/>
      <c r="L755" s="233"/>
      <c r="M755" s="234"/>
      <c r="N755" s="235"/>
      <c r="O755" s="235"/>
      <c r="P755" s="235"/>
      <c r="Q755" s="235"/>
      <c r="R755" s="235"/>
      <c r="S755" s="235"/>
      <c r="T755" s="236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T755" s="237" t="s">
        <v>133</v>
      </c>
      <c r="AU755" s="237" t="s">
        <v>84</v>
      </c>
      <c r="AV755" s="13" t="s">
        <v>84</v>
      </c>
      <c r="AW755" s="13" t="s">
        <v>33</v>
      </c>
      <c r="AX755" s="13" t="s">
        <v>74</v>
      </c>
      <c r="AY755" s="237" t="s">
        <v>123</v>
      </c>
    </row>
    <row r="756" s="13" customFormat="1">
      <c r="A756" s="13"/>
      <c r="B756" s="226"/>
      <c r="C756" s="227"/>
      <c r="D756" s="228" t="s">
        <v>133</v>
      </c>
      <c r="E756" s="229" t="s">
        <v>19</v>
      </c>
      <c r="F756" s="230" t="s">
        <v>501</v>
      </c>
      <c r="G756" s="227"/>
      <c r="H756" s="231">
        <v>0.80000000000000004</v>
      </c>
      <c r="I756" s="232"/>
      <c r="J756" s="227"/>
      <c r="K756" s="227"/>
      <c r="L756" s="233"/>
      <c r="M756" s="234"/>
      <c r="N756" s="235"/>
      <c r="O756" s="235"/>
      <c r="P756" s="235"/>
      <c r="Q756" s="235"/>
      <c r="R756" s="235"/>
      <c r="S756" s="235"/>
      <c r="T756" s="236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T756" s="237" t="s">
        <v>133</v>
      </c>
      <c r="AU756" s="237" t="s">
        <v>84</v>
      </c>
      <c r="AV756" s="13" t="s">
        <v>84</v>
      </c>
      <c r="AW756" s="13" t="s">
        <v>33</v>
      </c>
      <c r="AX756" s="13" t="s">
        <v>74</v>
      </c>
      <c r="AY756" s="237" t="s">
        <v>123</v>
      </c>
    </row>
    <row r="757" s="14" customFormat="1">
      <c r="A757" s="14"/>
      <c r="B757" s="238"/>
      <c r="C757" s="239"/>
      <c r="D757" s="228" t="s">
        <v>133</v>
      </c>
      <c r="E757" s="240" t="s">
        <v>19</v>
      </c>
      <c r="F757" s="241" t="s">
        <v>191</v>
      </c>
      <c r="G757" s="239"/>
      <c r="H757" s="240" t="s">
        <v>19</v>
      </c>
      <c r="I757" s="242"/>
      <c r="J757" s="239"/>
      <c r="K757" s="239"/>
      <c r="L757" s="243"/>
      <c r="M757" s="244"/>
      <c r="N757" s="245"/>
      <c r="O757" s="245"/>
      <c r="P757" s="245"/>
      <c r="Q757" s="245"/>
      <c r="R757" s="245"/>
      <c r="S757" s="245"/>
      <c r="T757" s="246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T757" s="247" t="s">
        <v>133</v>
      </c>
      <c r="AU757" s="247" t="s">
        <v>84</v>
      </c>
      <c r="AV757" s="14" t="s">
        <v>82</v>
      </c>
      <c r="AW757" s="14" t="s">
        <v>33</v>
      </c>
      <c r="AX757" s="14" t="s">
        <v>74</v>
      </c>
      <c r="AY757" s="247" t="s">
        <v>123</v>
      </c>
    </row>
    <row r="758" s="15" customFormat="1">
      <c r="A758" s="15"/>
      <c r="B758" s="248"/>
      <c r="C758" s="249"/>
      <c r="D758" s="228" t="s">
        <v>133</v>
      </c>
      <c r="E758" s="250" t="s">
        <v>19</v>
      </c>
      <c r="F758" s="251" t="s">
        <v>155</v>
      </c>
      <c r="G758" s="249"/>
      <c r="H758" s="252">
        <v>61.060000000000002</v>
      </c>
      <c r="I758" s="253"/>
      <c r="J758" s="249"/>
      <c r="K758" s="249"/>
      <c r="L758" s="254"/>
      <c r="M758" s="255"/>
      <c r="N758" s="256"/>
      <c r="O758" s="256"/>
      <c r="P758" s="256"/>
      <c r="Q758" s="256"/>
      <c r="R758" s="256"/>
      <c r="S758" s="256"/>
      <c r="T758" s="257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T758" s="258" t="s">
        <v>133</v>
      </c>
      <c r="AU758" s="258" t="s">
        <v>84</v>
      </c>
      <c r="AV758" s="15" t="s">
        <v>129</v>
      </c>
      <c r="AW758" s="15" t="s">
        <v>33</v>
      </c>
      <c r="AX758" s="15" t="s">
        <v>82</v>
      </c>
      <c r="AY758" s="258" t="s">
        <v>123</v>
      </c>
    </row>
    <row r="759" s="2" customFormat="1" ht="21.75" customHeight="1">
      <c r="A759" s="40"/>
      <c r="B759" s="41"/>
      <c r="C759" s="270" t="s">
        <v>502</v>
      </c>
      <c r="D759" s="270" t="s">
        <v>403</v>
      </c>
      <c r="E759" s="271" t="s">
        <v>503</v>
      </c>
      <c r="F759" s="272" t="s">
        <v>504</v>
      </c>
      <c r="G759" s="273" t="s">
        <v>491</v>
      </c>
      <c r="H759" s="274">
        <v>62.892000000000003</v>
      </c>
      <c r="I759" s="275"/>
      <c r="J759" s="276">
        <f>ROUND(I759*H759,2)</f>
        <v>0</v>
      </c>
      <c r="K759" s="277"/>
      <c r="L759" s="278"/>
      <c r="M759" s="279" t="s">
        <v>19</v>
      </c>
      <c r="N759" s="280" t="s">
        <v>45</v>
      </c>
      <c r="O759" s="86"/>
      <c r="P759" s="217">
        <f>O759*H759</f>
        <v>0</v>
      </c>
      <c r="Q759" s="217">
        <v>0.0043099999999999996</v>
      </c>
      <c r="R759" s="217">
        <f>Q759*H759</f>
        <v>0.27106451999999998</v>
      </c>
      <c r="S759" s="217">
        <v>0</v>
      </c>
      <c r="T759" s="218">
        <f>S759*H759</f>
        <v>0</v>
      </c>
      <c r="U759" s="40"/>
      <c r="V759" s="40"/>
      <c r="W759" s="40"/>
      <c r="X759" s="40"/>
      <c r="Y759" s="40"/>
      <c r="Z759" s="40"/>
      <c r="AA759" s="40"/>
      <c r="AB759" s="40"/>
      <c r="AC759" s="40"/>
      <c r="AD759" s="40"/>
      <c r="AE759" s="40"/>
      <c r="AR759" s="219" t="s">
        <v>272</v>
      </c>
      <c r="AT759" s="219" t="s">
        <v>403</v>
      </c>
      <c r="AU759" s="219" t="s">
        <v>84</v>
      </c>
      <c r="AY759" s="19" t="s">
        <v>123</v>
      </c>
      <c r="BE759" s="220">
        <f>IF(N759="základní",J759,0)</f>
        <v>0</v>
      </c>
      <c r="BF759" s="220">
        <f>IF(N759="snížená",J759,0)</f>
        <v>0</v>
      </c>
      <c r="BG759" s="220">
        <f>IF(N759="zákl. přenesená",J759,0)</f>
        <v>0</v>
      </c>
      <c r="BH759" s="220">
        <f>IF(N759="sníž. přenesená",J759,0)</f>
        <v>0</v>
      </c>
      <c r="BI759" s="220">
        <f>IF(N759="nulová",J759,0)</f>
        <v>0</v>
      </c>
      <c r="BJ759" s="19" t="s">
        <v>82</v>
      </c>
      <c r="BK759" s="220">
        <f>ROUND(I759*H759,2)</f>
        <v>0</v>
      </c>
      <c r="BL759" s="19" t="s">
        <v>129</v>
      </c>
      <c r="BM759" s="219" t="s">
        <v>505</v>
      </c>
    </row>
    <row r="760" s="13" customFormat="1">
      <c r="A760" s="13"/>
      <c r="B760" s="226"/>
      <c r="C760" s="227"/>
      <c r="D760" s="228" t="s">
        <v>133</v>
      </c>
      <c r="E760" s="227"/>
      <c r="F760" s="230" t="s">
        <v>506</v>
      </c>
      <c r="G760" s="227"/>
      <c r="H760" s="231">
        <v>62.892000000000003</v>
      </c>
      <c r="I760" s="232"/>
      <c r="J760" s="227"/>
      <c r="K760" s="227"/>
      <c r="L760" s="233"/>
      <c r="M760" s="234"/>
      <c r="N760" s="235"/>
      <c r="O760" s="235"/>
      <c r="P760" s="235"/>
      <c r="Q760" s="235"/>
      <c r="R760" s="235"/>
      <c r="S760" s="235"/>
      <c r="T760" s="236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T760" s="237" t="s">
        <v>133</v>
      </c>
      <c r="AU760" s="237" t="s">
        <v>84</v>
      </c>
      <c r="AV760" s="13" t="s">
        <v>84</v>
      </c>
      <c r="AW760" s="13" t="s">
        <v>4</v>
      </c>
      <c r="AX760" s="13" t="s">
        <v>82</v>
      </c>
      <c r="AY760" s="237" t="s">
        <v>123</v>
      </c>
    </row>
    <row r="761" s="2" customFormat="1" ht="37.8" customHeight="1">
      <c r="A761" s="40"/>
      <c r="B761" s="41"/>
      <c r="C761" s="207" t="s">
        <v>507</v>
      </c>
      <c r="D761" s="207" t="s">
        <v>125</v>
      </c>
      <c r="E761" s="208" t="s">
        <v>508</v>
      </c>
      <c r="F761" s="209" t="s">
        <v>509</v>
      </c>
      <c r="G761" s="210" t="s">
        <v>491</v>
      </c>
      <c r="H761" s="211">
        <v>19.530000000000001</v>
      </c>
      <c r="I761" s="212"/>
      <c r="J761" s="213">
        <f>ROUND(I761*H761,2)</f>
        <v>0</v>
      </c>
      <c r="K761" s="214"/>
      <c r="L761" s="46"/>
      <c r="M761" s="215" t="s">
        <v>19</v>
      </c>
      <c r="N761" s="216" t="s">
        <v>45</v>
      </c>
      <c r="O761" s="86"/>
      <c r="P761" s="217">
        <f>O761*H761</f>
        <v>0</v>
      </c>
      <c r="Q761" s="217">
        <v>1.0000000000000001E-05</v>
      </c>
      <c r="R761" s="217">
        <f>Q761*H761</f>
        <v>0.00019530000000000003</v>
      </c>
      <c r="S761" s="217">
        <v>0</v>
      </c>
      <c r="T761" s="218">
        <f>S761*H761</f>
        <v>0</v>
      </c>
      <c r="U761" s="40"/>
      <c r="V761" s="40"/>
      <c r="W761" s="40"/>
      <c r="X761" s="40"/>
      <c r="Y761" s="40"/>
      <c r="Z761" s="40"/>
      <c r="AA761" s="40"/>
      <c r="AB761" s="40"/>
      <c r="AC761" s="40"/>
      <c r="AD761" s="40"/>
      <c r="AE761" s="40"/>
      <c r="AR761" s="219" t="s">
        <v>129</v>
      </c>
      <c r="AT761" s="219" t="s">
        <v>125</v>
      </c>
      <c r="AU761" s="219" t="s">
        <v>84</v>
      </c>
      <c r="AY761" s="19" t="s">
        <v>123</v>
      </c>
      <c r="BE761" s="220">
        <f>IF(N761="základní",J761,0)</f>
        <v>0</v>
      </c>
      <c r="BF761" s="220">
        <f>IF(N761="snížená",J761,0)</f>
        <v>0</v>
      </c>
      <c r="BG761" s="220">
        <f>IF(N761="zákl. přenesená",J761,0)</f>
        <v>0</v>
      </c>
      <c r="BH761" s="220">
        <f>IF(N761="sníž. přenesená",J761,0)</f>
        <v>0</v>
      </c>
      <c r="BI761" s="220">
        <f>IF(N761="nulová",J761,0)</f>
        <v>0</v>
      </c>
      <c r="BJ761" s="19" t="s">
        <v>82</v>
      </c>
      <c r="BK761" s="220">
        <f>ROUND(I761*H761,2)</f>
        <v>0</v>
      </c>
      <c r="BL761" s="19" t="s">
        <v>129</v>
      </c>
      <c r="BM761" s="219" t="s">
        <v>510</v>
      </c>
    </row>
    <row r="762" s="2" customFormat="1">
      <c r="A762" s="40"/>
      <c r="B762" s="41"/>
      <c r="C762" s="42"/>
      <c r="D762" s="221" t="s">
        <v>131</v>
      </c>
      <c r="E762" s="42"/>
      <c r="F762" s="222" t="s">
        <v>511</v>
      </c>
      <c r="G762" s="42"/>
      <c r="H762" s="42"/>
      <c r="I762" s="223"/>
      <c r="J762" s="42"/>
      <c r="K762" s="42"/>
      <c r="L762" s="46"/>
      <c r="M762" s="224"/>
      <c r="N762" s="225"/>
      <c r="O762" s="86"/>
      <c r="P762" s="86"/>
      <c r="Q762" s="86"/>
      <c r="R762" s="86"/>
      <c r="S762" s="86"/>
      <c r="T762" s="87"/>
      <c r="U762" s="40"/>
      <c r="V762" s="40"/>
      <c r="W762" s="40"/>
      <c r="X762" s="40"/>
      <c r="Y762" s="40"/>
      <c r="Z762" s="40"/>
      <c r="AA762" s="40"/>
      <c r="AB762" s="40"/>
      <c r="AC762" s="40"/>
      <c r="AD762" s="40"/>
      <c r="AE762" s="40"/>
      <c r="AT762" s="19" t="s">
        <v>131</v>
      </c>
      <c r="AU762" s="19" t="s">
        <v>84</v>
      </c>
    </row>
    <row r="763" s="13" customFormat="1">
      <c r="A763" s="13"/>
      <c r="B763" s="226"/>
      <c r="C763" s="227"/>
      <c r="D763" s="228" t="s">
        <v>133</v>
      </c>
      <c r="E763" s="229" t="s">
        <v>19</v>
      </c>
      <c r="F763" s="230" t="s">
        <v>512</v>
      </c>
      <c r="G763" s="227"/>
      <c r="H763" s="231">
        <v>6.9000000000000004</v>
      </c>
      <c r="I763" s="232"/>
      <c r="J763" s="227"/>
      <c r="K763" s="227"/>
      <c r="L763" s="233"/>
      <c r="M763" s="234"/>
      <c r="N763" s="235"/>
      <c r="O763" s="235"/>
      <c r="P763" s="235"/>
      <c r="Q763" s="235"/>
      <c r="R763" s="235"/>
      <c r="S763" s="235"/>
      <c r="T763" s="236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T763" s="237" t="s">
        <v>133</v>
      </c>
      <c r="AU763" s="237" t="s">
        <v>84</v>
      </c>
      <c r="AV763" s="13" t="s">
        <v>84</v>
      </c>
      <c r="AW763" s="13" t="s">
        <v>33</v>
      </c>
      <c r="AX763" s="13" t="s">
        <v>74</v>
      </c>
      <c r="AY763" s="237" t="s">
        <v>123</v>
      </c>
    </row>
    <row r="764" s="14" customFormat="1">
      <c r="A764" s="14"/>
      <c r="B764" s="238"/>
      <c r="C764" s="239"/>
      <c r="D764" s="228" t="s">
        <v>133</v>
      </c>
      <c r="E764" s="240" t="s">
        <v>19</v>
      </c>
      <c r="F764" s="241" t="s">
        <v>142</v>
      </c>
      <c r="G764" s="239"/>
      <c r="H764" s="240" t="s">
        <v>19</v>
      </c>
      <c r="I764" s="242"/>
      <c r="J764" s="239"/>
      <c r="K764" s="239"/>
      <c r="L764" s="243"/>
      <c r="M764" s="244"/>
      <c r="N764" s="245"/>
      <c r="O764" s="245"/>
      <c r="P764" s="245"/>
      <c r="Q764" s="245"/>
      <c r="R764" s="245"/>
      <c r="S764" s="245"/>
      <c r="T764" s="246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T764" s="247" t="s">
        <v>133</v>
      </c>
      <c r="AU764" s="247" t="s">
        <v>84</v>
      </c>
      <c r="AV764" s="14" t="s">
        <v>82</v>
      </c>
      <c r="AW764" s="14" t="s">
        <v>33</v>
      </c>
      <c r="AX764" s="14" t="s">
        <v>74</v>
      </c>
      <c r="AY764" s="247" t="s">
        <v>123</v>
      </c>
    </row>
    <row r="765" s="13" customFormat="1">
      <c r="A765" s="13"/>
      <c r="B765" s="226"/>
      <c r="C765" s="227"/>
      <c r="D765" s="228" t="s">
        <v>133</v>
      </c>
      <c r="E765" s="229" t="s">
        <v>19</v>
      </c>
      <c r="F765" s="230" t="s">
        <v>513</v>
      </c>
      <c r="G765" s="227"/>
      <c r="H765" s="231">
        <v>8.6600000000000001</v>
      </c>
      <c r="I765" s="232"/>
      <c r="J765" s="227"/>
      <c r="K765" s="227"/>
      <c r="L765" s="233"/>
      <c r="M765" s="234"/>
      <c r="N765" s="235"/>
      <c r="O765" s="235"/>
      <c r="P765" s="235"/>
      <c r="Q765" s="235"/>
      <c r="R765" s="235"/>
      <c r="S765" s="235"/>
      <c r="T765" s="236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T765" s="237" t="s">
        <v>133</v>
      </c>
      <c r="AU765" s="237" t="s">
        <v>84</v>
      </c>
      <c r="AV765" s="13" t="s">
        <v>84</v>
      </c>
      <c r="AW765" s="13" t="s">
        <v>33</v>
      </c>
      <c r="AX765" s="13" t="s">
        <v>74</v>
      </c>
      <c r="AY765" s="237" t="s">
        <v>123</v>
      </c>
    </row>
    <row r="766" s="14" customFormat="1">
      <c r="A766" s="14"/>
      <c r="B766" s="238"/>
      <c r="C766" s="239"/>
      <c r="D766" s="228" t="s">
        <v>133</v>
      </c>
      <c r="E766" s="240" t="s">
        <v>19</v>
      </c>
      <c r="F766" s="241" t="s">
        <v>144</v>
      </c>
      <c r="G766" s="239"/>
      <c r="H766" s="240" t="s">
        <v>19</v>
      </c>
      <c r="I766" s="242"/>
      <c r="J766" s="239"/>
      <c r="K766" s="239"/>
      <c r="L766" s="243"/>
      <c r="M766" s="244"/>
      <c r="N766" s="245"/>
      <c r="O766" s="245"/>
      <c r="P766" s="245"/>
      <c r="Q766" s="245"/>
      <c r="R766" s="245"/>
      <c r="S766" s="245"/>
      <c r="T766" s="246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T766" s="247" t="s">
        <v>133</v>
      </c>
      <c r="AU766" s="247" t="s">
        <v>84</v>
      </c>
      <c r="AV766" s="14" t="s">
        <v>82</v>
      </c>
      <c r="AW766" s="14" t="s">
        <v>33</v>
      </c>
      <c r="AX766" s="14" t="s">
        <v>74</v>
      </c>
      <c r="AY766" s="247" t="s">
        <v>123</v>
      </c>
    </row>
    <row r="767" s="13" customFormat="1">
      <c r="A767" s="13"/>
      <c r="B767" s="226"/>
      <c r="C767" s="227"/>
      <c r="D767" s="228" t="s">
        <v>133</v>
      </c>
      <c r="E767" s="229" t="s">
        <v>19</v>
      </c>
      <c r="F767" s="230" t="s">
        <v>514</v>
      </c>
      <c r="G767" s="227"/>
      <c r="H767" s="231">
        <v>3.9700000000000002</v>
      </c>
      <c r="I767" s="232"/>
      <c r="J767" s="227"/>
      <c r="K767" s="227"/>
      <c r="L767" s="233"/>
      <c r="M767" s="234"/>
      <c r="N767" s="235"/>
      <c r="O767" s="235"/>
      <c r="P767" s="235"/>
      <c r="Q767" s="235"/>
      <c r="R767" s="235"/>
      <c r="S767" s="235"/>
      <c r="T767" s="236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T767" s="237" t="s">
        <v>133</v>
      </c>
      <c r="AU767" s="237" t="s">
        <v>84</v>
      </c>
      <c r="AV767" s="13" t="s">
        <v>84</v>
      </c>
      <c r="AW767" s="13" t="s">
        <v>33</v>
      </c>
      <c r="AX767" s="13" t="s">
        <v>74</v>
      </c>
      <c r="AY767" s="237" t="s">
        <v>123</v>
      </c>
    </row>
    <row r="768" s="14" customFormat="1">
      <c r="A768" s="14"/>
      <c r="B768" s="238"/>
      <c r="C768" s="239"/>
      <c r="D768" s="228" t="s">
        <v>133</v>
      </c>
      <c r="E768" s="240" t="s">
        <v>19</v>
      </c>
      <c r="F768" s="241" t="s">
        <v>152</v>
      </c>
      <c r="G768" s="239"/>
      <c r="H768" s="240" t="s">
        <v>19</v>
      </c>
      <c r="I768" s="242"/>
      <c r="J768" s="239"/>
      <c r="K768" s="239"/>
      <c r="L768" s="243"/>
      <c r="M768" s="244"/>
      <c r="N768" s="245"/>
      <c r="O768" s="245"/>
      <c r="P768" s="245"/>
      <c r="Q768" s="245"/>
      <c r="R768" s="245"/>
      <c r="S768" s="245"/>
      <c r="T768" s="246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T768" s="247" t="s">
        <v>133</v>
      </c>
      <c r="AU768" s="247" t="s">
        <v>84</v>
      </c>
      <c r="AV768" s="14" t="s">
        <v>82</v>
      </c>
      <c r="AW768" s="14" t="s">
        <v>33</v>
      </c>
      <c r="AX768" s="14" t="s">
        <v>74</v>
      </c>
      <c r="AY768" s="247" t="s">
        <v>123</v>
      </c>
    </row>
    <row r="769" s="15" customFormat="1">
      <c r="A769" s="15"/>
      <c r="B769" s="248"/>
      <c r="C769" s="249"/>
      <c r="D769" s="228" t="s">
        <v>133</v>
      </c>
      <c r="E769" s="250" t="s">
        <v>19</v>
      </c>
      <c r="F769" s="251" t="s">
        <v>155</v>
      </c>
      <c r="G769" s="249"/>
      <c r="H769" s="252">
        <v>19.530000000000001</v>
      </c>
      <c r="I769" s="253"/>
      <c r="J769" s="249"/>
      <c r="K769" s="249"/>
      <c r="L769" s="254"/>
      <c r="M769" s="255"/>
      <c r="N769" s="256"/>
      <c r="O769" s="256"/>
      <c r="P769" s="256"/>
      <c r="Q769" s="256"/>
      <c r="R769" s="256"/>
      <c r="S769" s="256"/>
      <c r="T769" s="257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  <c r="AT769" s="258" t="s">
        <v>133</v>
      </c>
      <c r="AU769" s="258" t="s">
        <v>84</v>
      </c>
      <c r="AV769" s="15" t="s">
        <v>129</v>
      </c>
      <c r="AW769" s="15" t="s">
        <v>33</v>
      </c>
      <c r="AX769" s="15" t="s">
        <v>82</v>
      </c>
      <c r="AY769" s="258" t="s">
        <v>123</v>
      </c>
    </row>
    <row r="770" s="2" customFormat="1" ht="21.75" customHeight="1">
      <c r="A770" s="40"/>
      <c r="B770" s="41"/>
      <c r="C770" s="270" t="s">
        <v>515</v>
      </c>
      <c r="D770" s="270" t="s">
        <v>403</v>
      </c>
      <c r="E770" s="271" t="s">
        <v>516</v>
      </c>
      <c r="F770" s="272" t="s">
        <v>517</v>
      </c>
      <c r="G770" s="273" t="s">
        <v>491</v>
      </c>
      <c r="H770" s="274">
        <v>20.116</v>
      </c>
      <c r="I770" s="275"/>
      <c r="J770" s="276">
        <f>ROUND(I770*H770,2)</f>
        <v>0</v>
      </c>
      <c r="K770" s="277"/>
      <c r="L770" s="278"/>
      <c r="M770" s="279" t="s">
        <v>19</v>
      </c>
      <c r="N770" s="280" t="s">
        <v>45</v>
      </c>
      <c r="O770" s="86"/>
      <c r="P770" s="217">
        <f>O770*H770</f>
        <v>0</v>
      </c>
      <c r="Q770" s="217">
        <v>0.0067299999999999999</v>
      </c>
      <c r="R770" s="217">
        <f>Q770*H770</f>
        <v>0.13538068</v>
      </c>
      <c r="S770" s="217">
        <v>0</v>
      </c>
      <c r="T770" s="218">
        <f>S770*H770</f>
        <v>0</v>
      </c>
      <c r="U770" s="40"/>
      <c r="V770" s="40"/>
      <c r="W770" s="40"/>
      <c r="X770" s="40"/>
      <c r="Y770" s="40"/>
      <c r="Z770" s="40"/>
      <c r="AA770" s="40"/>
      <c r="AB770" s="40"/>
      <c r="AC770" s="40"/>
      <c r="AD770" s="40"/>
      <c r="AE770" s="40"/>
      <c r="AR770" s="219" t="s">
        <v>272</v>
      </c>
      <c r="AT770" s="219" t="s">
        <v>403</v>
      </c>
      <c r="AU770" s="219" t="s">
        <v>84</v>
      </c>
      <c r="AY770" s="19" t="s">
        <v>123</v>
      </c>
      <c r="BE770" s="220">
        <f>IF(N770="základní",J770,0)</f>
        <v>0</v>
      </c>
      <c r="BF770" s="220">
        <f>IF(N770="snížená",J770,0)</f>
        <v>0</v>
      </c>
      <c r="BG770" s="220">
        <f>IF(N770="zákl. přenesená",J770,0)</f>
        <v>0</v>
      </c>
      <c r="BH770" s="220">
        <f>IF(N770="sníž. přenesená",J770,0)</f>
        <v>0</v>
      </c>
      <c r="BI770" s="220">
        <f>IF(N770="nulová",J770,0)</f>
        <v>0</v>
      </c>
      <c r="BJ770" s="19" t="s">
        <v>82</v>
      </c>
      <c r="BK770" s="220">
        <f>ROUND(I770*H770,2)</f>
        <v>0</v>
      </c>
      <c r="BL770" s="19" t="s">
        <v>129</v>
      </c>
      <c r="BM770" s="219" t="s">
        <v>518</v>
      </c>
    </row>
    <row r="771" s="13" customFormat="1">
      <c r="A771" s="13"/>
      <c r="B771" s="226"/>
      <c r="C771" s="227"/>
      <c r="D771" s="228" t="s">
        <v>133</v>
      </c>
      <c r="E771" s="227"/>
      <c r="F771" s="230" t="s">
        <v>519</v>
      </c>
      <c r="G771" s="227"/>
      <c r="H771" s="231">
        <v>20.116</v>
      </c>
      <c r="I771" s="232"/>
      <c r="J771" s="227"/>
      <c r="K771" s="227"/>
      <c r="L771" s="233"/>
      <c r="M771" s="234"/>
      <c r="N771" s="235"/>
      <c r="O771" s="235"/>
      <c r="P771" s="235"/>
      <c r="Q771" s="235"/>
      <c r="R771" s="235"/>
      <c r="S771" s="235"/>
      <c r="T771" s="236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T771" s="237" t="s">
        <v>133</v>
      </c>
      <c r="AU771" s="237" t="s">
        <v>84</v>
      </c>
      <c r="AV771" s="13" t="s">
        <v>84</v>
      </c>
      <c r="AW771" s="13" t="s">
        <v>4</v>
      </c>
      <c r="AX771" s="13" t="s">
        <v>82</v>
      </c>
      <c r="AY771" s="237" t="s">
        <v>123</v>
      </c>
    </row>
    <row r="772" s="2" customFormat="1" ht="37.8" customHeight="1">
      <c r="A772" s="40"/>
      <c r="B772" s="41"/>
      <c r="C772" s="207" t="s">
        <v>520</v>
      </c>
      <c r="D772" s="207" t="s">
        <v>125</v>
      </c>
      <c r="E772" s="208" t="s">
        <v>521</v>
      </c>
      <c r="F772" s="209" t="s">
        <v>522</v>
      </c>
      <c r="G772" s="210" t="s">
        <v>491</v>
      </c>
      <c r="H772" s="211">
        <v>96.5</v>
      </c>
      <c r="I772" s="212"/>
      <c r="J772" s="213">
        <f>ROUND(I772*H772,2)</f>
        <v>0</v>
      </c>
      <c r="K772" s="214"/>
      <c r="L772" s="46"/>
      <c r="M772" s="215" t="s">
        <v>19</v>
      </c>
      <c r="N772" s="216" t="s">
        <v>45</v>
      </c>
      <c r="O772" s="86"/>
      <c r="P772" s="217">
        <f>O772*H772</f>
        <v>0</v>
      </c>
      <c r="Q772" s="217">
        <v>2.0000000000000002E-05</v>
      </c>
      <c r="R772" s="217">
        <f>Q772*H772</f>
        <v>0.0019300000000000001</v>
      </c>
      <c r="S772" s="217">
        <v>0</v>
      </c>
      <c r="T772" s="218">
        <f>S772*H772</f>
        <v>0</v>
      </c>
      <c r="U772" s="40"/>
      <c r="V772" s="40"/>
      <c r="W772" s="40"/>
      <c r="X772" s="40"/>
      <c r="Y772" s="40"/>
      <c r="Z772" s="40"/>
      <c r="AA772" s="40"/>
      <c r="AB772" s="40"/>
      <c r="AC772" s="40"/>
      <c r="AD772" s="40"/>
      <c r="AE772" s="40"/>
      <c r="AR772" s="219" t="s">
        <v>129</v>
      </c>
      <c r="AT772" s="219" t="s">
        <v>125</v>
      </c>
      <c r="AU772" s="219" t="s">
        <v>84</v>
      </c>
      <c r="AY772" s="19" t="s">
        <v>123</v>
      </c>
      <c r="BE772" s="220">
        <f>IF(N772="základní",J772,0)</f>
        <v>0</v>
      </c>
      <c r="BF772" s="220">
        <f>IF(N772="snížená",J772,0)</f>
        <v>0</v>
      </c>
      <c r="BG772" s="220">
        <f>IF(N772="zákl. přenesená",J772,0)</f>
        <v>0</v>
      </c>
      <c r="BH772" s="220">
        <f>IF(N772="sníž. přenesená",J772,0)</f>
        <v>0</v>
      </c>
      <c r="BI772" s="220">
        <f>IF(N772="nulová",J772,0)</f>
        <v>0</v>
      </c>
      <c r="BJ772" s="19" t="s">
        <v>82</v>
      </c>
      <c r="BK772" s="220">
        <f>ROUND(I772*H772,2)</f>
        <v>0</v>
      </c>
      <c r="BL772" s="19" t="s">
        <v>129</v>
      </c>
      <c r="BM772" s="219" t="s">
        <v>523</v>
      </c>
    </row>
    <row r="773" s="2" customFormat="1">
      <c r="A773" s="40"/>
      <c r="B773" s="41"/>
      <c r="C773" s="42"/>
      <c r="D773" s="221" t="s">
        <v>131</v>
      </c>
      <c r="E773" s="42"/>
      <c r="F773" s="222" t="s">
        <v>524</v>
      </c>
      <c r="G773" s="42"/>
      <c r="H773" s="42"/>
      <c r="I773" s="223"/>
      <c r="J773" s="42"/>
      <c r="K773" s="42"/>
      <c r="L773" s="46"/>
      <c r="M773" s="224"/>
      <c r="N773" s="225"/>
      <c r="O773" s="86"/>
      <c r="P773" s="86"/>
      <c r="Q773" s="86"/>
      <c r="R773" s="86"/>
      <c r="S773" s="86"/>
      <c r="T773" s="87"/>
      <c r="U773" s="40"/>
      <c r="V773" s="40"/>
      <c r="W773" s="40"/>
      <c r="X773" s="40"/>
      <c r="Y773" s="40"/>
      <c r="Z773" s="40"/>
      <c r="AA773" s="40"/>
      <c r="AB773" s="40"/>
      <c r="AC773" s="40"/>
      <c r="AD773" s="40"/>
      <c r="AE773" s="40"/>
      <c r="AT773" s="19" t="s">
        <v>131</v>
      </c>
      <c r="AU773" s="19" t="s">
        <v>84</v>
      </c>
    </row>
    <row r="774" s="2" customFormat="1" ht="21.75" customHeight="1">
      <c r="A774" s="40"/>
      <c r="B774" s="41"/>
      <c r="C774" s="270" t="s">
        <v>525</v>
      </c>
      <c r="D774" s="270" t="s">
        <v>403</v>
      </c>
      <c r="E774" s="271" t="s">
        <v>526</v>
      </c>
      <c r="F774" s="272" t="s">
        <v>527</v>
      </c>
      <c r="G774" s="273" t="s">
        <v>491</v>
      </c>
      <c r="H774" s="274">
        <v>99.394999999999996</v>
      </c>
      <c r="I774" s="275"/>
      <c r="J774" s="276">
        <f>ROUND(I774*H774,2)</f>
        <v>0</v>
      </c>
      <c r="K774" s="277"/>
      <c r="L774" s="278"/>
      <c r="M774" s="279" t="s">
        <v>19</v>
      </c>
      <c r="N774" s="280" t="s">
        <v>45</v>
      </c>
      <c r="O774" s="86"/>
      <c r="P774" s="217">
        <f>O774*H774</f>
        <v>0</v>
      </c>
      <c r="Q774" s="217">
        <v>0.016619999999999999</v>
      </c>
      <c r="R774" s="217">
        <f>Q774*H774</f>
        <v>1.6519448999999999</v>
      </c>
      <c r="S774" s="217">
        <v>0</v>
      </c>
      <c r="T774" s="218">
        <f>S774*H774</f>
        <v>0</v>
      </c>
      <c r="U774" s="40"/>
      <c r="V774" s="40"/>
      <c r="W774" s="40"/>
      <c r="X774" s="40"/>
      <c r="Y774" s="40"/>
      <c r="Z774" s="40"/>
      <c r="AA774" s="40"/>
      <c r="AB774" s="40"/>
      <c r="AC774" s="40"/>
      <c r="AD774" s="40"/>
      <c r="AE774" s="40"/>
      <c r="AR774" s="219" t="s">
        <v>272</v>
      </c>
      <c r="AT774" s="219" t="s">
        <v>403</v>
      </c>
      <c r="AU774" s="219" t="s">
        <v>84</v>
      </c>
      <c r="AY774" s="19" t="s">
        <v>123</v>
      </c>
      <c r="BE774" s="220">
        <f>IF(N774="základní",J774,0)</f>
        <v>0</v>
      </c>
      <c r="BF774" s="220">
        <f>IF(N774="snížená",J774,0)</f>
        <v>0</v>
      </c>
      <c r="BG774" s="220">
        <f>IF(N774="zákl. přenesená",J774,0)</f>
        <v>0</v>
      </c>
      <c r="BH774" s="220">
        <f>IF(N774="sníž. přenesená",J774,0)</f>
        <v>0</v>
      </c>
      <c r="BI774" s="220">
        <f>IF(N774="nulová",J774,0)</f>
        <v>0</v>
      </c>
      <c r="BJ774" s="19" t="s">
        <v>82</v>
      </c>
      <c r="BK774" s="220">
        <f>ROUND(I774*H774,2)</f>
        <v>0</v>
      </c>
      <c r="BL774" s="19" t="s">
        <v>129</v>
      </c>
      <c r="BM774" s="219" t="s">
        <v>528</v>
      </c>
    </row>
    <row r="775" s="13" customFormat="1">
      <c r="A775" s="13"/>
      <c r="B775" s="226"/>
      <c r="C775" s="227"/>
      <c r="D775" s="228" t="s">
        <v>133</v>
      </c>
      <c r="E775" s="227"/>
      <c r="F775" s="230" t="s">
        <v>529</v>
      </c>
      <c r="G775" s="227"/>
      <c r="H775" s="231">
        <v>99.394999999999996</v>
      </c>
      <c r="I775" s="232"/>
      <c r="J775" s="227"/>
      <c r="K775" s="227"/>
      <c r="L775" s="233"/>
      <c r="M775" s="234"/>
      <c r="N775" s="235"/>
      <c r="O775" s="235"/>
      <c r="P775" s="235"/>
      <c r="Q775" s="235"/>
      <c r="R775" s="235"/>
      <c r="S775" s="235"/>
      <c r="T775" s="236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T775" s="237" t="s">
        <v>133</v>
      </c>
      <c r="AU775" s="237" t="s">
        <v>84</v>
      </c>
      <c r="AV775" s="13" t="s">
        <v>84</v>
      </c>
      <c r="AW775" s="13" t="s">
        <v>4</v>
      </c>
      <c r="AX775" s="13" t="s">
        <v>82</v>
      </c>
      <c r="AY775" s="237" t="s">
        <v>123</v>
      </c>
    </row>
    <row r="776" s="2" customFormat="1" ht="37.8" customHeight="1">
      <c r="A776" s="40"/>
      <c r="B776" s="41"/>
      <c r="C776" s="207" t="s">
        <v>530</v>
      </c>
      <c r="D776" s="207" t="s">
        <v>125</v>
      </c>
      <c r="E776" s="208" t="s">
        <v>531</v>
      </c>
      <c r="F776" s="209" t="s">
        <v>532</v>
      </c>
      <c r="G776" s="210" t="s">
        <v>491</v>
      </c>
      <c r="H776" s="211">
        <v>37.880000000000003</v>
      </c>
      <c r="I776" s="212"/>
      <c r="J776" s="213">
        <f>ROUND(I776*H776,2)</f>
        <v>0</v>
      </c>
      <c r="K776" s="214"/>
      <c r="L776" s="46"/>
      <c r="M776" s="215" t="s">
        <v>19</v>
      </c>
      <c r="N776" s="216" t="s">
        <v>45</v>
      </c>
      <c r="O776" s="86"/>
      <c r="P776" s="217">
        <f>O776*H776</f>
        <v>0</v>
      </c>
      <c r="Q776" s="217">
        <v>3.0000000000000001E-05</v>
      </c>
      <c r="R776" s="217">
        <f>Q776*H776</f>
        <v>0.0011364000000000001</v>
      </c>
      <c r="S776" s="217">
        <v>0</v>
      </c>
      <c r="T776" s="218">
        <f>S776*H776</f>
        <v>0</v>
      </c>
      <c r="U776" s="40"/>
      <c r="V776" s="40"/>
      <c r="W776" s="40"/>
      <c r="X776" s="40"/>
      <c r="Y776" s="40"/>
      <c r="Z776" s="40"/>
      <c r="AA776" s="40"/>
      <c r="AB776" s="40"/>
      <c r="AC776" s="40"/>
      <c r="AD776" s="40"/>
      <c r="AE776" s="40"/>
      <c r="AR776" s="219" t="s">
        <v>129</v>
      </c>
      <c r="AT776" s="219" t="s">
        <v>125</v>
      </c>
      <c r="AU776" s="219" t="s">
        <v>84</v>
      </c>
      <c r="AY776" s="19" t="s">
        <v>123</v>
      </c>
      <c r="BE776" s="220">
        <f>IF(N776="základní",J776,0)</f>
        <v>0</v>
      </c>
      <c r="BF776" s="220">
        <f>IF(N776="snížená",J776,0)</f>
        <v>0</v>
      </c>
      <c r="BG776" s="220">
        <f>IF(N776="zákl. přenesená",J776,0)</f>
        <v>0</v>
      </c>
      <c r="BH776" s="220">
        <f>IF(N776="sníž. přenesená",J776,0)</f>
        <v>0</v>
      </c>
      <c r="BI776" s="220">
        <f>IF(N776="nulová",J776,0)</f>
        <v>0</v>
      </c>
      <c r="BJ776" s="19" t="s">
        <v>82</v>
      </c>
      <c r="BK776" s="220">
        <f>ROUND(I776*H776,2)</f>
        <v>0</v>
      </c>
      <c r="BL776" s="19" t="s">
        <v>129</v>
      </c>
      <c r="BM776" s="219" t="s">
        <v>533</v>
      </c>
    </row>
    <row r="777" s="2" customFormat="1">
      <c r="A777" s="40"/>
      <c r="B777" s="41"/>
      <c r="C777" s="42"/>
      <c r="D777" s="221" t="s">
        <v>131</v>
      </c>
      <c r="E777" s="42"/>
      <c r="F777" s="222" t="s">
        <v>534</v>
      </c>
      <c r="G777" s="42"/>
      <c r="H777" s="42"/>
      <c r="I777" s="223"/>
      <c r="J777" s="42"/>
      <c r="K777" s="42"/>
      <c r="L777" s="46"/>
      <c r="M777" s="224"/>
      <c r="N777" s="225"/>
      <c r="O777" s="86"/>
      <c r="P777" s="86"/>
      <c r="Q777" s="86"/>
      <c r="R777" s="86"/>
      <c r="S777" s="86"/>
      <c r="T777" s="87"/>
      <c r="U777" s="40"/>
      <c r="V777" s="40"/>
      <c r="W777" s="40"/>
      <c r="X777" s="40"/>
      <c r="Y777" s="40"/>
      <c r="Z777" s="40"/>
      <c r="AA777" s="40"/>
      <c r="AB777" s="40"/>
      <c r="AC777" s="40"/>
      <c r="AD777" s="40"/>
      <c r="AE777" s="40"/>
      <c r="AT777" s="19" t="s">
        <v>131</v>
      </c>
      <c r="AU777" s="19" t="s">
        <v>84</v>
      </c>
    </row>
    <row r="778" s="2" customFormat="1" ht="21.75" customHeight="1">
      <c r="A778" s="40"/>
      <c r="B778" s="41"/>
      <c r="C778" s="270" t="s">
        <v>535</v>
      </c>
      <c r="D778" s="270" t="s">
        <v>403</v>
      </c>
      <c r="E778" s="271" t="s">
        <v>536</v>
      </c>
      <c r="F778" s="272" t="s">
        <v>537</v>
      </c>
      <c r="G778" s="273" t="s">
        <v>491</v>
      </c>
      <c r="H778" s="274">
        <v>39.015999999999998</v>
      </c>
      <c r="I778" s="275"/>
      <c r="J778" s="276">
        <f>ROUND(I778*H778,2)</f>
        <v>0</v>
      </c>
      <c r="K778" s="277"/>
      <c r="L778" s="278"/>
      <c r="M778" s="279" t="s">
        <v>19</v>
      </c>
      <c r="N778" s="280" t="s">
        <v>45</v>
      </c>
      <c r="O778" s="86"/>
      <c r="P778" s="217">
        <f>O778*H778</f>
        <v>0</v>
      </c>
      <c r="Q778" s="217">
        <v>0.02683</v>
      </c>
      <c r="R778" s="217">
        <f>Q778*H778</f>
        <v>1.0467992799999999</v>
      </c>
      <c r="S778" s="217">
        <v>0</v>
      </c>
      <c r="T778" s="218">
        <f>S778*H778</f>
        <v>0</v>
      </c>
      <c r="U778" s="40"/>
      <c r="V778" s="40"/>
      <c r="W778" s="40"/>
      <c r="X778" s="40"/>
      <c r="Y778" s="40"/>
      <c r="Z778" s="40"/>
      <c r="AA778" s="40"/>
      <c r="AB778" s="40"/>
      <c r="AC778" s="40"/>
      <c r="AD778" s="40"/>
      <c r="AE778" s="40"/>
      <c r="AR778" s="219" t="s">
        <v>272</v>
      </c>
      <c r="AT778" s="219" t="s">
        <v>403</v>
      </c>
      <c r="AU778" s="219" t="s">
        <v>84</v>
      </c>
      <c r="AY778" s="19" t="s">
        <v>123</v>
      </c>
      <c r="BE778" s="220">
        <f>IF(N778="základní",J778,0)</f>
        <v>0</v>
      </c>
      <c r="BF778" s="220">
        <f>IF(N778="snížená",J778,0)</f>
        <v>0</v>
      </c>
      <c r="BG778" s="220">
        <f>IF(N778="zákl. přenesená",J778,0)</f>
        <v>0</v>
      </c>
      <c r="BH778" s="220">
        <f>IF(N778="sníž. přenesená",J778,0)</f>
        <v>0</v>
      </c>
      <c r="BI778" s="220">
        <f>IF(N778="nulová",J778,0)</f>
        <v>0</v>
      </c>
      <c r="BJ778" s="19" t="s">
        <v>82</v>
      </c>
      <c r="BK778" s="220">
        <f>ROUND(I778*H778,2)</f>
        <v>0</v>
      </c>
      <c r="BL778" s="19" t="s">
        <v>129</v>
      </c>
      <c r="BM778" s="219" t="s">
        <v>538</v>
      </c>
    </row>
    <row r="779" s="13" customFormat="1">
      <c r="A779" s="13"/>
      <c r="B779" s="226"/>
      <c r="C779" s="227"/>
      <c r="D779" s="228" t="s">
        <v>133</v>
      </c>
      <c r="E779" s="227"/>
      <c r="F779" s="230" t="s">
        <v>539</v>
      </c>
      <c r="G779" s="227"/>
      <c r="H779" s="231">
        <v>39.015999999999998</v>
      </c>
      <c r="I779" s="232"/>
      <c r="J779" s="227"/>
      <c r="K779" s="227"/>
      <c r="L779" s="233"/>
      <c r="M779" s="234"/>
      <c r="N779" s="235"/>
      <c r="O779" s="235"/>
      <c r="P779" s="235"/>
      <c r="Q779" s="235"/>
      <c r="R779" s="235"/>
      <c r="S779" s="235"/>
      <c r="T779" s="236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T779" s="237" t="s">
        <v>133</v>
      </c>
      <c r="AU779" s="237" t="s">
        <v>84</v>
      </c>
      <c r="AV779" s="13" t="s">
        <v>84</v>
      </c>
      <c r="AW779" s="13" t="s">
        <v>4</v>
      </c>
      <c r="AX779" s="13" t="s">
        <v>82</v>
      </c>
      <c r="AY779" s="237" t="s">
        <v>123</v>
      </c>
    </row>
    <row r="780" s="2" customFormat="1" ht="37.8" customHeight="1">
      <c r="A780" s="40"/>
      <c r="B780" s="41"/>
      <c r="C780" s="207" t="s">
        <v>540</v>
      </c>
      <c r="D780" s="207" t="s">
        <v>125</v>
      </c>
      <c r="E780" s="208" t="s">
        <v>541</v>
      </c>
      <c r="F780" s="209" t="s">
        <v>542</v>
      </c>
      <c r="G780" s="210" t="s">
        <v>543</v>
      </c>
      <c r="H780" s="211">
        <v>9</v>
      </c>
      <c r="I780" s="212"/>
      <c r="J780" s="213">
        <f>ROUND(I780*H780,2)</f>
        <v>0</v>
      </c>
      <c r="K780" s="214"/>
      <c r="L780" s="46"/>
      <c r="M780" s="215" t="s">
        <v>19</v>
      </c>
      <c r="N780" s="216" t="s">
        <v>45</v>
      </c>
      <c r="O780" s="86"/>
      <c r="P780" s="217">
        <f>O780*H780</f>
        <v>0</v>
      </c>
      <c r="Q780" s="217">
        <v>0</v>
      </c>
      <c r="R780" s="217">
        <f>Q780*H780</f>
        <v>0</v>
      </c>
      <c r="S780" s="217">
        <v>0</v>
      </c>
      <c r="T780" s="218">
        <f>S780*H780</f>
        <v>0</v>
      </c>
      <c r="U780" s="40"/>
      <c r="V780" s="40"/>
      <c r="W780" s="40"/>
      <c r="X780" s="40"/>
      <c r="Y780" s="40"/>
      <c r="Z780" s="40"/>
      <c r="AA780" s="40"/>
      <c r="AB780" s="40"/>
      <c r="AC780" s="40"/>
      <c r="AD780" s="40"/>
      <c r="AE780" s="40"/>
      <c r="AR780" s="219" t="s">
        <v>129</v>
      </c>
      <c r="AT780" s="219" t="s">
        <v>125</v>
      </c>
      <c r="AU780" s="219" t="s">
        <v>84</v>
      </c>
      <c r="AY780" s="19" t="s">
        <v>123</v>
      </c>
      <c r="BE780" s="220">
        <f>IF(N780="základní",J780,0)</f>
        <v>0</v>
      </c>
      <c r="BF780" s="220">
        <f>IF(N780="snížená",J780,0)</f>
        <v>0</v>
      </c>
      <c r="BG780" s="220">
        <f>IF(N780="zákl. přenesená",J780,0)</f>
        <v>0</v>
      </c>
      <c r="BH780" s="220">
        <f>IF(N780="sníž. přenesená",J780,0)</f>
        <v>0</v>
      </c>
      <c r="BI780" s="220">
        <f>IF(N780="nulová",J780,0)</f>
        <v>0</v>
      </c>
      <c r="BJ780" s="19" t="s">
        <v>82</v>
      </c>
      <c r="BK780" s="220">
        <f>ROUND(I780*H780,2)</f>
        <v>0</v>
      </c>
      <c r="BL780" s="19" t="s">
        <v>129</v>
      </c>
      <c r="BM780" s="219" t="s">
        <v>544</v>
      </c>
    </row>
    <row r="781" s="2" customFormat="1">
      <c r="A781" s="40"/>
      <c r="B781" s="41"/>
      <c r="C781" s="42"/>
      <c r="D781" s="221" t="s">
        <v>131</v>
      </c>
      <c r="E781" s="42"/>
      <c r="F781" s="222" t="s">
        <v>545</v>
      </c>
      <c r="G781" s="42"/>
      <c r="H781" s="42"/>
      <c r="I781" s="223"/>
      <c r="J781" s="42"/>
      <c r="K781" s="42"/>
      <c r="L781" s="46"/>
      <c r="M781" s="224"/>
      <c r="N781" s="225"/>
      <c r="O781" s="86"/>
      <c r="P781" s="86"/>
      <c r="Q781" s="86"/>
      <c r="R781" s="86"/>
      <c r="S781" s="86"/>
      <c r="T781" s="87"/>
      <c r="U781" s="40"/>
      <c r="V781" s="40"/>
      <c r="W781" s="40"/>
      <c r="X781" s="40"/>
      <c r="Y781" s="40"/>
      <c r="Z781" s="40"/>
      <c r="AA781" s="40"/>
      <c r="AB781" s="40"/>
      <c r="AC781" s="40"/>
      <c r="AD781" s="40"/>
      <c r="AE781" s="40"/>
      <c r="AT781" s="19" t="s">
        <v>131</v>
      </c>
      <c r="AU781" s="19" t="s">
        <v>84</v>
      </c>
    </row>
    <row r="782" s="2" customFormat="1" ht="16.5" customHeight="1">
      <c r="A782" s="40"/>
      <c r="B782" s="41"/>
      <c r="C782" s="270" t="s">
        <v>546</v>
      </c>
      <c r="D782" s="270" t="s">
        <v>403</v>
      </c>
      <c r="E782" s="271" t="s">
        <v>547</v>
      </c>
      <c r="F782" s="272" t="s">
        <v>548</v>
      </c>
      <c r="G782" s="273" t="s">
        <v>543</v>
      </c>
      <c r="H782" s="274">
        <v>9</v>
      </c>
      <c r="I782" s="275"/>
      <c r="J782" s="276">
        <f>ROUND(I782*H782,2)</f>
        <v>0</v>
      </c>
      <c r="K782" s="277"/>
      <c r="L782" s="278"/>
      <c r="M782" s="279" t="s">
        <v>19</v>
      </c>
      <c r="N782" s="280" t="s">
        <v>45</v>
      </c>
      <c r="O782" s="86"/>
      <c r="P782" s="217">
        <f>O782*H782</f>
        <v>0</v>
      </c>
      <c r="Q782" s="217">
        <v>0.025499999999999998</v>
      </c>
      <c r="R782" s="217">
        <f>Q782*H782</f>
        <v>0.22949999999999998</v>
      </c>
      <c r="S782" s="217">
        <v>0</v>
      </c>
      <c r="T782" s="218">
        <f>S782*H782</f>
        <v>0</v>
      </c>
      <c r="U782" s="40"/>
      <c r="V782" s="40"/>
      <c r="W782" s="40"/>
      <c r="X782" s="40"/>
      <c r="Y782" s="40"/>
      <c r="Z782" s="40"/>
      <c r="AA782" s="40"/>
      <c r="AB782" s="40"/>
      <c r="AC782" s="40"/>
      <c r="AD782" s="40"/>
      <c r="AE782" s="40"/>
      <c r="AR782" s="219" t="s">
        <v>272</v>
      </c>
      <c r="AT782" s="219" t="s">
        <v>403</v>
      </c>
      <c r="AU782" s="219" t="s">
        <v>84</v>
      </c>
      <c r="AY782" s="19" t="s">
        <v>123</v>
      </c>
      <c r="BE782" s="220">
        <f>IF(N782="základní",J782,0)</f>
        <v>0</v>
      </c>
      <c r="BF782" s="220">
        <f>IF(N782="snížená",J782,0)</f>
        <v>0</v>
      </c>
      <c r="BG782" s="220">
        <f>IF(N782="zákl. přenesená",J782,0)</f>
        <v>0</v>
      </c>
      <c r="BH782" s="220">
        <f>IF(N782="sníž. přenesená",J782,0)</f>
        <v>0</v>
      </c>
      <c r="BI782" s="220">
        <f>IF(N782="nulová",J782,0)</f>
        <v>0</v>
      </c>
      <c r="BJ782" s="19" t="s">
        <v>82</v>
      </c>
      <c r="BK782" s="220">
        <f>ROUND(I782*H782,2)</f>
        <v>0</v>
      </c>
      <c r="BL782" s="19" t="s">
        <v>129</v>
      </c>
      <c r="BM782" s="219" t="s">
        <v>549</v>
      </c>
    </row>
    <row r="783" s="2" customFormat="1" ht="37.8" customHeight="1">
      <c r="A783" s="40"/>
      <c r="B783" s="41"/>
      <c r="C783" s="207" t="s">
        <v>550</v>
      </c>
      <c r="D783" s="207" t="s">
        <v>125</v>
      </c>
      <c r="E783" s="208" t="s">
        <v>551</v>
      </c>
      <c r="F783" s="209" t="s">
        <v>552</v>
      </c>
      <c r="G783" s="210" t="s">
        <v>543</v>
      </c>
      <c r="H783" s="211">
        <v>27</v>
      </c>
      <c r="I783" s="212"/>
      <c r="J783" s="213">
        <f>ROUND(I783*H783,2)</f>
        <v>0</v>
      </c>
      <c r="K783" s="214"/>
      <c r="L783" s="46"/>
      <c r="M783" s="215" t="s">
        <v>19</v>
      </c>
      <c r="N783" s="216" t="s">
        <v>45</v>
      </c>
      <c r="O783" s="86"/>
      <c r="P783" s="217">
        <f>O783*H783</f>
        <v>0</v>
      </c>
      <c r="Q783" s="217">
        <v>0</v>
      </c>
      <c r="R783" s="217">
        <f>Q783*H783</f>
        <v>0</v>
      </c>
      <c r="S783" s="217">
        <v>0</v>
      </c>
      <c r="T783" s="218">
        <f>S783*H783</f>
        <v>0</v>
      </c>
      <c r="U783" s="40"/>
      <c r="V783" s="40"/>
      <c r="W783" s="40"/>
      <c r="X783" s="40"/>
      <c r="Y783" s="40"/>
      <c r="Z783" s="40"/>
      <c r="AA783" s="40"/>
      <c r="AB783" s="40"/>
      <c r="AC783" s="40"/>
      <c r="AD783" s="40"/>
      <c r="AE783" s="40"/>
      <c r="AR783" s="219" t="s">
        <v>129</v>
      </c>
      <c r="AT783" s="219" t="s">
        <v>125</v>
      </c>
      <c r="AU783" s="219" t="s">
        <v>84</v>
      </c>
      <c r="AY783" s="19" t="s">
        <v>123</v>
      </c>
      <c r="BE783" s="220">
        <f>IF(N783="základní",J783,0)</f>
        <v>0</v>
      </c>
      <c r="BF783" s="220">
        <f>IF(N783="snížená",J783,0)</f>
        <v>0</v>
      </c>
      <c r="BG783" s="220">
        <f>IF(N783="zákl. přenesená",J783,0)</f>
        <v>0</v>
      </c>
      <c r="BH783" s="220">
        <f>IF(N783="sníž. přenesená",J783,0)</f>
        <v>0</v>
      </c>
      <c r="BI783" s="220">
        <f>IF(N783="nulová",J783,0)</f>
        <v>0</v>
      </c>
      <c r="BJ783" s="19" t="s">
        <v>82</v>
      </c>
      <c r="BK783" s="220">
        <f>ROUND(I783*H783,2)</f>
        <v>0</v>
      </c>
      <c r="BL783" s="19" t="s">
        <v>129</v>
      </c>
      <c r="BM783" s="219" t="s">
        <v>553</v>
      </c>
    </row>
    <row r="784" s="2" customFormat="1">
      <c r="A784" s="40"/>
      <c r="B784" s="41"/>
      <c r="C784" s="42"/>
      <c r="D784" s="221" t="s">
        <v>131</v>
      </c>
      <c r="E784" s="42"/>
      <c r="F784" s="222" t="s">
        <v>554</v>
      </c>
      <c r="G784" s="42"/>
      <c r="H784" s="42"/>
      <c r="I784" s="223"/>
      <c r="J784" s="42"/>
      <c r="K784" s="42"/>
      <c r="L784" s="46"/>
      <c r="M784" s="224"/>
      <c r="N784" s="225"/>
      <c r="O784" s="86"/>
      <c r="P784" s="86"/>
      <c r="Q784" s="86"/>
      <c r="R784" s="86"/>
      <c r="S784" s="86"/>
      <c r="T784" s="87"/>
      <c r="U784" s="40"/>
      <c r="V784" s="40"/>
      <c r="W784" s="40"/>
      <c r="X784" s="40"/>
      <c r="Y784" s="40"/>
      <c r="Z784" s="40"/>
      <c r="AA784" s="40"/>
      <c r="AB784" s="40"/>
      <c r="AC784" s="40"/>
      <c r="AD784" s="40"/>
      <c r="AE784" s="40"/>
      <c r="AT784" s="19" t="s">
        <v>131</v>
      </c>
      <c r="AU784" s="19" t="s">
        <v>84</v>
      </c>
    </row>
    <row r="785" s="13" customFormat="1">
      <c r="A785" s="13"/>
      <c r="B785" s="226"/>
      <c r="C785" s="227"/>
      <c r="D785" s="228" t="s">
        <v>133</v>
      </c>
      <c r="E785" s="229" t="s">
        <v>19</v>
      </c>
      <c r="F785" s="230" t="s">
        <v>277</v>
      </c>
      <c r="G785" s="227"/>
      <c r="H785" s="231">
        <v>9</v>
      </c>
      <c r="I785" s="232"/>
      <c r="J785" s="227"/>
      <c r="K785" s="227"/>
      <c r="L785" s="233"/>
      <c r="M785" s="234"/>
      <c r="N785" s="235"/>
      <c r="O785" s="235"/>
      <c r="P785" s="235"/>
      <c r="Q785" s="235"/>
      <c r="R785" s="235"/>
      <c r="S785" s="235"/>
      <c r="T785" s="236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T785" s="237" t="s">
        <v>133</v>
      </c>
      <c r="AU785" s="237" t="s">
        <v>84</v>
      </c>
      <c r="AV785" s="13" t="s">
        <v>84</v>
      </c>
      <c r="AW785" s="13" t="s">
        <v>33</v>
      </c>
      <c r="AX785" s="13" t="s">
        <v>74</v>
      </c>
      <c r="AY785" s="237" t="s">
        <v>123</v>
      </c>
    </row>
    <row r="786" s="14" customFormat="1">
      <c r="A786" s="14"/>
      <c r="B786" s="238"/>
      <c r="C786" s="239"/>
      <c r="D786" s="228" t="s">
        <v>133</v>
      </c>
      <c r="E786" s="240" t="s">
        <v>19</v>
      </c>
      <c r="F786" s="241" t="s">
        <v>555</v>
      </c>
      <c r="G786" s="239"/>
      <c r="H786" s="240" t="s">
        <v>19</v>
      </c>
      <c r="I786" s="242"/>
      <c r="J786" s="239"/>
      <c r="K786" s="239"/>
      <c r="L786" s="243"/>
      <c r="M786" s="244"/>
      <c r="N786" s="245"/>
      <c r="O786" s="245"/>
      <c r="P786" s="245"/>
      <c r="Q786" s="245"/>
      <c r="R786" s="245"/>
      <c r="S786" s="245"/>
      <c r="T786" s="246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T786" s="247" t="s">
        <v>133</v>
      </c>
      <c r="AU786" s="247" t="s">
        <v>84</v>
      </c>
      <c r="AV786" s="14" t="s">
        <v>82</v>
      </c>
      <c r="AW786" s="14" t="s">
        <v>33</v>
      </c>
      <c r="AX786" s="14" t="s">
        <v>74</v>
      </c>
      <c r="AY786" s="247" t="s">
        <v>123</v>
      </c>
    </row>
    <row r="787" s="13" customFormat="1">
      <c r="A787" s="13"/>
      <c r="B787" s="226"/>
      <c r="C787" s="227"/>
      <c r="D787" s="228" t="s">
        <v>133</v>
      </c>
      <c r="E787" s="229" t="s">
        <v>19</v>
      </c>
      <c r="F787" s="230" t="s">
        <v>556</v>
      </c>
      <c r="G787" s="227"/>
      <c r="H787" s="231">
        <v>18</v>
      </c>
      <c r="I787" s="232"/>
      <c r="J787" s="227"/>
      <c r="K787" s="227"/>
      <c r="L787" s="233"/>
      <c r="M787" s="234"/>
      <c r="N787" s="235"/>
      <c r="O787" s="235"/>
      <c r="P787" s="235"/>
      <c r="Q787" s="235"/>
      <c r="R787" s="235"/>
      <c r="S787" s="235"/>
      <c r="T787" s="236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T787" s="237" t="s">
        <v>133</v>
      </c>
      <c r="AU787" s="237" t="s">
        <v>84</v>
      </c>
      <c r="AV787" s="13" t="s">
        <v>84</v>
      </c>
      <c r="AW787" s="13" t="s">
        <v>33</v>
      </c>
      <c r="AX787" s="13" t="s">
        <v>74</v>
      </c>
      <c r="AY787" s="237" t="s">
        <v>123</v>
      </c>
    </row>
    <row r="788" s="14" customFormat="1">
      <c r="A788" s="14"/>
      <c r="B788" s="238"/>
      <c r="C788" s="239"/>
      <c r="D788" s="228" t="s">
        <v>133</v>
      </c>
      <c r="E788" s="240" t="s">
        <v>19</v>
      </c>
      <c r="F788" s="241" t="s">
        <v>557</v>
      </c>
      <c r="G788" s="239"/>
      <c r="H788" s="240" t="s">
        <v>19</v>
      </c>
      <c r="I788" s="242"/>
      <c r="J788" s="239"/>
      <c r="K788" s="239"/>
      <c r="L788" s="243"/>
      <c r="M788" s="244"/>
      <c r="N788" s="245"/>
      <c r="O788" s="245"/>
      <c r="P788" s="245"/>
      <c r="Q788" s="245"/>
      <c r="R788" s="245"/>
      <c r="S788" s="245"/>
      <c r="T788" s="246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T788" s="247" t="s">
        <v>133</v>
      </c>
      <c r="AU788" s="247" t="s">
        <v>84</v>
      </c>
      <c r="AV788" s="14" t="s">
        <v>82</v>
      </c>
      <c r="AW788" s="14" t="s">
        <v>33</v>
      </c>
      <c r="AX788" s="14" t="s">
        <v>74</v>
      </c>
      <c r="AY788" s="247" t="s">
        <v>123</v>
      </c>
    </row>
    <row r="789" s="15" customFormat="1">
      <c r="A789" s="15"/>
      <c r="B789" s="248"/>
      <c r="C789" s="249"/>
      <c r="D789" s="228" t="s">
        <v>133</v>
      </c>
      <c r="E789" s="250" t="s">
        <v>19</v>
      </c>
      <c r="F789" s="251" t="s">
        <v>155</v>
      </c>
      <c r="G789" s="249"/>
      <c r="H789" s="252">
        <v>27</v>
      </c>
      <c r="I789" s="253"/>
      <c r="J789" s="249"/>
      <c r="K789" s="249"/>
      <c r="L789" s="254"/>
      <c r="M789" s="255"/>
      <c r="N789" s="256"/>
      <c r="O789" s="256"/>
      <c r="P789" s="256"/>
      <c r="Q789" s="256"/>
      <c r="R789" s="256"/>
      <c r="S789" s="256"/>
      <c r="T789" s="257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  <c r="AT789" s="258" t="s">
        <v>133</v>
      </c>
      <c r="AU789" s="258" t="s">
        <v>84</v>
      </c>
      <c r="AV789" s="15" t="s">
        <v>129</v>
      </c>
      <c r="AW789" s="15" t="s">
        <v>33</v>
      </c>
      <c r="AX789" s="15" t="s">
        <v>82</v>
      </c>
      <c r="AY789" s="258" t="s">
        <v>123</v>
      </c>
    </row>
    <row r="790" s="2" customFormat="1" ht="16.5" customHeight="1">
      <c r="A790" s="40"/>
      <c r="B790" s="41"/>
      <c r="C790" s="270" t="s">
        <v>558</v>
      </c>
      <c r="D790" s="270" t="s">
        <v>403</v>
      </c>
      <c r="E790" s="271" t="s">
        <v>559</v>
      </c>
      <c r="F790" s="272" t="s">
        <v>560</v>
      </c>
      <c r="G790" s="273" t="s">
        <v>543</v>
      </c>
      <c r="H790" s="274">
        <v>9</v>
      </c>
      <c r="I790" s="275"/>
      <c r="J790" s="276">
        <f>ROUND(I790*H790,2)</f>
        <v>0</v>
      </c>
      <c r="K790" s="277"/>
      <c r="L790" s="278"/>
      <c r="M790" s="279" t="s">
        <v>19</v>
      </c>
      <c r="N790" s="280" t="s">
        <v>45</v>
      </c>
      <c r="O790" s="86"/>
      <c r="P790" s="217">
        <f>O790*H790</f>
        <v>0</v>
      </c>
      <c r="Q790" s="217">
        <v>0.00054000000000000001</v>
      </c>
      <c r="R790" s="217">
        <f>Q790*H790</f>
        <v>0.0048599999999999997</v>
      </c>
      <c r="S790" s="217">
        <v>0</v>
      </c>
      <c r="T790" s="218">
        <f>S790*H790</f>
        <v>0</v>
      </c>
      <c r="U790" s="40"/>
      <c r="V790" s="40"/>
      <c r="W790" s="40"/>
      <c r="X790" s="40"/>
      <c r="Y790" s="40"/>
      <c r="Z790" s="40"/>
      <c r="AA790" s="40"/>
      <c r="AB790" s="40"/>
      <c r="AC790" s="40"/>
      <c r="AD790" s="40"/>
      <c r="AE790" s="40"/>
      <c r="AR790" s="219" t="s">
        <v>272</v>
      </c>
      <c r="AT790" s="219" t="s">
        <v>403</v>
      </c>
      <c r="AU790" s="219" t="s">
        <v>84</v>
      </c>
      <c r="AY790" s="19" t="s">
        <v>123</v>
      </c>
      <c r="BE790" s="220">
        <f>IF(N790="základní",J790,0)</f>
        <v>0</v>
      </c>
      <c r="BF790" s="220">
        <f>IF(N790="snížená",J790,0)</f>
        <v>0</v>
      </c>
      <c r="BG790" s="220">
        <f>IF(N790="zákl. přenesená",J790,0)</f>
        <v>0</v>
      </c>
      <c r="BH790" s="220">
        <f>IF(N790="sníž. přenesená",J790,0)</f>
        <v>0</v>
      </c>
      <c r="BI790" s="220">
        <f>IF(N790="nulová",J790,0)</f>
        <v>0</v>
      </c>
      <c r="BJ790" s="19" t="s">
        <v>82</v>
      </c>
      <c r="BK790" s="220">
        <f>ROUND(I790*H790,2)</f>
        <v>0</v>
      </c>
      <c r="BL790" s="19" t="s">
        <v>129</v>
      </c>
      <c r="BM790" s="219" t="s">
        <v>561</v>
      </c>
    </row>
    <row r="791" s="2" customFormat="1" ht="16.5" customHeight="1">
      <c r="A791" s="40"/>
      <c r="B791" s="41"/>
      <c r="C791" s="270" t="s">
        <v>562</v>
      </c>
      <c r="D791" s="270" t="s">
        <v>403</v>
      </c>
      <c r="E791" s="271" t="s">
        <v>563</v>
      </c>
      <c r="F791" s="272" t="s">
        <v>564</v>
      </c>
      <c r="G791" s="273" t="s">
        <v>543</v>
      </c>
      <c r="H791" s="274">
        <v>18</v>
      </c>
      <c r="I791" s="275"/>
      <c r="J791" s="276">
        <f>ROUND(I791*H791,2)</f>
        <v>0</v>
      </c>
      <c r="K791" s="277"/>
      <c r="L791" s="278"/>
      <c r="M791" s="279" t="s">
        <v>19</v>
      </c>
      <c r="N791" s="280" t="s">
        <v>45</v>
      </c>
      <c r="O791" s="86"/>
      <c r="P791" s="217">
        <f>O791*H791</f>
        <v>0</v>
      </c>
      <c r="Q791" s="217">
        <v>0.00064999999999999997</v>
      </c>
      <c r="R791" s="217">
        <f>Q791*H791</f>
        <v>0.011699999999999999</v>
      </c>
      <c r="S791" s="217">
        <v>0</v>
      </c>
      <c r="T791" s="218">
        <f>S791*H791</f>
        <v>0</v>
      </c>
      <c r="U791" s="40"/>
      <c r="V791" s="40"/>
      <c r="W791" s="40"/>
      <c r="X791" s="40"/>
      <c r="Y791" s="40"/>
      <c r="Z791" s="40"/>
      <c r="AA791" s="40"/>
      <c r="AB791" s="40"/>
      <c r="AC791" s="40"/>
      <c r="AD791" s="40"/>
      <c r="AE791" s="40"/>
      <c r="AR791" s="219" t="s">
        <v>272</v>
      </c>
      <c r="AT791" s="219" t="s">
        <v>403</v>
      </c>
      <c r="AU791" s="219" t="s">
        <v>84</v>
      </c>
      <c r="AY791" s="19" t="s">
        <v>123</v>
      </c>
      <c r="BE791" s="220">
        <f>IF(N791="základní",J791,0)</f>
        <v>0</v>
      </c>
      <c r="BF791" s="220">
        <f>IF(N791="snížená",J791,0)</f>
        <v>0</v>
      </c>
      <c r="BG791" s="220">
        <f>IF(N791="zákl. přenesená",J791,0)</f>
        <v>0</v>
      </c>
      <c r="BH791" s="220">
        <f>IF(N791="sníž. přenesená",J791,0)</f>
        <v>0</v>
      </c>
      <c r="BI791" s="220">
        <f>IF(N791="nulová",J791,0)</f>
        <v>0</v>
      </c>
      <c r="BJ791" s="19" t="s">
        <v>82</v>
      </c>
      <c r="BK791" s="220">
        <f>ROUND(I791*H791,2)</f>
        <v>0</v>
      </c>
      <c r="BL791" s="19" t="s">
        <v>129</v>
      </c>
      <c r="BM791" s="219" t="s">
        <v>565</v>
      </c>
    </row>
    <row r="792" s="2" customFormat="1" ht="37.8" customHeight="1">
      <c r="A792" s="40"/>
      <c r="B792" s="41"/>
      <c r="C792" s="207" t="s">
        <v>566</v>
      </c>
      <c r="D792" s="207" t="s">
        <v>125</v>
      </c>
      <c r="E792" s="208" t="s">
        <v>567</v>
      </c>
      <c r="F792" s="209" t="s">
        <v>568</v>
      </c>
      <c r="G792" s="210" t="s">
        <v>543</v>
      </c>
      <c r="H792" s="211">
        <v>3</v>
      </c>
      <c r="I792" s="212"/>
      <c r="J792" s="213">
        <f>ROUND(I792*H792,2)</f>
        <v>0</v>
      </c>
      <c r="K792" s="214"/>
      <c r="L792" s="46"/>
      <c r="M792" s="215" t="s">
        <v>19</v>
      </c>
      <c r="N792" s="216" t="s">
        <v>45</v>
      </c>
      <c r="O792" s="86"/>
      <c r="P792" s="217">
        <f>O792*H792</f>
        <v>0</v>
      </c>
      <c r="Q792" s="217">
        <v>1.0000000000000001E-05</v>
      </c>
      <c r="R792" s="217">
        <f>Q792*H792</f>
        <v>3.0000000000000004E-05</v>
      </c>
      <c r="S792" s="217">
        <v>0</v>
      </c>
      <c r="T792" s="218">
        <f>S792*H792</f>
        <v>0</v>
      </c>
      <c r="U792" s="40"/>
      <c r="V792" s="40"/>
      <c r="W792" s="40"/>
      <c r="X792" s="40"/>
      <c r="Y792" s="40"/>
      <c r="Z792" s="40"/>
      <c r="AA792" s="40"/>
      <c r="AB792" s="40"/>
      <c r="AC792" s="40"/>
      <c r="AD792" s="40"/>
      <c r="AE792" s="40"/>
      <c r="AR792" s="219" t="s">
        <v>129</v>
      </c>
      <c r="AT792" s="219" t="s">
        <v>125</v>
      </c>
      <c r="AU792" s="219" t="s">
        <v>84</v>
      </c>
      <c r="AY792" s="19" t="s">
        <v>123</v>
      </c>
      <c r="BE792" s="220">
        <f>IF(N792="základní",J792,0)</f>
        <v>0</v>
      </c>
      <c r="BF792" s="220">
        <f>IF(N792="snížená",J792,0)</f>
        <v>0</v>
      </c>
      <c r="BG792" s="220">
        <f>IF(N792="zákl. přenesená",J792,0)</f>
        <v>0</v>
      </c>
      <c r="BH792" s="220">
        <f>IF(N792="sníž. přenesená",J792,0)</f>
        <v>0</v>
      </c>
      <c r="BI792" s="220">
        <f>IF(N792="nulová",J792,0)</f>
        <v>0</v>
      </c>
      <c r="BJ792" s="19" t="s">
        <v>82</v>
      </c>
      <c r="BK792" s="220">
        <f>ROUND(I792*H792,2)</f>
        <v>0</v>
      </c>
      <c r="BL792" s="19" t="s">
        <v>129</v>
      </c>
      <c r="BM792" s="219" t="s">
        <v>569</v>
      </c>
    </row>
    <row r="793" s="2" customFormat="1">
      <c r="A793" s="40"/>
      <c r="B793" s="41"/>
      <c r="C793" s="42"/>
      <c r="D793" s="221" t="s">
        <v>131</v>
      </c>
      <c r="E793" s="42"/>
      <c r="F793" s="222" t="s">
        <v>570</v>
      </c>
      <c r="G793" s="42"/>
      <c r="H793" s="42"/>
      <c r="I793" s="223"/>
      <c r="J793" s="42"/>
      <c r="K793" s="42"/>
      <c r="L793" s="46"/>
      <c r="M793" s="224"/>
      <c r="N793" s="225"/>
      <c r="O793" s="86"/>
      <c r="P793" s="86"/>
      <c r="Q793" s="86"/>
      <c r="R793" s="86"/>
      <c r="S793" s="86"/>
      <c r="T793" s="87"/>
      <c r="U793" s="40"/>
      <c r="V793" s="40"/>
      <c r="W793" s="40"/>
      <c r="X793" s="40"/>
      <c r="Y793" s="40"/>
      <c r="Z793" s="40"/>
      <c r="AA793" s="40"/>
      <c r="AB793" s="40"/>
      <c r="AC793" s="40"/>
      <c r="AD793" s="40"/>
      <c r="AE793" s="40"/>
      <c r="AT793" s="19" t="s">
        <v>131</v>
      </c>
      <c r="AU793" s="19" t="s">
        <v>84</v>
      </c>
    </row>
    <row r="794" s="2" customFormat="1" ht="16.5" customHeight="1">
      <c r="A794" s="40"/>
      <c r="B794" s="41"/>
      <c r="C794" s="270" t="s">
        <v>571</v>
      </c>
      <c r="D794" s="270" t="s">
        <v>403</v>
      </c>
      <c r="E794" s="271" t="s">
        <v>572</v>
      </c>
      <c r="F794" s="272" t="s">
        <v>573</v>
      </c>
      <c r="G794" s="273" t="s">
        <v>543</v>
      </c>
      <c r="H794" s="274">
        <v>3</v>
      </c>
      <c r="I794" s="275"/>
      <c r="J794" s="276">
        <f>ROUND(I794*H794,2)</f>
        <v>0</v>
      </c>
      <c r="K794" s="277"/>
      <c r="L794" s="278"/>
      <c r="M794" s="279" t="s">
        <v>19</v>
      </c>
      <c r="N794" s="280" t="s">
        <v>45</v>
      </c>
      <c r="O794" s="86"/>
      <c r="P794" s="217">
        <f>O794*H794</f>
        <v>0</v>
      </c>
      <c r="Q794" s="217">
        <v>0.0015399999999999999</v>
      </c>
      <c r="R794" s="217">
        <f>Q794*H794</f>
        <v>0.00462</v>
      </c>
      <c r="S794" s="217">
        <v>0</v>
      </c>
      <c r="T794" s="218">
        <f>S794*H794</f>
        <v>0</v>
      </c>
      <c r="U794" s="40"/>
      <c r="V794" s="40"/>
      <c r="W794" s="40"/>
      <c r="X794" s="40"/>
      <c r="Y794" s="40"/>
      <c r="Z794" s="40"/>
      <c r="AA794" s="40"/>
      <c r="AB794" s="40"/>
      <c r="AC794" s="40"/>
      <c r="AD794" s="40"/>
      <c r="AE794" s="40"/>
      <c r="AR794" s="219" t="s">
        <v>272</v>
      </c>
      <c r="AT794" s="219" t="s">
        <v>403</v>
      </c>
      <c r="AU794" s="219" t="s">
        <v>84</v>
      </c>
      <c r="AY794" s="19" t="s">
        <v>123</v>
      </c>
      <c r="BE794" s="220">
        <f>IF(N794="základní",J794,0)</f>
        <v>0</v>
      </c>
      <c r="BF794" s="220">
        <f>IF(N794="snížená",J794,0)</f>
        <v>0</v>
      </c>
      <c r="BG794" s="220">
        <f>IF(N794="zákl. přenesená",J794,0)</f>
        <v>0</v>
      </c>
      <c r="BH794" s="220">
        <f>IF(N794="sníž. přenesená",J794,0)</f>
        <v>0</v>
      </c>
      <c r="BI794" s="220">
        <f>IF(N794="nulová",J794,0)</f>
        <v>0</v>
      </c>
      <c r="BJ794" s="19" t="s">
        <v>82</v>
      </c>
      <c r="BK794" s="220">
        <f>ROUND(I794*H794,2)</f>
        <v>0</v>
      </c>
      <c r="BL794" s="19" t="s">
        <v>129</v>
      </c>
      <c r="BM794" s="219" t="s">
        <v>574</v>
      </c>
    </row>
    <row r="795" s="2" customFormat="1" ht="37.8" customHeight="1">
      <c r="A795" s="40"/>
      <c r="B795" s="41"/>
      <c r="C795" s="207" t="s">
        <v>575</v>
      </c>
      <c r="D795" s="207" t="s">
        <v>125</v>
      </c>
      <c r="E795" s="208" t="s">
        <v>576</v>
      </c>
      <c r="F795" s="209" t="s">
        <v>577</v>
      </c>
      <c r="G795" s="210" t="s">
        <v>543</v>
      </c>
      <c r="H795" s="211">
        <v>3</v>
      </c>
      <c r="I795" s="212"/>
      <c r="J795" s="213">
        <f>ROUND(I795*H795,2)</f>
        <v>0</v>
      </c>
      <c r="K795" s="214"/>
      <c r="L795" s="46"/>
      <c r="M795" s="215" t="s">
        <v>19</v>
      </c>
      <c r="N795" s="216" t="s">
        <v>45</v>
      </c>
      <c r="O795" s="86"/>
      <c r="P795" s="217">
        <f>O795*H795</f>
        <v>0</v>
      </c>
      <c r="Q795" s="217">
        <v>1.0000000000000001E-05</v>
      </c>
      <c r="R795" s="217">
        <f>Q795*H795</f>
        <v>3.0000000000000004E-05</v>
      </c>
      <c r="S795" s="217">
        <v>0</v>
      </c>
      <c r="T795" s="218">
        <f>S795*H795</f>
        <v>0</v>
      </c>
      <c r="U795" s="40"/>
      <c r="V795" s="40"/>
      <c r="W795" s="40"/>
      <c r="X795" s="40"/>
      <c r="Y795" s="40"/>
      <c r="Z795" s="40"/>
      <c r="AA795" s="40"/>
      <c r="AB795" s="40"/>
      <c r="AC795" s="40"/>
      <c r="AD795" s="40"/>
      <c r="AE795" s="40"/>
      <c r="AR795" s="219" t="s">
        <v>129</v>
      </c>
      <c r="AT795" s="219" t="s">
        <v>125</v>
      </c>
      <c r="AU795" s="219" t="s">
        <v>84</v>
      </c>
      <c r="AY795" s="19" t="s">
        <v>123</v>
      </c>
      <c r="BE795" s="220">
        <f>IF(N795="základní",J795,0)</f>
        <v>0</v>
      </c>
      <c r="BF795" s="220">
        <f>IF(N795="snížená",J795,0)</f>
        <v>0</v>
      </c>
      <c r="BG795" s="220">
        <f>IF(N795="zákl. přenesená",J795,0)</f>
        <v>0</v>
      </c>
      <c r="BH795" s="220">
        <f>IF(N795="sníž. přenesená",J795,0)</f>
        <v>0</v>
      </c>
      <c r="BI795" s="220">
        <f>IF(N795="nulová",J795,0)</f>
        <v>0</v>
      </c>
      <c r="BJ795" s="19" t="s">
        <v>82</v>
      </c>
      <c r="BK795" s="220">
        <f>ROUND(I795*H795,2)</f>
        <v>0</v>
      </c>
      <c r="BL795" s="19" t="s">
        <v>129</v>
      </c>
      <c r="BM795" s="219" t="s">
        <v>578</v>
      </c>
    </row>
    <row r="796" s="2" customFormat="1">
      <c r="A796" s="40"/>
      <c r="B796" s="41"/>
      <c r="C796" s="42"/>
      <c r="D796" s="221" t="s">
        <v>131</v>
      </c>
      <c r="E796" s="42"/>
      <c r="F796" s="222" t="s">
        <v>579</v>
      </c>
      <c r="G796" s="42"/>
      <c r="H796" s="42"/>
      <c r="I796" s="223"/>
      <c r="J796" s="42"/>
      <c r="K796" s="42"/>
      <c r="L796" s="46"/>
      <c r="M796" s="224"/>
      <c r="N796" s="225"/>
      <c r="O796" s="86"/>
      <c r="P796" s="86"/>
      <c r="Q796" s="86"/>
      <c r="R796" s="86"/>
      <c r="S796" s="86"/>
      <c r="T796" s="87"/>
      <c r="U796" s="40"/>
      <c r="V796" s="40"/>
      <c r="W796" s="40"/>
      <c r="X796" s="40"/>
      <c r="Y796" s="40"/>
      <c r="Z796" s="40"/>
      <c r="AA796" s="40"/>
      <c r="AB796" s="40"/>
      <c r="AC796" s="40"/>
      <c r="AD796" s="40"/>
      <c r="AE796" s="40"/>
      <c r="AT796" s="19" t="s">
        <v>131</v>
      </c>
      <c r="AU796" s="19" t="s">
        <v>84</v>
      </c>
    </row>
    <row r="797" s="13" customFormat="1">
      <c r="A797" s="13"/>
      <c r="B797" s="226"/>
      <c r="C797" s="227"/>
      <c r="D797" s="228" t="s">
        <v>133</v>
      </c>
      <c r="E797" s="229" t="s">
        <v>19</v>
      </c>
      <c r="F797" s="230" t="s">
        <v>164</v>
      </c>
      <c r="G797" s="227"/>
      <c r="H797" s="231">
        <v>3</v>
      </c>
      <c r="I797" s="232"/>
      <c r="J797" s="227"/>
      <c r="K797" s="227"/>
      <c r="L797" s="233"/>
      <c r="M797" s="234"/>
      <c r="N797" s="235"/>
      <c r="O797" s="235"/>
      <c r="P797" s="235"/>
      <c r="Q797" s="235"/>
      <c r="R797" s="235"/>
      <c r="S797" s="235"/>
      <c r="T797" s="236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T797" s="237" t="s">
        <v>133</v>
      </c>
      <c r="AU797" s="237" t="s">
        <v>84</v>
      </c>
      <c r="AV797" s="13" t="s">
        <v>84</v>
      </c>
      <c r="AW797" s="13" t="s">
        <v>33</v>
      </c>
      <c r="AX797" s="13" t="s">
        <v>74</v>
      </c>
      <c r="AY797" s="237" t="s">
        <v>123</v>
      </c>
    </row>
    <row r="798" s="14" customFormat="1">
      <c r="A798" s="14"/>
      <c r="B798" s="238"/>
      <c r="C798" s="239"/>
      <c r="D798" s="228" t="s">
        <v>133</v>
      </c>
      <c r="E798" s="240" t="s">
        <v>19</v>
      </c>
      <c r="F798" s="241" t="s">
        <v>555</v>
      </c>
      <c r="G798" s="239"/>
      <c r="H798" s="240" t="s">
        <v>19</v>
      </c>
      <c r="I798" s="242"/>
      <c r="J798" s="239"/>
      <c r="K798" s="239"/>
      <c r="L798" s="243"/>
      <c r="M798" s="244"/>
      <c r="N798" s="245"/>
      <c r="O798" s="245"/>
      <c r="P798" s="245"/>
      <c r="Q798" s="245"/>
      <c r="R798" s="245"/>
      <c r="S798" s="245"/>
      <c r="T798" s="246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T798" s="247" t="s">
        <v>133</v>
      </c>
      <c r="AU798" s="247" t="s">
        <v>84</v>
      </c>
      <c r="AV798" s="14" t="s">
        <v>82</v>
      </c>
      <c r="AW798" s="14" t="s">
        <v>33</v>
      </c>
      <c r="AX798" s="14" t="s">
        <v>74</v>
      </c>
      <c r="AY798" s="247" t="s">
        <v>123</v>
      </c>
    </row>
    <row r="799" s="15" customFormat="1">
      <c r="A799" s="15"/>
      <c r="B799" s="248"/>
      <c r="C799" s="249"/>
      <c r="D799" s="228" t="s">
        <v>133</v>
      </c>
      <c r="E799" s="250" t="s">
        <v>19</v>
      </c>
      <c r="F799" s="251" t="s">
        <v>155</v>
      </c>
      <c r="G799" s="249"/>
      <c r="H799" s="252">
        <v>3</v>
      </c>
      <c r="I799" s="253"/>
      <c r="J799" s="249"/>
      <c r="K799" s="249"/>
      <c r="L799" s="254"/>
      <c r="M799" s="255"/>
      <c r="N799" s="256"/>
      <c r="O799" s="256"/>
      <c r="P799" s="256"/>
      <c r="Q799" s="256"/>
      <c r="R799" s="256"/>
      <c r="S799" s="256"/>
      <c r="T799" s="257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  <c r="AE799" s="15"/>
      <c r="AT799" s="258" t="s">
        <v>133</v>
      </c>
      <c r="AU799" s="258" t="s">
        <v>84</v>
      </c>
      <c r="AV799" s="15" t="s">
        <v>129</v>
      </c>
      <c r="AW799" s="15" t="s">
        <v>33</v>
      </c>
      <c r="AX799" s="15" t="s">
        <v>82</v>
      </c>
      <c r="AY799" s="258" t="s">
        <v>123</v>
      </c>
    </row>
    <row r="800" s="2" customFormat="1" ht="16.5" customHeight="1">
      <c r="A800" s="40"/>
      <c r="B800" s="41"/>
      <c r="C800" s="270" t="s">
        <v>580</v>
      </c>
      <c r="D800" s="270" t="s">
        <v>403</v>
      </c>
      <c r="E800" s="271" t="s">
        <v>581</v>
      </c>
      <c r="F800" s="272" t="s">
        <v>582</v>
      </c>
      <c r="G800" s="273" t="s">
        <v>543</v>
      </c>
      <c r="H800" s="274">
        <v>3</v>
      </c>
      <c r="I800" s="275"/>
      <c r="J800" s="276">
        <f>ROUND(I800*H800,2)</f>
        <v>0</v>
      </c>
      <c r="K800" s="277"/>
      <c r="L800" s="278"/>
      <c r="M800" s="279" t="s">
        <v>19</v>
      </c>
      <c r="N800" s="280" t="s">
        <v>45</v>
      </c>
      <c r="O800" s="86"/>
      <c r="P800" s="217">
        <f>O800*H800</f>
        <v>0</v>
      </c>
      <c r="Q800" s="217">
        <v>0.0011000000000000001</v>
      </c>
      <c r="R800" s="217">
        <f>Q800*H800</f>
        <v>0.0033</v>
      </c>
      <c r="S800" s="217">
        <v>0</v>
      </c>
      <c r="T800" s="218">
        <f>S800*H800</f>
        <v>0</v>
      </c>
      <c r="U800" s="40"/>
      <c r="V800" s="40"/>
      <c r="W800" s="40"/>
      <c r="X800" s="40"/>
      <c r="Y800" s="40"/>
      <c r="Z800" s="40"/>
      <c r="AA800" s="40"/>
      <c r="AB800" s="40"/>
      <c r="AC800" s="40"/>
      <c r="AD800" s="40"/>
      <c r="AE800" s="40"/>
      <c r="AR800" s="219" t="s">
        <v>272</v>
      </c>
      <c r="AT800" s="219" t="s">
        <v>403</v>
      </c>
      <c r="AU800" s="219" t="s">
        <v>84</v>
      </c>
      <c r="AY800" s="19" t="s">
        <v>123</v>
      </c>
      <c r="BE800" s="220">
        <f>IF(N800="základní",J800,0)</f>
        <v>0</v>
      </c>
      <c r="BF800" s="220">
        <f>IF(N800="snížená",J800,0)</f>
        <v>0</v>
      </c>
      <c r="BG800" s="220">
        <f>IF(N800="zákl. přenesená",J800,0)</f>
        <v>0</v>
      </c>
      <c r="BH800" s="220">
        <f>IF(N800="sníž. přenesená",J800,0)</f>
        <v>0</v>
      </c>
      <c r="BI800" s="220">
        <f>IF(N800="nulová",J800,0)</f>
        <v>0</v>
      </c>
      <c r="BJ800" s="19" t="s">
        <v>82</v>
      </c>
      <c r="BK800" s="220">
        <f>ROUND(I800*H800,2)</f>
        <v>0</v>
      </c>
      <c r="BL800" s="19" t="s">
        <v>129</v>
      </c>
      <c r="BM800" s="219" t="s">
        <v>583</v>
      </c>
    </row>
    <row r="801" s="2" customFormat="1" ht="37.8" customHeight="1">
      <c r="A801" s="40"/>
      <c r="B801" s="41"/>
      <c r="C801" s="207" t="s">
        <v>584</v>
      </c>
      <c r="D801" s="207" t="s">
        <v>125</v>
      </c>
      <c r="E801" s="208" t="s">
        <v>585</v>
      </c>
      <c r="F801" s="209" t="s">
        <v>586</v>
      </c>
      <c r="G801" s="210" t="s">
        <v>543</v>
      </c>
      <c r="H801" s="211">
        <v>4</v>
      </c>
      <c r="I801" s="212"/>
      <c r="J801" s="213">
        <f>ROUND(I801*H801,2)</f>
        <v>0</v>
      </c>
      <c r="K801" s="214"/>
      <c r="L801" s="46"/>
      <c r="M801" s="215" t="s">
        <v>19</v>
      </c>
      <c r="N801" s="216" t="s">
        <v>45</v>
      </c>
      <c r="O801" s="86"/>
      <c r="P801" s="217">
        <f>O801*H801</f>
        <v>0</v>
      </c>
      <c r="Q801" s="217">
        <v>1.0000000000000001E-05</v>
      </c>
      <c r="R801" s="217">
        <f>Q801*H801</f>
        <v>4.0000000000000003E-05</v>
      </c>
      <c r="S801" s="217">
        <v>0</v>
      </c>
      <c r="T801" s="218">
        <f>S801*H801</f>
        <v>0</v>
      </c>
      <c r="U801" s="40"/>
      <c r="V801" s="40"/>
      <c r="W801" s="40"/>
      <c r="X801" s="40"/>
      <c r="Y801" s="40"/>
      <c r="Z801" s="40"/>
      <c r="AA801" s="40"/>
      <c r="AB801" s="40"/>
      <c r="AC801" s="40"/>
      <c r="AD801" s="40"/>
      <c r="AE801" s="40"/>
      <c r="AR801" s="219" t="s">
        <v>129</v>
      </c>
      <c r="AT801" s="219" t="s">
        <v>125</v>
      </c>
      <c r="AU801" s="219" t="s">
        <v>84</v>
      </c>
      <c r="AY801" s="19" t="s">
        <v>123</v>
      </c>
      <c r="BE801" s="220">
        <f>IF(N801="základní",J801,0)</f>
        <v>0</v>
      </c>
      <c r="BF801" s="220">
        <f>IF(N801="snížená",J801,0)</f>
        <v>0</v>
      </c>
      <c r="BG801" s="220">
        <f>IF(N801="zákl. přenesená",J801,0)</f>
        <v>0</v>
      </c>
      <c r="BH801" s="220">
        <f>IF(N801="sníž. přenesená",J801,0)</f>
        <v>0</v>
      </c>
      <c r="BI801" s="220">
        <f>IF(N801="nulová",J801,0)</f>
        <v>0</v>
      </c>
      <c r="BJ801" s="19" t="s">
        <v>82</v>
      </c>
      <c r="BK801" s="220">
        <f>ROUND(I801*H801,2)</f>
        <v>0</v>
      </c>
      <c r="BL801" s="19" t="s">
        <v>129</v>
      </c>
      <c r="BM801" s="219" t="s">
        <v>587</v>
      </c>
    </row>
    <row r="802" s="2" customFormat="1">
      <c r="A802" s="40"/>
      <c r="B802" s="41"/>
      <c r="C802" s="42"/>
      <c r="D802" s="221" t="s">
        <v>131</v>
      </c>
      <c r="E802" s="42"/>
      <c r="F802" s="222" t="s">
        <v>588</v>
      </c>
      <c r="G802" s="42"/>
      <c r="H802" s="42"/>
      <c r="I802" s="223"/>
      <c r="J802" s="42"/>
      <c r="K802" s="42"/>
      <c r="L802" s="46"/>
      <c r="M802" s="224"/>
      <c r="N802" s="225"/>
      <c r="O802" s="86"/>
      <c r="P802" s="86"/>
      <c r="Q802" s="86"/>
      <c r="R802" s="86"/>
      <c r="S802" s="86"/>
      <c r="T802" s="87"/>
      <c r="U802" s="40"/>
      <c r="V802" s="40"/>
      <c r="W802" s="40"/>
      <c r="X802" s="40"/>
      <c r="Y802" s="40"/>
      <c r="Z802" s="40"/>
      <c r="AA802" s="40"/>
      <c r="AB802" s="40"/>
      <c r="AC802" s="40"/>
      <c r="AD802" s="40"/>
      <c r="AE802" s="40"/>
      <c r="AT802" s="19" t="s">
        <v>131</v>
      </c>
      <c r="AU802" s="19" t="s">
        <v>84</v>
      </c>
    </row>
    <row r="803" s="13" customFormat="1">
      <c r="A803" s="13"/>
      <c r="B803" s="226"/>
      <c r="C803" s="227"/>
      <c r="D803" s="228" t="s">
        <v>133</v>
      </c>
      <c r="E803" s="229" t="s">
        <v>19</v>
      </c>
      <c r="F803" s="230" t="s">
        <v>129</v>
      </c>
      <c r="G803" s="227"/>
      <c r="H803" s="231">
        <v>4</v>
      </c>
      <c r="I803" s="232"/>
      <c r="J803" s="227"/>
      <c r="K803" s="227"/>
      <c r="L803" s="233"/>
      <c r="M803" s="234"/>
      <c r="N803" s="235"/>
      <c r="O803" s="235"/>
      <c r="P803" s="235"/>
      <c r="Q803" s="235"/>
      <c r="R803" s="235"/>
      <c r="S803" s="235"/>
      <c r="T803" s="236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T803" s="237" t="s">
        <v>133</v>
      </c>
      <c r="AU803" s="237" t="s">
        <v>84</v>
      </c>
      <c r="AV803" s="13" t="s">
        <v>84</v>
      </c>
      <c r="AW803" s="13" t="s">
        <v>33</v>
      </c>
      <c r="AX803" s="13" t="s">
        <v>74</v>
      </c>
      <c r="AY803" s="237" t="s">
        <v>123</v>
      </c>
    </row>
    <row r="804" s="14" customFormat="1">
      <c r="A804" s="14"/>
      <c r="B804" s="238"/>
      <c r="C804" s="239"/>
      <c r="D804" s="228" t="s">
        <v>133</v>
      </c>
      <c r="E804" s="240" t="s">
        <v>19</v>
      </c>
      <c r="F804" s="241" t="s">
        <v>555</v>
      </c>
      <c r="G804" s="239"/>
      <c r="H804" s="240" t="s">
        <v>19</v>
      </c>
      <c r="I804" s="242"/>
      <c r="J804" s="239"/>
      <c r="K804" s="239"/>
      <c r="L804" s="243"/>
      <c r="M804" s="244"/>
      <c r="N804" s="245"/>
      <c r="O804" s="245"/>
      <c r="P804" s="245"/>
      <c r="Q804" s="245"/>
      <c r="R804" s="245"/>
      <c r="S804" s="245"/>
      <c r="T804" s="246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T804" s="247" t="s">
        <v>133</v>
      </c>
      <c r="AU804" s="247" t="s">
        <v>84</v>
      </c>
      <c r="AV804" s="14" t="s">
        <v>82</v>
      </c>
      <c r="AW804" s="14" t="s">
        <v>33</v>
      </c>
      <c r="AX804" s="14" t="s">
        <v>74</v>
      </c>
      <c r="AY804" s="247" t="s">
        <v>123</v>
      </c>
    </row>
    <row r="805" s="15" customFormat="1">
      <c r="A805" s="15"/>
      <c r="B805" s="248"/>
      <c r="C805" s="249"/>
      <c r="D805" s="228" t="s">
        <v>133</v>
      </c>
      <c r="E805" s="250" t="s">
        <v>19</v>
      </c>
      <c r="F805" s="251" t="s">
        <v>155</v>
      </c>
      <c r="G805" s="249"/>
      <c r="H805" s="252">
        <v>4</v>
      </c>
      <c r="I805" s="253"/>
      <c r="J805" s="249"/>
      <c r="K805" s="249"/>
      <c r="L805" s="254"/>
      <c r="M805" s="255"/>
      <c r="N805" s="256"/>
      <c r="O805" s="256"/>
      <c r="P805" s="256"/>
      <c r="Q805" s="256"/>
      <c r="R805" s="256"/>
      <c r="S805" s="256"/>
      <c r="T805" s="257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T805" s="258" t="s">
        <v>133</v>
      </c>
      <c r="AU805" s="258" t="s">
        <v>84</v>
      </c>
      <c r="AV805" s="15" t="s">
        <v>129</v>
      </c>
      <c r="AW805" s="15" t="s">
        <v>33</v>
      </c>
      <c r="AX805" s="15" t="s">
        <v>82</v>
      </c>
      <c r="AY805" s="258" t="s">
        <v>123</v>
      </c>
    </row>
    <row r="806" s="2" customFormat="1" ht="24.15" customHeight="1">
      <c r="A806" s="40"/>
      <c r="B806" s="41"/>
      <c r="C806" s="270" t="s">
        <v>589</v>
      </c>
      <c r="D806" s="270" t="s">
        <v>403</v>
      </c>
      <c r="E806" s="271" t="s">
        <v>590</v>
      </c>
      <c r="F806" s="272" t="s">
        <v>591</v>
      </c>
      <c r="G806" s="273" t="s">
        <v>543</v>
      </c>
      <c r="H806" s="274">
        <v>4</v>
      </c>
      <c r="I806" s="275"/>
      <c r="J806" s="276">
        <f>ROUND(I806*H806,2)</f>
        <v>0</v>
      </c>
      <c r="K806" s="277"/>
      <c r="L806" s="278"/>
      <c r="M806" s="279" t="s">
        <v>19</v>
      </c>
      <c r="N806" s="280" t="s">
        <v>45</v>
      </c>
      <c r="O806" s="86"/>
      <c r="P806" s="217">
        <f>O806*H806</f>
        <v>0</v>
      </c>
      <c r="Q806" s="217">
        <v>0.0040000000000000001</v>
      </c>
      <c r="R806" s="217">
        <f>Q806*H806</f>
        <v>0.016</v>
      </c>
      <c r="S806" s="217">
        <v>0</v>
      </c>
      <c r="T806" s="218">
        <f>S806*H806</f>
        <v>0</v>
      </c>
      <c r="U806" s="40"/>
      <c r="V806" s="40"/>
      <c r="W806" s="40"/>
      <c r="X806" s="40"/>
      <c r="Y806" s="40"/>
      <c r="Z806" s="40"/>
      <c r="AA806" s="40"/>
      <c r="AB806" s="40"/>
      <c r="AC806" s="40"/>
      <c r="AD806" s="40"/>
      <c r="AE806" s="40"/>
      <c r="AR806" s="219" t="s">
        <v>272</v>
      </c>
      <c r="AT806" s="219" t="s">
        <v>403</v>
      </c>
      <c r="AU806" s="219" t="s">
        <v>84</v>
      </c>
      <c r="AY806" s="19" t="s">
        <v>123</v>
      </c>
      <c r="BE806" s="220">
        <f>IF(N806="základní",J806,0)</f>
        <v>0</v>
      </c>
      <c r="BF806" s="220">
        <f>IF(N806="snížená",J806,0)</f>
        <v>0</v>
      </c>
      <c r="BG806" s="220">
        <f>IF(N806="zákl. přenesená",J806,0)</f>
        <v>0</v>
      </c>
      <c r="BH806" s="220">
        <f>IF(N806="sníž. přenesená",J806,0)</f>
        <v>0</v>
      </c>
      <c r="BI806" s="220">
        <f>IF(N806="nulová",J806,0)</f>
        <v>0</v>
      </c>
      <c r="BJ806" s="19" t="s">
        <v>82</v>
      </c>
      <c r="BK806" s="220">
        <f>ROUND(I806*H806,2)</f>
        <v>0</v>
      </c>
      <c r="BL806" s="19" t="s">
        <v>129</v>
      </c>
      <c r="BM806" s="219" t="s">
        <v>592</v>
      </c>
    </row>
    <row r="807" s="2" customFormat="1" ht="37.8" customHeight="1">
      <c r="A807" s="40"/>
      <c r="B807" s="41"/>
      <c r="C807" s="207" t="s">
        <v>593</v>
      </c>
      <c r="D807" s="207" t="s">
        <v>125</v>
      </c>
      <c r="E807" s="208" t="s">
        <v>594</v>
      </c>
      <c r="F807" s="209" t="s">
        <v>595</v>
      </c>
      <c r="G807" s="210" t="s">
        <v>543</v>
      </c>
      <c r="H807" s="211">
        <v>4</v>
      </c>
      <c r="I807" s="212"/>
      <c r="J807" s="213">
        <f>ROUND(I807*H807,2)</f>
        <v>0</v>
      </c>
      <c r="K807" s="214"/>
      <c r="L807" s="46"/>
      <c r="M807" s="215" t="s">
        <v>19</v>
      </c>
      <c r="N807" s="216" t="s">
        <v>45</v>
      </c>
      <c r="O807" s="86"/>
      <c r="P807" s="217">
        <f>O807*H807</f>
        <v>0</v>
      </c>
      <c r="Q807" s="217">
        <v>2.0000000000000002E-05</v>
      </c>
      <c r="R807" s="217">
        <f>Q807*H807</f>
        <v>8.0000000000000007E-05</v>
      </c>
      <c r="S807" s="217">
        <v>0</v>
      </c>
      <c r="T807" s="218">
        <f>S807*H807</f>
        <v>0</v>
      </c>
      <c r="U807" s="40"/>
      <c r="V807" s="40"/>
      <c r="W807" s="40"/>
      <c r="X807" s="40"/>
      <c r="Y807" s="40"/>
      <c r="Z807" s="40"/>
      <c r="AA807" s="40"/>
      <c r="AB807" s="40"/>
      <c r="AC807" s="40"/>
      <c r="AD807" s="40"/>
      <c r="AE807" s="40"/>
      <c r="AR807" s="219" t="s">
        <v>129</v>
      </c>
      <c r="AT807" s="219" t="s">
        <v>125</v>
      </c>
      <c r="AU807" s="219" t="s">
        <v>84</v>
      </c>
      <c r="AY807" s="19" t="s">
        <v>123</v>
      </c>
      <c r="BE807" s="220">
        <f>IF(N807="základní",J807,0)</f>
        <v>0</v>
      </c>
      <c r="BF807" s="220">
        <f>IF(N807="snížená",J807,0)</f>
        <v>0</v>
      </c>
      <c r="BG807" s="220">
        <f>IF(N807="zákl. přenesená",J807,0)</f>
        <v>0</v>
      </c>
      <c r="BH807" s="220">
        <f>IF(N807="sníž. přenesená",J807,0)</f>
        <v>0</v>
      </c>
      <c r="BI807" s="220">
        <f>IF(N807="nulová",J807,0)</f>
        <v>0</v>
      </c>
      <c r="BJ807" s="19" t="s">
        <v>82</v>
      </c>
      <c r="BK807" s="220">
        <f>ROUND(I807*H807,2)</f>
        <v>0</v>
      </c>
      <c r="BL807" s="19" t="s">
        <v>129</v>
      </c>
      <c r="BM807" s="219" t="s">
        <v>596</v>
      </c>
    </row>
    <row r="808" s="2" customFormat="1">
      <c r="A808" s="40"/>
      <c r="B808" s="41"/>
      <c r="C808" s="42"/>
      <c r="D808" s="221" t="s">
        <v>131</v>
      </c>
      <c r="E808" s="42"/>
      <c r="F808" s="222" t="s">
        <v>597</v>
      </c>
      <c r="G808" s="42"/>
      <c r="H808" s="42"/>
      <c r="I808" s="223"/>
      <c r="J808" s="42"/>
      <c r="K808" s="42"/>
      <c r="L808" s="46"/>
      <c r="M808" s="224"/>
      <c r="N808" s="225"/>
      <c r="O808" s="86"/>
      <c r="P808" s="86"/>
      <c r="Q808" s="86"/>
      <c r="R808" s="86"/>
      <c r="S808" s="86"/>
      <c r="T808" s="87"/>
      <c r="U808" s="40"/>
      <c r="V808" s="40"/>
      <c r="W808" s="40"/>
      <c r="X808" s="40"/>
      <c r="Y808" s="40"/>
      <c r="Z808" s="40"/>
      <c r="AA808" s="40"/>
      <c r="AB808" s="40"/>
      <c r="AC808" s="40"/>
      <c r="AD808" s="40"/>
      <c r="AE808" s="40"/>
      <c r="AT808" s="19" t="s">
        <v>131</v>
      </c>
      <c r="AU808" s="19" t="s">
        <v>84</v>
      </c>
    </row>
    <row r="809" s="2" customFormat="1" ht="24.15" customHeight="1">
      <c r="A809" s="40"/>
      <c r="B809" s="41"/>
      <c r="C809" s="270" t="s">
        <v>598</v>
      </c>
      <c r="D809" s="270" t="s">
        <v>403</v>
      </c>
      <c r="E809" s="271" t="s">
        <v>599</v>
      </c>
      <c r="F809" s="272" t="s">
        <v>600</v>
      </c>
      <c r="G809" s="273" t="s">
        <v>543</v>
      </c>
      <c r="H809" s="274">
        <v>2</v>
      </c>
      <c r="I809" s="275"/>
      <c r="J809" s="276">
        <f>ROUND(I809*H809,2)</f>
        <v>0</v>
      </c>
      <c r="K809" s="277"/>
      <c r="L809" s="278"/>
      <c r="M809" s="279" t="s">
        <v>19</v>
      </c>
      <c r="N809" s="280" t="s">
        <v>45</v>
      </c>
      <c r="O809" s="86"/>
      <c r="P809" s="217">
        <f>O809*H809</f>
        <v>0</v>
      </c>
      <c r="Q809" s="217">
        <v>0.0071999999999999998</v>
      </c>
      <c r="R809" s="217">
        <f>Q809*H809</f>
        <v>0.0144</v>
      </c>
      <c r="S809" s="217">
        <v>0</v>
      </c>
      <c r="T809" s="218">
        <f>S809*H809</f>
        <v>0</v>
      </c>
      <c r="U809" s="40"/>
      <c r="V809" s="40"/>
      <c r="W809" s="40"/>
      <c r="X809" s="40"/>
      <c r="Y809" s="40"/>
      <c r="Z809" s="40"/>
      <c r="AA809" s="40"/>
      <c r="AB809" s="40"/>
      <c r="AC809" s="40"/>
      <c r="AD809" s="40"/>
      <c r="AE809" s="40"/>
      <c r="AR809" s="219" t="s">
        <v>272</v>
      </c>
      <c r="AT809" s="219" t="s">
        <v>403</v>
      </c>
      <c r="AU809" s="219" t="s">
        <v>84</v>
      </c>
      <c r="AY809" s="19" t="s">
        <v>123</v>
      </c>
      <c r="BE809" s="220">
        <f>IF(N809="základní",J809,0)</f>
        <v>0</v>
      </c>
      <c r="BF809" s="220">
        <f>IF(N809="snížená",J809,0)</f>
        <v>0</v>
      </c>
      <c r="BG809" s="220">
        <f>IF(N809="zákl. přenesená",J809,0)</f>
        <v>0</v>
      </c>
      <c r="BH809" s="220">
        <f>IF(N809="sníž. přenesená",J809,0)</f>
        <v>0</v>
      </c>
      <c r="BI809" s="220">
        <f>IF(N809="nulová",J809,0)</f>
        <v>0</v>
      </c>
      <c r="BJ809" s="19" t="s">
        <v>82</v>
      </c>
      <c r="BK809" s="220">
        <f>ROUND(I809*H809,2)</f>
        <v>0</v>
      </c>
      <c r="BL809" s="19" t="s">
        <v>129</v>
      </c>
      <c r="BM809" s="219" t="s">
        <v>601</v>
      </c>
    </row>
    <row r="810" s="2" customFormat="1" ht="24.15" customHeight="1">
      <c r="A810" s="40"/>
      <c r="B810" s="41"/>
      <c r="C810" s="270" t="s">
        <v>602</v>
      </c>
      <c r="D810" s="270" t="s">
        <v>403</v>
      </c>
      <c r="E810" s="271" t="s">
        <v>603</v>
      </c>
      <c r="F810" s="272" t="s">
        <v>604</v>
      </c>
      <c r="G810" s="273" t="s">
        <v>543</v>
      </c>
      <c r="H810" s="274">
        <v>2</v>
      </c>
      <c r="I810" s="275"/>
      <c r="J810" s="276">
        <f>ROUND(I810*H810,2)</f>
        <v>0</v>
      </c>
      <c r="K810" s="277"/>
      <c r="L810" s="278"/>
      <c r="M810" s="279" t="s">
        <v>19</v>
      </c>
      <c r="N810" s="280" t="s">
        <v>45</v>
      </c>
      <c r="O810" s="86"/>
      <c r="P810" s="217">
        <f>O810*H810</f>
        <v>0</v>
      </c>
      <c r="Q810" s="217">
        <v>0.0085000000000000006</v>
      </c>
      <c r="R810" s="217">
        <f>Q810*H810</f>
        <v>0.017000000000000001</v>
      </c>
      <c r="S810" s="217">
        <v>0</v>
      </c>
      <c r="T810" s="218">
        <f>S810*H810</f>
        <v>0</v>
      </c>
      <c r="U810" s="40"/>
      <c r="V810" s="40"/>
      <c r="W810" s="40"/>
      <c r="X810" s="40"/>
      <c r="Y810" s="40"/>
      <c r="Z810" s="40"/>
      <c r="AA810" s="40"/>
      <c r="AB810" s="40"/>
      <c r="AC810" s="40"/>
      <c r="AD810" s="40"/>
      <c r="AE810" s="40"/>
      <c r="AR810" s="219" t="s">
        <v>272</v>
      </c>
      <c r="AT810" s="219" t="s">
        <v>403</v>
      </c>
      <c r="AU810" s="219" t="s">
        <v>84</v>
      </c>
      <c r="AY810" s="19" t="s">
        <v>123</v>
      </c>
      <c r="BE810" s="220">
        <f>IF(N810="základní",J810,0)</f>
        <v>0</v>
      </c>
      <c r="BF810" s="220">
        <f>IF(N810="snížená",J810,0)</f>
        <v>0</v>
      </c>
      <c r="BG810" s="220">
        <f>IF(N810="zákl. přenesená",J810,0)</f>
        <v>0</v>
      </c>
      <c r="BH810" s="220">
        <f>IF(N810="sníž. přenesená",J810,0)</f>
        <v>0</v>
      </c>
      <c r="BI810" s="220">
        <f>IF(N810="nulová",J810,0)</f>
        <v>0</v>
      </c>
      <c r="BJ810" s="19" t="s">
        <v>82</v>
      </c>
      <c r="BK810" s="220">
        <f>ROUND(I810*H810,2)</f>
        <v>0</v>
      </c>
      <c r="BL810" s="19" t="s">
        <v>129</v>
      </c>
      <c r="BM810" s="219" t="s">
        <v>605</v>
      </c>
    </row>
    <row r="811" s="2" customFormat="1" ht="37.8" customHeight="1">
      <c r="A811" s="40"/>
      <c r="B811" s="41"/>
      <c r="C811" s="207" t="s">
        <v>606</v>
      </c>
      <c r="D811" s="207" t="s">
        <v>125</v>
      </c>
      <c r="E811" s="208" t="s">
        <v>607</v>
      </c>
      <c r="F811" s="209" t="s">
        <v>608</v>
      </c>
      <c r="G811" s="210" t="s">
        <v>543</v>
      </c>
      <c r="H811" s="211">
        <v>1</v>
      </c>
      <c r="I811" s="212"/>
      <c r="J811" s="213">
        <f>ROUND(I811*H811,2)</f>
        <v>0</v>
      </c>
      <c r="K811" s="214"/>
      <c r="L811" s="46"/>
      <c r="M811" s="215" t="s">
        <v>19</v>
      </c>
      <c r="N811" s="216" t="s">
        <v>45</v>
      </c>
      <c r="O811" s="86"/>
      <c r="P811" s="217">
        <f>O811*H811</f>
        <v>0</v>
      </c>
      <c r="Q811" s="217">
        <v>2.0000000000000002E-05</v>
      </c>
      <c r="R811" s="217">
        <f>Q811*H811</f>
        <v>2.0000000000000002E-05</v>
      </c>
      <c r="S811" s="217">
        <v>0</v>
      </c>
      <c r="T811" s="218">
        <f>S811*H811</f>
        <v>0</v>
      </c>
      <c r="U811" s="40"/>
      <c r="V811" s="40"/>
      <c r="W811" s="40"/>
      <c r="X811" s="40"/>
      <c r="Y811" s="40"/>
      <c r="Z811" s="40"/>
      <c r="AA811" s="40"/>
      <c r="AB811" s="40"/>
      <c r="AC811" s="40"/>
      <c r="AD811" s="40"/>
      <c r="AE811" s="40"/>
      <c r="AR811" s="219" t="s">
        <v>129</v>
      </c>
      <c r="AT811" s="219" t="s">
        <v>125</v>
      </c>
      <c r="AU811" s="219" t="s">
        <v>84</v>
      </c>
      <c r="AY811" s="19" t="s">
        <v>123</v>
      </c>
      <c r="BE811" s="220">
        <f>IF(N811="základní",J811,0)</f>
        <v>0</v>
      </c>
      <c r="BF811" s="220">
        <f>IF(N811="snížená",J811,0)</f>
        <v>0</v>
      </c>
      <c r="BG811" s="220">
        <f>IF(N811="zákl. přenesená",J811,0)</f>
        <v>0</v>
      </c>
      <c r="BH811" s="220">
        <f>IF(N811="sníž. přenesená",J811,0)</f>
        <v>0</v>
      </c>
      <c r="BI811" s="220">
        <f>IF(N811="nulová",J811,0)</f>
        <v>0</v>
      </c>
      <c r="BJ811" s="19" t="s">
        <v>82</v>
      </c>
      <c r="BK811" s="220">
        <f>ROUND(I811*H811,2)</f>
        <v>0</v>
      </c>
      <c r="BL811" s="19" t="s">
        <v>129</v>
      </c>
      <c r="BM811" s="219" t="s">
        <v>609</v>
      </c>
    </row>
    <row r="812" s="2" customFormat="1">
      <c r="A812" s="40"/>
      <c r="B812" s="41"/>
      <c r="C812" s="42"/>
      <c r="D812" s="221" t="s">
        <v>131</v>
      </c>
      <c r="E812" s="42"/>
      <c r="F812" s="222" t="s">
        <v>610</v>
      </c>
      <c r="G812" s="42"/>
      <c r="H812" s="42"/>
      <c r="I812" s="223"/>
      <c r="J812" s="42"/>
      <c r="K812" s="42"/>
      <c r="L812" s="46"/>
      <c r="M812" s="224"/>
      <c r="N812" s="225"/>
      <c r="O812" s="86"/>
      <c r="P812" s="86"/>
      <c r="Q812" s="86"/>
      <c r="R812" s="86"/>
      <c r="S812" s="86"/>
      <c r="T812" s="87"/>
      <c r="U812" s="40"/>
      <c r="V812" s="40"/>
      <c r="W812" s="40"/>
      <c r="X812" s="40"/>
      <c r="Y812" s="40"/>
      <c r="Z812" s="40"/>
      <c r="AA812" s="40"/>
      <c r="AB812" s="40"/>
      <c r="AC812" s="40"/>
      <c r="AD812" s="40"/>
      <c r="AE812" s="40"/>
      <c r="AT812" s="19" t="s">
        <v>131</v>
      </c>
      <c r="AU812" s="19" t="s">
        <v>84</v>
      </c>
    </row>
    <row r="813" s="13" customFormat="1">
      <c r="A813" s="13"/>
      <c r="B813" s="226"/>
      <c r="C813" s="227"/>
      <c r="D813" s="228" t="s">
        <v>133</v>
      </c>
      <c r="E813" s="229" t="s">
        <v>19</v>
      </c>
      <c r="F813" s="230" t="s">
        <v>82</v>
      </c>
      <c r="G813" s="227"/>
      <c r="H813" s="231">
        <v>1</v>
      </c>
      <c r="I813" s="232"/>
      <c r="J813" s="227"/>
      <c r="K813" s="227"/>
      <c r="L813" s="233"/>
      <c r="M813" s="234"/>
      <c r="N813" s="235"/>
      <c r="O813" s="235"/>
      <c r="P813" s="235"/>
      <c r="Q813" s="235"/>
      <c r="R813" s="235"/>
      <c r="S813" s="235"/>
      <c r="T813" s="236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T813" s="237" t="s">
        <v>133</v>
      </c>
      <c r="AU813" s="237" t="s">
        <v>84</v>
      </c>
      <c r="AV813" s="13" t="s">
        <v>84</v>
      </c>
      <c r="AW813" s="13" t="s">
        <v>33</v>
      </c>
      <c r="AX813" s="13" t="s">
        <v>74</v>
      </c>
      <c r="AY813" s="237" t="s">
        <v>123</v>
      </c>
    </row>
    <row r="814" s="14" customFormat="1">
      <c r="A814" s="14"/>
      <c r="B814" s="238"/>
      <c r="C814" s="239"/>
      <c r="D814" s="228" t="s">
        <v>133</v>
      </c>
      <c r="E814" s="240" t="s">
        <v>19</v>
      </c>
      <c r="F814" s="241" t="s">
        <v>555</v>
      </c>
      <c r="G814" s="239"/>
      <c r="H814" s="240" t="s">
        <v>19</v>
      </c>
      <c r="I814" s="242"/>
      <c r="J814" s="239"/>
      <c r="K814" s="239"/>
      <c r="L814" s="243"/>
      <c r="M814" s="244"/>
      <c r="N814" s="245"/>
      <c r="O814" s="245"/>
      <c r="P814" s="245"/>
      <c r="Q814" s="245"/>
      <c r="R814" s="245"/>
      <c r="S814" s="245"/>
      <c r="T814" s="246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T814" s="247" t="s">
        <v>133</v>
      </c>
      <c r="AU814" s="247" t="s">
        <v>84</v>
      </c>
      <c r="AV814" s="14" t="s">
        <v>82</v>
      </c>
      <c r="AW814" s="14" t="s">
        <v>33</v>
      </c>
      <c r="AX814" s="14" t="s">
        <v>74</v>
      </c>
      <c r="AY814" s="247" t="s">
        <v>123</v>
      </c>
    </row>
    <row r="815" s="15" customFormat="1">
      <c r="A815" s="15"/>
      <c r="B815" s="248"/>
      <c r="C815" s="249"/>
      <c r="D815" s="228" t="s">
        <v>133</v>
      </c>
      <c r="E815" s="250" t="s">
        <v>19</v>
      </c>
      <c r="F815" s="251" t="s">
        <v>155</v>
      </c>
      <c r="G815" s="249"/>
      <c r="H815" s="252">
        <v>1</v>
      </c>
      <c r="I815" s="253"/>
      <c r="J815" s="249"/>
      <c r="K815" s="249"/>
      <c r="L815" s="254"/>
      <c r="M815" s="255"/>
      <c r="N815" s="256"/>
      <c r="O815" s="256"/>
      <c r="P815" s="256"/>
      <c r="Q815" s="256"/>
      <c r="R815" s="256"/>
      <c r="S815" s="256"/>
      <c r="T815" s="257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  <c r="AT815" s="258" t="s">
        <v>133</v>
      </c>
      <c r="AU815" s="258" t="s">
        <v>84</v>
      </c>
      <c r="AV815" s="15" t="s">
        <v>129</v>
      </c>
      <c r="AW815" s="15" t="s">
        <v>33</v>
      </c>
      <c r="AX815" s="15" t="s">
        <v>82</v>
      </c>
      <c r="AY815" s="258" t="s">
        <v>123</v>
      </c>
    </row>
    <row r="816" s="2" customFormat="1" ht="24.15" customHeight="1">
      <c r="A816" s="40"/>
      <c r="B816" s="41"/>
      <c r="C816" s="270" t="s">
        <v>611</v>
      </c>
      <c r="D816" s="270" t="s">
        <v>403</v>
      </c>
      <c r="E816" s="271" t="s">
        <v>612</v>
      </c>
      <c r="F816" s="272" t="s">
        <v>613</v>
      </c>
      <c r="G816" s="273" t="s">
        <v>543</v>
      </c>
      <c r="H816" s="274">
        <v>1</v>
      </c>
      <c r="I816" s="275"/>
      <c r="J816" s="276">
        <f>ROUND(I816*H816,2)</f>
        <v>0</v>
      </c>
      <c r="K816" s="277"/>
      <c r="L816" s="278"/>
      <c r="M816" s="279" t="s">
        <v>19</v>
      </c>
      <c r="N816" s="280" t="s">
        <v>45</v>
      </c>
      <c r="O816" s="86"/>
      <c r="P816" s="217">
        <f>O816*H816</f>
        <v>0</v>
      </c>
      <c r="Q816" s="217">
        <v>0.0060000000000000001</v>
      </c>
      <c r="R816" s="217">
        <f>Q816*H816</f>
        <v>0.0060000000000000001</v>
      </c>
      <c r="S816" s="217">
        <v>0</v>
      </c>
      <c r="T816" s="218">
        <f>S816*H816</f>
        <v>0</v>
      </c>
      <c r="U816" s="40"/>
      <c r="V816" s="40"/>
      <c r="W816" s="40"/>
      <c r="X816" s="40"/>
      <c r="Y816" s="40"/>
      <c r="Z816" s="40"/>
      <c r="AA816" s="40"/>
      <c r="AB816" s="40"/>
      <c r="AC816" s="40"/>
      <c r="AD816" s="40"/>
      <c r="AE816" s="40"/>
      <c r="AR816" s="219" t="s">
        <v>272</v>
      </c>
      <c r="AT816" s="219" t="s">
        <v>403</v>
      </c>
      <c r="AU816" s="219" t="s">
        <v>84</v>
      </c>
      <c r="AY816" s="19" t="s">
        <v>123</v>
      </c>
      <c r="BE816" s="220">
        <f>IF(N816="základní",J816,0)</f>
        <v>0</v>
      </c>
      <c r="BF816" s="220">
        <f>IF(N816="snížená",J816,0)</f>
        <v>0</v>
      </c>
      <c r="BG816" s="220">
        <f>IF(N816="zákl. přenesená",J816,0)</f>
        <v>0</v>
      </c>
      <c r="BH816" s="220">
        <f>IF(N816="sníž. přenesená",J816,0)</f>
        <v>0</v>
      </c>
      <c r="BI816" s="220">
        <f>IF(N816="nulová",J816,0)</f>
        <v>0</v>
      </c>
      <c r="BJ816" s="19" t="s">
        <v>82</v>
      </c>
      <c r="BK816" s="220">
        <f>ROUND(I816*H816,2)</f>
        <v>0</v>
      </c>
      <c r="BL816" s="19" t="s">
        <v>129</v>
      </c>
      <c r="BM816" s="219" t="s">
        <v>614</v>
      </c>
    </row>
    <row r="817" s="2" customFormat="1" ht="21.75" customHeight="1">
      <c r="A817" s="40"/>
      <c r="B817" s="41"/>
      <c r="C817" s="207" t="s">
        <v>615</v>
      </c>
      <c r="D817" s="207" t="s">
        <v>125</v>
      </c>
      <c r="E817" s="208" t="s">
        <v>616</v>
      </c>
      <c r="F817" s="209" t="s">
        <v>617</v>
      </c>
      <c r="G817" s="210" t="s">
        <v>491</v>
      </c>
      <c r="H817" s="211">
        <v>6.4000000000000004</v>
      </c>
      <c r="I817" s="212"/>
      <c r="J817" s="213">
        <f>ROUND(I817*H817,2)</f>
        <v>0</v>
      </c>
      <c r="K817" s="214"/>
      <c r="L817" s="46"/>
      <c r="M817" s="215" t="s">
        <v>19</v>
      </c>
      <c r="N817" s="216" t="s">
        <v>45</v>
      </c>
      <c r="O817" s="86"/>
      <c r="P817" s="217">
        <f>O817*H817</f>
        <v>0</v>
      </c>
      <c r="Q817" s="217">
        <v>0</v>
      </c>
      <c r="R817" s="217">
        <f>Q817*H817</f>
        <v>0</v>
      </c>
      <c r="S817" s="217">
        <v>0</v>
      </c>
      <c r="T817" s="218">
        <f>S817*H817</f>
        <v>0</v>
      </c>
      <c r="U817" s="40"/>
      <c r="V817" s="40"/>
      <c r="W817" s="40"/>
      <c r="X817" s="40"/>
      <c r="Y817" s="40"/>
      <c r="Z817" s="40"/>
      <c r="AA817" s="40"/>
      <c r="AB817" s="40"/>
      <c r="AC817" s="40"/>
      <c r="AD817" s="40"/>
      <c r="AE817" s="40"/>
      <c r="AR817" s="219" t="s">
        <v>129</v>
      </c>
      <c r="AT817" s="219" t="s">
        <v>125</v>
      </c>
      <c r="AU817" s="219" t="s">
        <v>84</v>
      </c>
      <c r="AY817" s="19" t="s">
        <v>123</v>
      </c>
      <c r="BE817" s="220">
        <f>IF(N817="základní",J817,0)</f>
        <v>0</v>
      </c>
      <c r="BF817" s="220">
        <f>IF(N817="snížená",J817,0)</f>
        <v>0</v>
      </c>
      <c r="BG817" s="220">
        <f>IF(N817="zákl. přenesená",J817,0)</f>
        <v>0</v>
      </c>
      <c r="BH817" s="220">
        <f>IF(N817="sníž. přenesená",J817,0)</f>
        <v>0</v>
      </c>
      <c r="BI817" s="220">
        <f>IF(N817="nulová",J817,0)</f>
        <v>0</v>
      </c>
      <c r="BJ817" s="19" t="s">
        <v>82</v>
      </c>
      <c r="BK817" s="220">
        <f>ROUND(I817*H817,2)</f>
        <v>0</v>
      </c>
      <c r="BL817" s="19" t="s">
        <v>129</v>
      </c>
      <c r="BM817" s="219" t="s">
        <v>618</v>
      </c>
    </row>
    <row r="818" s="2" customFormat="1">
      <c r="A818" s="40"/>
      <c r="B818" s="41"/>
      <c r="C818" s="42"/>
      <c r="D818" s="221" t="s">
        <v>131</v>
      </c>
      <c r="E818" s="42"/>
      <c r="F818" s="222" t="s">
        <v>619</v>
      </c>
      <c r="G818" s="42"/>
      <c r="H818" s="42"/>
      <c r="I818" s="223"/>
      <c r="J818" s="42"/>
      <c r="K818" s="42"/>
      <c r="L818" s="46"/>
      <c r="M818" s="224"/>
      <c r="N818" s="225"/>
      <c r="O818" s="86"/>
      <c r="P818" s="86"/>
      <c r="Q818" s="86"/>
      <c r="R818" s="86"/>
      <c r="S818" s="86"/>
      <c r="T818" s="87"/>
      <c r="U818" s="40"/>
      <c r="V818" s="40"/>
      <c r="W818" s="40"/>
      <c r="X818" s="40"/>
      <c r="Y818" s="40"/>
      <c r="Z818" s="40"/>
      <c r="AA818" s="40"/>
      <c r="AB818" s="40"/>
      <c r="AC818" s="40"/>
      <c r="AD818" s="40"/>
      <c r="AE818" s="40"/>
      <c r="AT818" s="19" t="s">
        <v>131</v>
      </c>
      <c r="AU818" s="19" t="s">
        <v>84</v>
      </c>
    </row>
    <row r="819" s="2" customFormat="1" ht="24.15" customHeight="1">
      <c r="A819" s="40"/>
      <c r="B819" s="41"/>
      <c r="C819" s="207" t="s">
        <v>620</v>
      </c>
      <c r="D819" s="207" t="s">
        <v>125</v>
      </c>
      <c r="E819" s="208" t="s">
        <v>621</v>
      </c>
      <c r="F819" s="209" t="s">
        <v>622</v>
      </c>
      <c r="G819" s="210" t="s">
        <v>491</v>
      </c>
      <c r="H819" s="211">
        <v>95.5</v>
      </c>
      <c r="I819" s="212"/>
      <c r="J819" s="213">
        <f>ROUND(I819*H819,2)</f>
        <v>0</v>
      </c>
      <c r="K819" s="214"/>
      <c r="L819" s="46"/>
      <c r="M819" s="215" t="s">
        <v>19</v>
      </c>
      <c r="N819" s="216" t="s">
        <v>45</v>
      </c>
      <c r="O819" s="86"/>
      <c r="P819" s="217">
        <f>O819*H819</f>
        <v>0</v>
      </c>
      <c r="Q819" s="217">
        <v>0</v>
      </c>
      <c r="R819" s="217">
        <f>Q819*H819</f>
        <v>0</v>
      </c>
      <c r="S819" s="217">
        <v>0</v>
      </c>
      <c r="T819" s="218">
        <f>S819*H819</f>
        <v>0</v>
      </c>
      <c r="U819" s="40"/>
      <c r="V819" s="40"/>
      <c r="W819" s="40"/>
      <c r="X819" s="40"/>
      <c r="Y819" s="40"/>
      <c r="Z819" s="40"/>
      <c r="AA819" s="40"/>
      <c r="AB819" s="40"/>
      <c r="AC819" s="40"/>
      <c r="AD819" s="40"/>
      <c r="AE819" s="40"/>
      <c r="AR819" s="219" t="s">
        <v>129</v>
      </c>
      <c r="AT819" s="219" t="s">
        <v>125</v>
      </c>
      <c r="AU819" s="219" t="s">
        <v>84</v>
      </c>
      <c r="AY819" s="19" t="s">
        <v>123</v>
      </c>
      <c r="BE819" s="220">
        <f>IF(N819="základní",J819,0)</f>
        <v>0</v>
      </c>
      <c r="BF819" s="220">
        <f>IF(N819="snížená",J819,0)</f>
        <v>0</v>
      </c>
      <c r="BG819" s="220">
        <f>IF(N819="zákl. přenesená",J819,0)</f>
        <v>0</v>
      </c>
      <c r="BH819" s="220">
        <f>IF(N819="sníž. přenesená",J819,0)</f>
        <v>0</v>
      </c>
      <c r="BI819" s="220">
        <f>IF(N819="nulová",J819,0)</f>
        <v>0</v>
      </c>
      <c r="BJ819" s="19" t="s">
        <v>82</v>
      </c>
      <c r="BK819" s="220">
        <f>ROUND(I819*H819,2)</f>
        <v>0</v>
      </c>
      <c r="BL819" s="19" t="s">
        <v>129</v>
      </c>
      <c r="BM819" s="219" t="s">
        <v>623</v>
      </c>
    </row>
    <row r="820" s="2" customFormat="1">
      <c r="A820" s="40"/>
      <c r="B820" s="41"/>
      <c r="C820" s="42"/>
      <c r="D820" s="221" t="s">
        <v>131</v>
      </c>
      <c r="E820" s="42"/>
      <c r="F820" s="222" t="s">
        <v>624</v>
      </c>
      <c r="G820" s="42"/>
      <c r="H820" s="42"/>
      <c r="I820" s="223"/>
      <c r="J820" s="42"/>
      <c r="K820" s="42"/>
      <c r="L820" s="46"/>
      <c r="M820" s="224"/>
      <c r="N820" s="225"/>
      <c r="O820" s="86"/>
      <c r="P820" s="86"/>
      <c r="Q820" s="86"/>
      <c r="R820" s="86"/>
      <c r="S820" s="86"/>
      <c r="T820" s="87"/>
      <c r="U820" s="40"/>
      <c r="V820" s="40"/>
      <c r="W820" s="40"/>
      <c r="X820" s="40"/>
      <c r="Y820" s="40"/>
      <c r="Z820" s="40"/>
      <c r="AA820" s="40"/>
      <c r="AB820" s="40"/>
      <c r="AC820" s="40"/>
      <c r="AD820" s="40"/>
      <c r="AE820" s="40"/>
      <c r="AT820" s="19" t="s">
        <v>131</v>
      </c>
      <c r="AU820" s="19" t="s">
        <v>84</v>
      </c>
    </row>
    <row r="821" s="2" customFormat="1" ht="21.75" customHeight="1">
      <c r="A821" s="40"/>
      <c r="B821" s="41"/>
      <c r="C821" s="207" t="s">
        <v>625</v>
      </c>
      <c r="D821" s="207" t="s">
        <v>125</v>
      </c>
      <c r="E821" s="208" t="s">
        <v>626</v>
      </c>
      <c r="F821" s="209" t="s">
        <v>627</v>
      </c>
      <c r="G821" s="210" t="s">
        <v>491</v>
      </c>
      <c r="H821" s="211">
        <v>37.880000000000003</v>
      </c>
      <c r="I821" s="212"/>
      <c r="J821" s="213">
        <f>ROUND(I821*H821,2)</f>
        <v>0</v>
      </c>
      <c r="K821" s="214"/>
      <c r="L821" s="46"/>
      <c r="M821" s="215" t="s">
        <v>19</v>
      </c>
      <c r="N821" s="216" t="s">
        <v>45</v>
      </c>
      <c r="O821" s="86"/>
      <c r="P821" s="217">
        <f>O821*H821</f>
        <v>0</v>
      </c>
      <c r="Q821" s="217">
        <v>0</v>
      </c>
      <c r="R821" s="217">
        <f>Q821*H821</f>
        <v>0</v>
      </c>
      <c r="S821" s="217">
        <v>0</v>
      </c>
      <c r="T821" s="218">
        <f>S821*H821</f>
        <v>0</v>
      </c>
      <c r="U821" s="40"/>
      <c r="V821" s="40"/>
      <c r="W821" s="40"/>
      <c r="X821" s="40"/>
      <c r="Y821" s="40"/>
      <c r="Z821" s="40"/>
      <c r="AA821" s="40"/>
      <c r="AB821" s="40"/>
      <c r="AC821" s="40"/>
      <c r="AD821" s="40"/>
      <c r="AE821" s="40"/>
      <c r="AR821" s="219" t="s">
        <v>129</v>
      </c>
      <c r="AT821" s="219" t="s">
        <v>125</v>
      </c>
      <c r="AU821" s="219" t="s">
        <v>84</v>
      </c>
      <c r="AY821" s="19" t="s">
        <v>123</v>
      </c>
      <c r="BE821" s="220">
        <f>IF(N821="základní",J821,0)</f>
        <v>0</v>
      </c>
      <c r="BF821" s="220">
        <f>IF(N821="snížená",J821,0)</f>
        <v>0</v>
      </c>
      <c r="BG821" s="220">
        <f>IF(N821="zákl. přenesená",J821,0)</f>
        <v>0</v>
      </c>
      <c r="BH821" s="220">
        <f>IF(N821="sníž. přenesená",J821,0)</f>
        <v>0</v>
      </c>
      <c r="BI821" s="220">
        <f>IF(N821="nulová",J821,0)</f>
        <v>0</v>
      </c>
      <c r="BJ821" s="19" t="s">
        <v>82</v>
      </c>
      <c r="BK821" s="220">
        <f>ROUND(I821*H821,2)</f>
        <v>0</v>
      </c>
      <c r="BL821" s="19" t="s">
        <v>129</v>
      </c>
      <c r="BM821" s="219" t="s">
        <v>628</v>
      </c>
    </row>
    <row r="822" s="2" customFormat="1">
      <c r="A822" s="40"/>
      <c r="B822" s="41"/>
      <c r="C822" s="42"/>
      <c r="D822" s="221" t="s">
        <v>131</v>
      </c>
      <c r="E822" s="42"/>
      <c r="F822" s="222" t="s">
        <v>629</v>
      </c>
      <c r="G822" s="42"/>
      <c r="H822" s="42"/>
      <c r="I822" s="223"/>
      <c r="J822" s="42"/>
      <c r="K822" s="42"/>
      <c r="L822" s="46"/>
      <c r="M822" s="224"/>
      <c r="N822" s="225"/>
      <c r="O822" s="86"/>
      <c r="P822" s="86"/>
      <c r="Q822" s="86"/>
      <c r="R822" s="86"/>
      <c r="S822" s="86"/>
      <c r="T822" s="87"/>
      <c r="U822" s="40"/>
      <c r="V822" s="40"/>
      <c r="W822" s="40"/>
      <c r="X822" s="40"/>
      <c r="Y822" s="40"/>
      <c r="Z822" s="40"/>
      <c r="AA822" s="40"/>
      <c r="AB822" s="40"/>
      <c r="AC822" s="40"/>
      <c r="AD822" s="40"/>
      <c r="AE822" s="40"/>
      <c r="AT822" s="19" t="s">
        <v>131</v>
      </c>
      <c r="AU822" s="19" t="s">
        <v>84</v>
      </c>
    </row>
    <row r="823" s="2" customFormat="1" ht="24.15" customHeight="1">
      <c r="A823" s="40"/>
      <c r="B823" s="41"/>
      <c r="C823" s="207" t="s">
        <v>630</v>
      </c>
      <c r="D823" s="207" t="s">
        <v>125</v>
      </c>
      <c r="E823" s="208" t="s">
        <v>631</v>
      </c>
      <c r="F823" s="209" t="s">
        <v>632</v>
      </c>
      <c r="G823" s="210" t="s">
        <v>543</v>
      </c>
      <c r="H823" s="211">
        <v>17</v>
      </c>
      <c r="I823" s="212"/>
      <c r="J823" s="213">
        <f>ROUND(I823*H823,2)</f>
        <v>0</v>
      </c>
      <c r="K823" s="214"/>
      <c r="L823" s="46"/>
      <c r="M823" s="215" t="s">
        <v>19</v>
      </c>
      <c r="N823" s="216" t="s">
        <v>45</v>
      </c>
      <c r="O823" s="86"/>
      <c r="P823" s="217">
        <f>O823*H823</f>
        <v>0</v>
      </c>
      <c r="Q823" s="217">
        <v>0.010189999999999999</v>
      </c>
      <c r="R823" s="217">
        <f>Q823*H823</f>
        <v>0.17323</v>
      </c>
      <c r="S823" s="217">
        <v>0</v>
      </c>
      <c r="T823" s="218">
        <f>S823*H823</f>
        <v>0</v>
      </c>
      <c r="U823" s="40"/>
      <c r="V823" s="40"/>
      <c r="W823" s="40"/>
      <c r="X823" s="40"/>
      <c r="Y823" s="40"/>
      <c r="Z823" s="40"/>
      <c r="AA823" s="40"/>
      <c r="AB823" s="40"/>
      <c r="AC823" s="40"/>
      <c r="AD823" s="40"/>
      <c r="AE823" s="40"/>
      <c r="AR823" s="219" t="s">
        <v>129</v>
      </c>
      <c r="AT823" s="219" t="s">
        <v>125</v>
      </c>
      <c r="AU823" s="219" t="s">
        <v>84</v>
      </c>
      <c r="AY823" s="19" t="s">
        <v>123</v>
      </c>
      <c r="BE823" s="220">
        <f>IF(N823="základní",J823,0)</f>
        <v>0</v>
      </c>
      <c r="BF823" s="220">
        <f>IF(N823="snížená",J823,0)</f>
        <v>0</v>
      </c>
      <c r="BG823" s="220">
        <f>IF(N823="zákl. přenesená",J823,0)</f>
        <v>0</v>
      </c>
      <c r="BH823" s="220">
        <f>IF(N823="sníž. přenesená",J823,0)</f>
        <v>0</v>
      </c>
      <c r="BI823" s="220">
        <f>IF(N823="nulová",J823,0)</f>
        <v>0</v>
      </c>
      <c r="BJ823" s="19" t="s">
        <v>82</v>
      </c>
      <c r="BK823" s="220">
        <f>ROUND(I823*H823,2)</f>
        <v>0</v>
      </c>
      <c r="BL823" s="19" t="s">
        <v>129</v>
      </c>
      <c r="BM823" s="219" t="s">
        <v>633</v>
      </c>
    </row>
    <row r="824" s="2" customFormat="1">
      <c r="A824" s="40"/>
      <c r="B824" s="41"/>
      <c r="C824" s="42"/>
      <c r="D824" s="221" t="s">
        <v>131</v>
      </c>
      <c r="E824" s="42"/>
      <c r="F824" s="222" t="s">
        <v>634</v>
      </c>
      <c r="G824" s="42"/>
      <c r="H824" s="42"/>
      <c r="I824" s="223"/>
      <c r="J824" s="42"/>
      <c r="K824" s="42"/>
      <c r="L824" s="46"/>
      <c r="M824" s="224"/>
      <c r="N824" s="225"/>
      <c r="O824" s="86"/>
      <c r="P824" s="86"/>
      <c r="Q824" s="86"/>
      <c r="R824" s="86"/>
      <c r="S824" s="86"/>
      <c r="T824" s="87"/>
      <c r="U824" s="40"/>
      <c r="V824" s="40"/>
      <c r="W824" s="40"/>
      <c r="X824" s="40"/>
      <c r="Y824" s="40"/>
      <c r="Z824" s="40"/>
      <c r="AA824" s="40"/>
      <c r="AB824" s="40"/>
      <c r="AC824" s="40"/>
      <c r="AD824" s="40"/>
      <c r="AE824" s="40"/>
      <c r="AT824" s="19" t="s">
        <v>131</v>
      </c>
      <c r="AU824" s="19" t="s">
        <v>84</v>
      </c>
    </row>
    <row r="825" s="13" customFormat="1">
      <c r="A825" s="13"/>
      <c r="B825" s="226"/>
      <c r="C825" s="227"/>
      <c r="D825" s="228" t="s">
        <v>133</v>
      </c>
      <c r="E825" s="229" t="s">
        <v>19</v>
      </c>
      <c r="F825" s="230" t="s">
        <v>129</v>
      </c>
      <c r="G825" s="227"/>
      <c r="H825" s="231">
        <v>4</v>
      </c>
      <c r="I825" s="232"/>
      <c r="J825" s="227"/>
      <c r="K825" s="227"/>
      <c r="L825" s="233"/>
      <c r="M825" s="234"/>
      <c r="N825" s="235"/>
      <c r="O825" s="235"/>
      <c r="P825" s="235"/>
      <c r="Q825" s="235"/>
      <c r="R825" s="235"/>
      <c r="S825" s="235"/>
      <c r="T825" s="236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T825" s="237" t="s">
        <v>133</v>
      </c>
      <c r="AU825" s="237" t="s">
        <v>84</v>
      </c>
      <c r="AV825" s="13" t="s">
        <v>84</v>
      </c>
      <c r="AW825" s="13" t="s">
        <v>33</v>
      </c>
      <c r="AX825" s="13" t="s">
        <v>74</v>
      </c>
      <c r="AY825" s="237" t="s">
        <v>123</v>
      </c>
    </row>
    <row r="826" s="13" customFormat="1">
      <c r="A826" s="13"/>
      <c r="B826" s="226"/>
      <c r="C826" s="227"/>
      <c r="D826" s="228" t="s">
        <v>133</v>
      </c>
      <c r="E826" s="229" t="s">
        <v>19</v>
      </c>
      <c r="F826" s="230" t="s">
        <v>82</v>
      </c>
      <c r="G826" s="227"/>
      <c r="H826" s="231">
        <v>1</v>
      </c>
      <c r="I826" s="232"/>
      <c r="J826" s="227"/>
      <c r="K826" s="227"/>
      <c r="L826" s="233"/>
      <c r="M826" s="234"/>
      <c r="N826" s="235"/>
      <c r="O826" s="235"/>
      <c r="P826" s="235"/>
      <c r="Q826" s="235"/>
      <c r="R826" s="235"/>
      <c r="S826" s="235"/>
      <c r="T826" s="236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T826" s="237" t="s">
        <v>133</v>
      </c>
      <c r="AU826" s="237" t="s">
        <v>84</v>
      </c>
      <c r="AV826" s="13" t="s">
        <v>84</v>
      </c>
      <c r="AW826" s="13" t="s">
        <v>33</v>
      </c>
      <c r="AX826" s="13" t="s">
        <v>74</v>
      </c>
      <c r="AY826" s="237" t="s">
        <v>123</v>
      </c>
    </row>
    <row r="827" s="14" customFormat="1">
      <c r="A827" s="14"/>
      <c r="B827" s="238"/>
      <c r="C827" s="239"/>
      <c r="D827" s="228" t="s">
        <v>133</v>
      </c>
      <c r="E827" s="240" t="s">
        <v>19</v>
      </c>
      <c r="F827" s="241" t="s">
        <v>635</v>
      </c>
      <c r="G827" s="239"/>
      <c r="H827" s="240" t="s">
        <v>19</v>
      </c>
      <c r="I827" s="242"/>
      <c r="J827" s="239"/>
      <c r="K827" s="239"/>
      <c r="L827" s="243"/>
      <c r="M827" s="244"/>
      <c r="N827" s="245"/>
      <c r="O827" s="245"/>
      <c r="P827" s="245"/>
      <c r="Q827" s="245"/>
      <c r="R827" s="245"/>
      <c r="S827" s="245"/>
      <c r="T827" s="246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T827" s="247" t="s">
        <v>133</v>
      </c>
      <c r="AU827" s="247" t="s">
        <v>84</v>
      </c>
      <c r="AV827" s="14" t="s">
        <v>82</v>
      </c>
      <c r="AW827" s="14" t="s">
        <v>33</v>
      </c>
      <c r="AX827" s="14" t="s">
        <v>74</v>
      </c>
      <c r="AY827" s="247" t="s">
        <v>123</v>
      </c>
    </row>
    <row r="828" s="13" customFormat="1">
      <c r="A828" s="13"/>
      <c r="B828" s="226"/>
      <c r="C828" s="227"/>
      <c r="D828" s="228" t="s">
        <v>133</v>
      </c>
      <c r="E828" s="229" t="s">
        <v>19</v>
      </c>
      <c r="F828" s="230" t="s">
        <v>82</v>
      </c>
      <c r="G828" s="227"/>
      <c r="H828" s="231">
        <v>1</v>
      </c>
      <c r="I828" s="232"/>
      <c r="J828" s="227"/>
      <c r="K828" s="227"/>
      <c r="L828" s="233"/>
      <c r="M828" s="234"/>
      <c r="N828" s="235"/>
      <c r="O828" s="235"/>
      <c r="P828" s="235"/>
      <c r="Q828" s="235"/>
      <c r="R828" s="235"/>
      <c r="S828" s="235"/>
      <c r="T828" s="236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T828" s="237" t="s">
        <v>133</v>
      </c>
      <c r="AU828" s="237" t="s">
        <v>84</v>
      </c>
      <c r="AV828" s="13" t="s">
        <v>84</v>
      </c>
      <c r="AW828" s="13" t="s">
        <v>33</v>
      </c>
      <c r="AX828" s="13" t="s">
        <v>74</v>
      </c>
      <c r="AY828" s="237" t="s">
        <v>123</v>
      </c>
    </row>
    <row r="829" s="13" customFormat="1">
      <c r="A829" s="13"/>
      <c r="B829" s="226"/>
      <c r="C829" s="227"/>
      <c r="D829" s="228" t="s">
        <v>133</v>
      </c>
      <c r="E829" s="229" t="s">
        <v>19</v>
      </c>
      <c r="F829" s="230" t="s">
        <v>84</v>
      </c>
      <c r="G829" s="227"/>
      <c r="H829" s="231">
        <v>2</v>
      </c>
      <c r="I829" s="232"/>
      <c r="J829" s="227"/>
      <c r="K829" s="227"/>
      <c r="L829" s="233"/>
      <c r="M829" s="234"/>
      <c r="N829" s="235"/>
      <c r="O829" s="235"/>
      <c r="P829" s="235"/>
      <c r="Q829" s="235"/>
      <c r="R829" s="235"/>
      <c r="S829" s="235"/>
      <c r="T829" s="236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T829" s="237" t="s">
        <v>133</v>
      </c>
      <c r="AU829" s="237" t="s">
        <v>84</v>
      </c>
      <c r="AV829" s="13" t="s">
        <v>84</v>
      </c>
      <c r="AW829" s="13" t="s">
        <v>33</v>
      </c>
      <c r="AX829" s="13" t="s">
        <v>74</v>
      </c>
      <c r="AY829" s="237" t="s">
        <v>123</v>
      </c>
    </row>
    <row r="830" s="14" customFormat="1">
      <c r="A830" s="14"/>
      <c r="B830" s="238"/>
      <c r="C830" s="239"/>
      <c r="D830" s="228" t="s">
        <v>133</v>
      </c>
      <c r="E830" s="240" t="s">
        <v>19</v>
      </c>
      <c r="F830" s="241" t="s">
        <v>636</v>
      </c>
      <c r="G830" s="239"/>
      <c r="H830" s="240" t="s">
        <v>19</v>
      </c>
      <c r="I830" s="242"/>
      <c r="J830" s="239"/>
      <c r="K830" s="239"/>
      <c r="L830" s="243"/>
      <c r="M830" s="244"/>
      <c r="N830" s="245"/>
      <c r="O830" s="245"/>
      <c r="P830" s="245"/>
      <c r="Q830" s="245"/>
      <c r="R830" s="245"/>
      <c r="S830" s="245"/>
      <c r="T830" s="246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T830" s="247" t="s">
        <v>133</v>
      </c>
      <c r="AU830" s="247" t="s">
        <v>84</v>
      </c>
      <c r="AV830" s="14" t="s">
        <v>82</v>
      </c>
      <c r="AW830" s="14" t="s">
        <v>33</v>
      </c>
      <c r="AX830" s="14" t="s">
        <v>74</v>
      </c>
      <c r="AY830" s="247" t="s">
        <v>123</v>
      </c>
    </row>
    <row r="831" s="13" customFormat="1">
      <c r="A831" s="13"/>
      <c r="B831" s="226"/>
      <c r="C831" s="227"/>
      <c r="D831" s="228" t="s">
        <v>133</v>
      </c>
      <c r="E831" s="229" t="s">
        <v>19</v>
      </c>
      <c r="F831" s="230" t="s">
        <v>82</v>
      </c>
      <c r="G831" s="227"/>
      <c r="H831" s="231">
        <v>1</v>
      </c>
      <c r="I831" s="232"/>
      <c r="J831" s="227"/>
      <c r="K831" s="227"/>
      <c r="L831" s="233"/>
      <c r="M831" s="234"/>
      <c r="N831" s="235"/>
      <c r="O831" s="235"/>
      <c r="P831" s="235"/>
      <c r="Q831" s="235"/>
      <c r="R831" s="235"/>
      <c r="S831" s="235"/>
      <c r="T831" s="236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T831" s="237" t="s">
        <v>133</v>
      </c>
      <c r="AU831" s="237" t="s">
        <v>84</v>
      </c>
      <c r="AV831" s="13" t="s">
        <v>84</v>
      </c>
      <c r="AW831" s="13" t="s">
        <v>33</v>
      </c>
      <c r="AX831" s="13" t="s">
        <v>74</v>
      </c>
      <c r="AY831" s="237" t="s">
        <v>123</v>
      </c>
    </row>
    <row r="832" s="13" customFormat="1">
      <c r="A832" s="13"/>
      <c r="B832" s="226"/>
      <c r="C832" s="227"/>
      <c r="D832" s="228" t="s">
        <v>133</v>
      </c>
      <c r="E832" s="229" t="s">
        <v>19</v>
      </c>
      <c r="F832" s="230" t="s">
        <v>84</v>
      </c>
      <c r="G832" s="227"/>
      <c r="H832" s="231">
        <v>2</v>
      </c>
      <c r="I832" s="232"/>
      <c r="J832" s="227"/>
      <c r="K832" s="227"/>
      <c r="L832" s="233"/>
      <c r="M832" s="234"/>
      <c r="N832" s="235"/>
      <c r="O832" s="235"/>
      <c r="P832" s="235"/>
      <c r="Q832" s="235"/>
      <c r="R832" s="235"/>
      <c r="S832" s="235"/>
      <c r="T832" s="236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T832" s="237" t="s">
        <v>133</v>
      </c>
      <c r="AU832" s="237" t="s">
        <v>84</v>
      </c>
      <c r="AV832" s="13" t="s">
        <v>84</v>
      </c>
      <c r="AW832" s="13" t="s">
        <v>33</v>
      </c>
      <c r="AX832" s="13" t="s">
        <v>74</v>
      </c>
      <c r="AY832" s="237" t="s">
        <v>123</v>
      </c>
    </row>
    <row r="833" s="14" customFormat="1">
      <c r="A833" s="14"/>
      <c r="B833" s="238"/>
      <c r="C833" s="239"/>
      <c r="D833" s="228" t="s">
        <v>133</v>
      </c>
      <c r="E833" s="240" t="s">
        <v>19</v>
      </c>
      <c r="F833" s="241" t="s">
        <v>637</v>
      </c>
      <c r="G833" s="239"/>
      <c r="H833" s="240" t="s">
        <v>19</v>
      </c>
      <c r="I833" s="242"/>
      <c r="J833" s="239"/>
      <c r="K833" s="239"/>
      <c r="L833" s="243"/>
      <c r="M833" s="244"/>
      <c r="N833" s="245"/>
      <c r="O833" s="245"/>
      <c r="P833" s="245"/>
      <c r="Q833" s="245"/>
      <c r="R833" s="245"/>
      <c r="S833" s="245"/>
      <c r="T833" s="246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T833" s="247" t="s">
        <v>133</v>
      </c>
      <c r="AU833" s="247" t="s">
        <v>84</v>
      </c>
      <c r="AV833" s="14" t="s">
        <v>82</v>
      </c>
      <c r="AW833" s="14" t="s">
        <v>33</v>
      </c>
      <c r="AX833" s="14" t="s">
        <v>74</v>
      </c>
      <c r="AY833" s="247" t="s">
        <v>123</v>
      </c>
    </row>
    <row r="834" s="13" customFormat="1">
      <c r="A834" s="13"/>
      <c r="B834" s="226"/>
      <c r="C834" s="227"/>
      <c r="D834" s="228" t="s">
        <v>133</v>
      </c>
      <c r="E834" s="229" t="s">
        <v>19</v>
      </c>
      <c r="F834" s="230" t="s">
        <v>74</v>
      </c>
      <c r="G834" s="227"/>
      <c r="H834" s="231">
        <v>0</v>
      </c>
      <c r="I834" s="232"/>
      <c r="J834" s="227"/>
      <c r="K834" s="227"/>
      <c r="L834" s="233"/>
      <c r="M834" s="234"/>
      <c r="N834" s="235"/>
      <c r="O834" s="235"/>
      <c r="P834" s="235"/>
      <c r="Q834" s="235"/>
      <c r="R834" s="235"/>
      <c r="S834" s="235"/>
      <c r="T834" s="236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T834" s="237" t="s">
        <v>133</v>
      </c>
      <c r="AU834" s="237" t="s">
        <v>84</v>
      </c>
      <c r="AV834" s="13" t="s">
        <v>84</v>
      </c>
      <c r="AW834" s="13" t="s">
        <v>33</v>
      </c>
      <c r="AX834" s="13" t="s">
        <v>74</v>
      </c>
      <c r="AY834" s="237" t="s">
        <v>123</v>
      </c>
    </row>
    <row r="835" s="13" customFormat="1">
      <c r="A835" s="13"/>
      <c r="B835" s="226"/>
      <c r="C835" s="227"/>
      <c r="D835" s="228" t="s">
        <v>133</v>
      </c>
      <c r="E835" s="229" t="s">
        <v>19</v>
      </c>
      <c r="F835" s="230" t="s">
        <v>84</v>
      </c>
      <c r="G835" s="227"/>
      <c r="H835" s="231">
        <v>2</v>
      </c>
      <c r="I835" s="232"/>
      <c r="J835" s="227"/>
      <c r="K835" s="227"/>
      <c r="L835" s="233"/>
      <c r="M835" s="234"/>
      <c r="N835" s="235"/>
      <c r="O835" s="235"/>
      <c r="P835" s="235"/>
      <c r="Q835" s="235"/>
      <c r="R835" s="235"/>
      <c r="S835" s="235"/>
      <c r="T835" s="236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T835" s="237" t="s">
        <v>133</v>
      </c>
      <c r="AU835" s="237" t="s">
        <v>84</v>
      </c>
      <c r="AV835" s="13" t="s">
        <v>84</v>
      </c>
      <c r="AW835" s="13" t="s">
        <v>33</v>
      </c>
      <c r="AX835" s="13" t="s">
        <v>74</v>
      </c>
      <c r="AY835" s="237" t="s">
        <v>123</v>
      </c>
    </row>
    <row r="836" s="14" customFormat="1">
      <c r="A836" s="14"/>
      <c r="B836" s="238"/>
      <c r="C836" s="239"/>
      <c r="D836" s="228" t="s">
        <v>133</v>
      </c>
      <c r="E836" s="240" t="s">
        <v>19</v>
      </c>
      <c r="F836" s="241" t="s">
        <v>638</v>
      </c>
      <c r="G836" s="239"/>
      <c r="H836" s="240" t="s">
        <v>19</v>
      </c>
      <c r="I836" s="242"/>
      <c r="J836" s="239"/>
      <c r="K836" s="239"/>
      <c r="L836" s="243"/>
      <c r="M836" s="244"/>
      <c r="N836" s="245"/>
      <c r="O836" s="245"/>
      <c r="P836" s="245"/>
      <c r="Q836" s="245"/>
      <c r="R836" s="245"/>
      <c r="S836" s="245"/>
      <c r="T836" s="246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T836" s="247" t="s">
        <v>133</v>
      </c>
      <c r="AU836" s="247" t="s">
        <v>84</v>
      </c>
      <c r="AV836" s="14" t="s">
        <v>82</v>
      </c>
      <c r="AW836" s="14" t="s">
        <v>33</v>
      </c>
      <c r="AX836" s="14" t="s">
        <v>74</v>
      </c>
      <c r="AY836" s="247" t="s">
        <v>123</v>
      </c>
    </row>
    <row r="837" s="13" customFormat="1">
      <c r="A837" s="13"/>
      <c r="B837" s="226"/>
      <c r="C837" s="227"/>
      <c r="D837" s="228" t="s">
        <v>133</v>
      </c>
      <c r="E837" s="229" t="s">
        <v>19</v>
      </c>
      <c r="F837" s="230" t="s">
        <v>84</v>
      </c>
      <c r="G837" s="227"/>
      <c r="H837" s="231">
        <v>2</v>
      </c>
      <c r="I837" s="232"/>
      <c r="J837" s="227"/>
      <c r="K837" s="227"/>
      <c r="L837" s="233"/>
      <c r="M837" s="234"/>
      <c r="N837" s="235"/>
      <c r="O837" s="235"/>
      <c r="P837" s="235"/>
      <c r="Q837" s="235"/>
      <c r="R837" s="235"/>
      <c r="S837" s="235"/>
      <c r="T837" s="236"/>
      <c r="U837" s="13"/>
      <c r="V837" s="13"/>
      <c r="W837" s="13"/>
      <c r="X837" s="13"/>
      <c r="Y837" s="13"/>
      <c r="Z837" s="13"/>
      <c r="AA837" s="13"/>
      <c r="AB837" s="13"/>
      <c r="AC837" s="13"/>
      <c r="AD837" s="13"/>
      <c r="AE837" s="13"/>
      <c r="AT837" s="237" t="s">
        <v>133</v>
      </c>
      <c r="AU837" s="237" t="s">
        <v>84</v>
      </c>
      <c r="AV837" s="13" t="s">
        <v>84</v>
      </c>
      <c r="AW837" s="13" t="s">
        <v>33</v>
      </c>
      <c r="AX837" s="13" t="s">
        <v>74</v>
      </c>
      <c r="AY837" s="237" t="s">
        <v>123</v>
      </c>
    </row>
    <row r="838" s="13" customFormat="1">
      <c r="A838" s="13"/>
      <c r="B838" s="226"/>
      <c r="C838" s="227"/>
      <c r="D838" s="228" t="s">
        <v>133</v>
      </c>
      <c r="E838" s="229" t="s">
        <v>19</v>
      </c>
      <c r="F838" s="230" t="s">
        <v>84</v>
      </c>
      <c r="G838" s="227"/>
      <c r="H838" s="231">
        <v>2</v>
      </c>
      <c r="I838" s="232"/>
      <c r="J838" s="227"/>
      <c r="K838" s="227"/>
      <c r="L838" s="233"/>
      <c r="M838" s="234"/>
      <c r="N838" s="235"/>
      <c r="O838" s="235"/>
      <c r="P838" s="235"/>
      <c r="Q838" s="235"/>
      <c r="R838" s="235"/>
      <c r="S838" s="235"/>
      <c r="T838" s="236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T838" s="237" t="s">
        <v>133</v>
      </c>
      <c r="AU838" s="237" t="s">
        <v>84</v>
      </c>
      <c r="AV838" s="13" t="s">
        <v>84</v>
      </c>
      <c r="AW838" s="13" t="s">
        <v>33</v>
      </c>
      <c r="AX838" s="13" t="s">
        <v>74</v>
      </c>
      <c r="AY838" s="237" t="s">
        <v>123</v>
      </c>
    </row>
    <row r="839" s="14" customFormat="1">
      <c r="A839" s="14"/>
      <c r="B839" s="238"/>
      <c r="C839" s="239"/>
      <c r="D839" s="228" t="s">
        <v>133</v>
      </c>
      <c r="E839" s="240" t="s">
        <v>19</v>
      </c>
      <c r="F839" s="241" t="s">
        <v>639</v>
      </c>
      <c r="G839" s="239"/>
      <c r="H839" s="240" t="s">
        <v>19</v>
      </c>
      <c r="I839" s="242"/>
      <c r="J839" s="239"/>
      <c r="K839" s="239"/>
      <c r="L839" s="243"/>
      <c r="M839" s="244"/>
      <c r="N839" s="245"/>
      <c r="O839" s="245"/>
      <c r="P839" s="245"/>
      <c r="Q839" s="245"/>
      <c r="R839" s="245"/>
      <c r="S839" s="245"/>
      <c r="T839" s="246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T839" s="247" t="s">
        <v>133</v>
      </c>
      <c r="AU839" s="247" t="s">
        <v>84</v>
      </c>
      <c r="AV839" s="14" t="s">
        <v>82</v>
      </c>
      <c r="AW839" s="14" t="s">
        <v>33</v>
      </c>
      <c r="AX839" s="14" t="s">
        <v>74</v>
      </c>
      <c r="AY839" s="247" t="s">
        <v>123</v>
      </c>
    </row>
    <row r="840" s="15" customFormat="1">
      <c r="A840" s="15"/>
      <c r="B840" s="248"/>
      <c r="C840" s="249"/>
      <c r="D840" s="228" t="s">
        <v>133</v>
      </c>
      <c r="E840" s="250" t="s">
        <v>19</v>
      </c>
      <c r="F840" s="251" t="s">
        <v>155</v>
      </c>
      <c r="G840" s="249"/>
      <c r="H840" s="252">
        <v>17</v>
      </c>
      <c r="I840" s="253"/>
      <c r="J840" s="249"/>
      <c r="K840" s="249"/>
      <c r="L840" s="254"/>
      <c r="M840" s="255"/>
      <c r="N840" s="256"/>
      <c r="O840" s="256"/>
      <c r="P840" s="256"/>
      <c r="Q840" s="256"/>
      <c r="R840" s="256"/>
      <c r="S840" s="256"/>
      <c r="T840" s="257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  <c r="AT840" s="258" t="s">
        <v>133</v>
      </c>
      <c r="AU840" s="258" t="s">
        <v>84</v>
      </c>
      <c r="AV840" s="15" t="s">
        <v>129</v>
      </c>
      <c r="AW840" s="15" t="s">
        <v>33</v>
      </c>
      <c r="AX840" s="15" t="s">
        <v>82</v>
      </c>
      <c r="AY840" s="258" t="s">
        <v>123</v>
      </c>
    </row>
    <row r="841" s="2" customFormat="1" ht="21.75" customHeight="1">
      <c r="A841" s="40"/>
      <c r="B841" s="41"/>
      <c r="C841" s="270" t="s">
        <v>640</v>
      </c>
      <c r="D841" s="270" t="s">
        <v>403</v>
      </c>
      <c r="E841" s="271" t="s">
        <v>641</v>
      </c>
      <c r="F841" s="272" t="s">
        <v>642</v>
      </c>
      <c r="G841" s="273" t="s">
        <v>543</v>
      </c>
      <c r="H841" s="274">
        <v>8</v>
      </c>
      <c r="I841" s="275"/>
      <c r="J841" s="276">
        <f>ROUND(I841*H841,2)</f>
        <v>0</v>
      </c>
      <c r="K841" s="277"/>
      <c r="L841" s="278"/>
      <c r="M841" s="279" t="s">
        <v>19</v>
      </c>
      <c r="N841" s="280" t="s">
        <v>45</v>
      </c>
      <c r="O841" s="86"/>
      <c r="P841" s="217">
        <f>O841*H841</f>
        <v>0</v>
      </c>
      <c r="Q841" s="217">
        <v>0.254</v>
      </c>
      <c r="R841" s="217">
        <f>Q841*H841</f>
        <v>2.032</v>
      </c>
      <c r="S841" s="217">
        <v>0</v>
      </c>
      <c r="T841" s="218">
        <f>S841*H841</f>
        <v>0</v>
      </c>
      <c r="U841" s="40"/>
      <c r="V841" s="40"/>
      <c r="W841" s="40"/>
      <c r="X841" s="40"/>
      <c r="Y841" s="40"/>
      <c r="Z841" s="40"/>
      <c r="AA841" s="40"/>
      <c r="AB841" s="40"/>
      <c r="AC841" s="40"/>
      <c r="AD841" s="40"/>
      <c r="AE841" s="40"/>
      <c r="AR841" s="219" t="s">
        <v>272</v>
      </c>
      <c r="AT841" s="219" t="s">
        <v>403</v>
      </c>
      <c r="AU841" s="219" t="s">
        <v>84</v>
      </c>
      <c r="AY841" s="19" t="s">
        <v>123</v>
      </c>
      <c r="BE841" s="220">
        <f>IF(N841="základní",J841,0)</f>
        <v>0</v>
      </c>
      <c r="BF841" s="220">
        <f>IF(N841="snížená",J841,0)</f>
        <v>0</v>
      </c>
      <c r="BG841" s="220">
        <f>IF(N841="zákl. přenesená",J841,0)</f>
        <v>0</v>
      </c>
      <c r="BH841" s="220">
        <f>IF(N841="sníž. přenesená",J841,0)</f>
        <v>0</v>
      </c>
      <c r="BI841" s="220">
        <f>IF(N841="nulová",J841,0)</f>
        <v>0</v>
      </c>
      <c r="BJ841" s="19" t="s">
        <v>82</v>
      </c>
      <c r="BK841" s="220">
        <f>ROUND(I841*H841,2)</f>
        <v>0</v>
      </c>
      <c r="BL841" s="19" t="s">
        <v>129</v>
      </c>
      <c r="BM841" s="219" t="s">
        <v>643</v>
      </c>
    </row>
    <row r="842" s="2" customFormat="1" ht="24.15" customHeight="1">
      <c r="A842" s="40"/>
      <c r="B842" s="41"/>
      <c r="C842" s="270" t="s">
        <v>644</v>
      </c>
      <c r="D842" s="270" t="s">
        <v>403</v>
      </c>
      <c r="E842" s="271" t="s">
        <v>645</v>
      </c>
      <c r="F842" s="272" t="s">
        <v>646</v>
      </c>
      <c r="G842" s="273" t="s">
        <v>543</v>
      </c>
      <c r="H842" s="274">
        <v>5</v>
      </c>
      <c r="I842" s="275"/>
      <c r="J842" s="276">
        <f>ROUND(I842*H842,2)</f>
        <v>0</v>
      </c>
      <c r="K842" s="277"/>
      <c r="L842" s="278"/>
      <c r="M842" s="279" t="s">
        <v>19</v>
      </c>
      <c r="N842" s="280" t="s">
        <v>45</v>
      </c>
      <c r="O842" s="86"/>
      <c r="P842" s="217">
        <f>O842*H842</f>
        <v>0</v>
      </c>
      <c r="Q842" s="217">
        <v>0.050999999999999997</v>
      </c>
      <c r="R842" s="217">
        <f>Q842*H842</f>
        <v>0.255</v>
      </c>
      <c r="S842" s="217">
        <v>0</v>
      </c>
      <c r="T842" s="218">
        <f>S842*H842</f>
        <v>0</v>
      </c>
      <c r="U842" s="40"/>
      <c r="V842" s="40"/>
      <c r="W842" s="40"/>
      <c r="X842" s="40"/>
      <c r="Y842" s="40"/>
      <c r="Z842" s="40"/>
      <c r="AA842" s="40"/>
      <c r="AB842" s="40"/>
      <c r="AC842" s="40"/>
      <c r="AD842" s="40"/>
      <c r="AE842" s="40"/>
      <c r="AR842" s="219" t="s">
        <v>272</v>
      </c>
      <c r="AT842" s="219" t="s">
        <v>403</v>
      </c>
      <c r="AU842" s="219" t="s">
        <v>84</v>
      </c>
      <c r="AY842" s="19" t="s">
        <v>123</v>
      </c>
      <c r="BE842" s="220">
        <f>IF(N842="základní",J842,0)</f>
        <v>0</v>
      </c>
      <c r="BF842" s="220">
        <f>IF(N842="snížená",J842,0)</f>
        <v>0</v>
      </c>
      <c r="BG842" s="220">
        <f>IF(N842="zákl. přenesená",J842,0)</f>
        <v>0</v>
      </c>
      <c r="BH842" s="220">
        <f>IF(N842="sníž. přenesená",J842,0)</f>
        <v>0</v>
      </c>
      <c r="BI842" s="220">
        <f>IF(N842="nulová",J842,0)</f>
        <v>0</v>
      </c>
      <c r="BJ842" s="19" t="s">
        <v>82</v>
      </c>
      <c r="BK842" s="220">
        <f>ROUND(I842*H842,2)</f>
        <v>0</v>
      </c>
      <c r="BL842" s="19" t="s">
        <v>129</v>
      </c>
      <c r="BM842" s="219" t="s">
        <v>647</v>
      </c>
    </row>
    <row r="843" s="13" customFormat="1">
      <c r="A843" s="13"/>
      <c r="B843" s="226"/>
      <c r="C843" s="227"/>
      <c r="D843" s="228" t="s">
        <v>133</v>
      </c>
      <c r="E843" s="229" t="s">
        <v>19</v>
      </c>
      <c r="F843" s="230" t="s">
        <v>82</v>
      </c>
      <c r="G843" s="227"/>
      <c r="H843" s="231">
        <v>1</v>
      </c>
      <c r="I843" s="232"/>
      <c r="J843" s="227"/>
      <c r="K843" s="227"/>
      <c r="L843" s="233"/>
      <c r="M843" s="234"/>
      <c r="N843" s="235"/>
      <c r="O843" s="235"/>
      <c r="P843" s="235"/>
      <c r="Q843" s="235"/>
      <c r="R843" s="235"/>
      <c r="S843" s="235"/>
      <c r="T843" s="236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T843" s="237" t="s">
        <v>133</v>
      </c>
      <c r="AU843" s="237" t="s">
        <v>84</v>
      </c>
      <c r="AV843" s="13" t="s">
        <v>84</v>
      </c>
      <c r="AW843" s="13" t="s">
        <v>33</v>
      </c>
      <c r="AX843" s="13" t="s">
        <v>74</v>
      </c>
      <c r="AY843" s="237" t="s">
        <v>123</v>
      </c>
    </row>
    <row r="844" s="14" customFormat="1">
      <c r="A844" s="14"/>
      <c r="B844" s="238"/>
      <c r="C844" s="239"/>
      <c r="D844" s="228" t="s">
        <v>133</v>
      </c>
      <c r="E844" s="240" t="s">
        <v>19</v>
      </c>
      <c r="F844" s="241" t="s">
        <v>635</v>
      </c>
      <c r="G844" s="239"/>
      <c r="H844" s="240" t="s">
        <v>19</v>
      </c>
      <c r="I844" s="242"/>
      <c r="J844" s="239"/>
      <c r="K844" s="239"/>
      <c r="L844" s="243"/>
      <c r="M844" s="244"/>
      <c r="N844" s="245"/>
      <c r="O844" s="245"/>
      <c r="P844" s="245"/>
      <c r="Q844" s="245"/>
      <c r="R844" s="245"/>
      <c r="S844" s="245"/>
      <c r="T844" s="246"/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T844" s="247" t="s">
        <v>133</v>
      </c>
      <c r="AU844" s="247" t="s">
        <v>84</v>
      </c>
      <c r="AV844" s="14" t="s">
        <v>82</v>
      </c>
      <c r="AW844" s="14" t="s">
        <v>33</v>
      </c>
      <c r="AX844" s="14" t="s">
        <v>74</v>
      </c>
      <c r="AY844" s="247" t="s">
        <v>123</v>
      </c>
    </row>
    <row r="845" s="13" customFormat="1">
      <c r="A845" s="13"/>
      <c r="B845" s="226"/>
      <c r="C845" s="227"/>
      <c r="D845" s="228" t="s">
        <v>133</v>
      </c>
      <c r="E845" s="229" t="s">
        <v>19</v>
      </c>
      <c r="F845" s="230" t="s">
        <v>84</v>
      </c>
      <c r="G845" s="227"/>
      <c r="H845" s="231">
        <v>2</v>
      </c>
      <c r="I845" s="232"/>
      <c r="J845" s="227"/>
      <c r="K845" s="227"/>
      <c r="L845" s="233"/>
      <c r="M845" s="234"/>
      <c r="N845" s="235"/>
      <c r="O845" s="235"/>
      <c r="P845" s="235"/>
      <c r="Q845" s="235"/>
      <c r="R845" s="235"/>
      <c r="S845" s="235"/>
      <c r="T845" s="236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T845" s="237" t="s">
        <v>133</v>
      </c>
      <c r="AU845" s="237" t="s">
        <v>84</v>
      </c>
      <c r="AV845" s="13" t="s">
        <v>84</v>
      </c>
      <c r="AW845" s="13" t="s">
        <v>33</v>
      </c>
      <c r="AX845" s="13" t="s">
        <v>74</v>
      </c>
      <c r="AY845" s="237" t="s">
        <v>123</v>
      </c>
    </row>
    <row r="846" s="14" customFormat="1">
      <c r="A846" s="14"/>
      <c r="B846" s="238"/>
      <c r="C846" s="239"/>
      <c r="D846" s="228" t="s">
        <v>133</v>
      </c>
      <c r="E846" s="240" t="s">
        <v>19</v>
      </c>
      <c r="F846" s="241" t="s">
        <v>636</v>
      </c>
      <c r="G846" s="239"/>
      <c r="H846" s="240" t="s">
        <v>19</v>
      </c>
      <c r="I846" s="242"/>
      <c r="J846" s="239"/>
      <c r="K846" s="239"/>
      <c r="L846" s="243"/>
      <c r="M846" s="244"/>
      <c r="N846" s="245"/>
      <c r="O846" s="245"/>
      <c r="P846" s="245"/>
      <c r="Q846" s="245"/>
      <c r="R846" s="245"/>
      <c r="S846" s="245"/>
      <c r="T846" s="246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T846" s="247" t="s">
        <v>133</v>
      </c>
      <c r="AU846" s="247" t="s">
        <v>84</v>
      </c>
      <c r="AV846" s="14" t="s">
        <v>82</v>
      </c>
      <c r="AW846" s="14" t="s">
        <v>33</v>
      </c>
      <c r="AX846" s="14" t="s">
        <v>74</v>
      </c>
      <c r="AY846" s="247" t="s">
        <v>123</v>
      </c>
    </row>
    <row r="847" s="13" customFormat="1">
      <c r="A847" s="13"/>
      <c r="B847" s="226"/>
      <c r="C847" s="227"/>
      <c r="D847" s="228" t="s">
        <v>133</v>
      </c>
      <c r="E847" s="229" t="s">
        <v>19</v>
      </c>
      <c r="F847" s="230" t="s">
        <v>84</v>
      </c>
      <c r="G847" s="227"/>
      <c r="H847" s="231">
        <v>2</v>
      </c>
      <c r="I847" s="232"/>
      <c r="J847" s="227"/>
      <c r="K847" s="227"/>
      <c r="L847" s="233"/>
      <c r="M847" s="234"/>
      <c r="N847" s="235"/>
      <c r="O847" s="235"/>
      <c r="P847" s="235"/>
      <c r="Q847" s="235"/>
      <c r="R847" s="235"/>
      <c r="S847" s="235"/>
      <c r="T847" s="236"/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  <c r="AE847" s="13"/>
      <c r="AT847" s="237" t="s">
        <v>133</v>
      </c>
      <c r="AU847" s="237" t="s">
        <v>84</v>
      </c>
      <c r="AV847" s="13" t="s">
        <v>84</v>
      </c>
      <c r="AW847" s="13" t="s">
        <v>33</v>
      </c>
      <c r="AX847" s="13" t="s">
        <v>74</v>
      </c>
      <c r="AY847" s="237" t="s">
        <v>123</v>
      </c>
    </row>
    <row r="848" s="14" customFormat="1">
      <c r="A848" s="14"/>
      <c r="B848" s="238"/>
      <c r="C848" s="239"/>
      <c r="D848" s="228" t="s">
        <v>133</v>
      </c>
      <c r="E848" s="240" t="s">
        <v>19</v>
      </c>
      <c r="F848" s="241" t="s">
        <v>637</v>
      </c>
      <c r="G848" s="239"/>
      <c r="H848" s="240" t="s">
        <v>19</v>
      </c>
      <c r="I848" s="242"/>
      <c r="J848" s="239"/>
      <c r="K848" s="239"/>
      <c r="L848" s="243"/>
      <c r="M848" s="244"/>
      <c r="N848" s="245"/>
      <c r="O848" s="245"/>
      <c r="P848" s="245"/>
      <c r="Q848" s="245"/>
      <c r="R848" s="245"/>
      <c r="S848" s="245"/>
      <c r="T848" s="246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T848" s="247" t="s">
        <v>133</v>
      </c>
      <c r="AU848" s="247" t="s">
        <v>84</v>
      </c>
      <c r="AV848" s="14" t="s">
        <v>82</v>
      </c>
      <c r="AW848" s="14" t="s">
        <v>33</v>
      </c>
      <c r="AX848" s="14" t="s">
        <v>74</v>
      </c>
      <c r="AY848" s="247" t="s">
        <v>123</v>
      </c>
    </row>
    <row r="849" s="15" customFormat="1">
      <c r="A849" s="15"/>
      <c r="B849" s="248"/>
      <c r="C849" s="249"/>
      <c r="D849" s="228" t="s">
        <v>133</v>
      </c>
      <c r="E849" s="250" t="s">
        <v>19</v>
      </c>
      <c r="F849" s="251" t="s">
        <v>155</v>
      </c>
      <c r="G849" s="249"/>
      <c r="H849" s="252">
        <v>5</v>
      </c>
      <c r="I849" s="253"/>
      <c r="J849" s="249"/>
      <c r="K849" s="249"/>
      <c r="L849" s="254"/>
      <c r="M849" s="255"/>
      <c r="N849" s="256"/>
      <c r="O849" s="256"/>
      <c r="P849" s="256"/>
      <c r="Q849" s="256"/>
      <c r="R849" s="256"/>
      <c r="S849" s="256"/>
      <c r="T849" s="257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  <c r="AE849" s="15"/>
      <c r="AT849" s="258" t="s">
        <v>133</v>
      </c>
      <c r="AU849" s="258" t="s">
        <v>84</v>
      </c>
      <c r="AV849" s="15" t="s">
        <v>129</v>
      </c>
      <c r="AW849" s="15" t="s">
        <v>33</v>
      </c>
      <c r="AX849" s="15" t="s">
        <v>82</v>
      </c>
      <c r="AY849" s="258" t="s">
        <v>123</v>
      </c>
    </row>
    <row r="850" s="2" customFormat="1" ht="24.15" customHeight="1">
      <c r="A850" s="40"/>
      <c r="B850" s="41"/>
      <c r="C850" s="270" t="s">
        <v>648</v>
      </c>
      <c r="D850" s="270" t="s">
        <v>403</v>
      </c>
      <c r="E850" s="271" t="s">
        <v>649</v>
      </c>
      <c r="F850" s="272" t="s">
        <v>650</v>
      </c>
      <c r="G850" s="273" t="s">
        <v>543</v>
      </c>
      <c r="H850" s="274">
        <v>4</v>
      </c>
      <c r="I850" s="275"/>
      <c r="J850" s="276">
        <f>ROUND(I850*H850,2)</f>
        <v>0</v>
      </c>
      <c r="K850" s="277"/>
      <c r="L850" s="278"/>
      <c r="M850" s="279" t="s">
        <v>19</v>
      </c>
      <c r="N850" s="280" t="s">
        <v>45</v>
      </c>
      <c r="O850" s="86"/>
      <c r="P850" s="217">
        <f>O850*H850</f>
        <v>0</v>
      </c>
      <c r="Q850" s="217">
        <v>0.081000000000000003</v>
      </c>
      <c r="R850" s="217">
        <f>Q850*H850</f>
        <v>0.32400000000000001</v>
      </c>
      <c r="S850" s="217">
        <v>0</v>
      </c>
      <c r="T850" s="218">
        <f>S850*H850</f>
        <v>0</v>
      </c>
      <c r="U850" s="40"/>
      <c r="V850" s="40"/>
      <c r="W850" s="40"/>
      <c r="X850" s="40"/>
      <c r="Y850" s="40"/>
      <c r="Z850" s="40"/>
      <c r="AA850" s="40"/>
      <c r="AB850" s="40"/>
      <c r="AC850" s="40"/>
      <c r="AD850" s="40"/>
      <c r="AE850" s="40"/>
      <c r="AR850" s="219" t="s">
        <v>272</v>
      </c>
      <c r="AT850" s="219" t="s">
        <v>403</v>
      </c>
      <c r="AU850" s="219" t="s">
        <v>84</v>
      </c>
      <c r="AY850" s="19" t="s">
        <v>123</v>
      </c>
      <c r="BE850" s="220">
        <f>IF(N850="základní",J850,0)</f>
        <v>0</v>
      </c>
      <c r="BF850" s="220">
        <f>IF(N850="snížená",J850,0)</f>
        <v>0</v>
      </c>
      <c r="BG850" s="220">
        <f>IF(N850="zákl. přenesená",J850,0)</f>
        <v>0</v>
      </c>
      <c r="BH850" s="220">
        <f>IF(N850="sníž. přenesená",J850,0)</f>
        <v>0</v>
      </c>
      <c r="BI850" s="220">
        <f>IF(N850="nulová",J850,0)</f>
        <v>0</v>
      </c>
      <c r="BJ850" s="19" t="s">
        <v>82</v>
      </c>
      <c r="BK850" s="220">
        <f>ROUND(I850*H850,2)</f>
        <v>0</v>
      </c>
      <c r="BL850" s="19" t="s">
        <v>129</v>
      </c>
      <c r="BM850" s="219" t="s">
        <v>651</v>
      </c>
    </row>
    <row r="851" s="13" customFormat="1">
      <c r="A851" s="13"/>
      <c r="B851" s="226"/>
      <c r="C851" s="227"/>
      <c r="D851" s="228" t="s">
        <v>133</v>
      </c>
      <c r="E851" s="229" t="s">
        <v>19</v>
      </c>
      <c r="F851" s="230" t="s">
        <v>84</v>
      </c>
      <c r="G851" s="227"/>
      <c r="H851" s="231">
        <v>2</v>
      </c>
      <c r="I851" s="232"/>
      <c r="J851" s="227"/>
      <c r="K851" s="227"/>
      <c r="L851" s="233"/>
      <c r="M851" s="234"/>
      <c r="N851" s="235"/>
      <c r="O851" s="235"/>
      <c r="P851" s="235"/>
      <c r="Q851" s="235"/>
      <c r="R851" s="235"/>
      <c r="S851" s="235"/>
      <c r="T851" s="236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T851" s="237" t="s">
        <v>133</v>
      </c>
      <c r="AU851" s="237" t="s">
        <v>84</v>
      </c>
      <c r="AV851" s="13" t="s">
        <v>84</v>
      </c>
      <c r="AW851" s="13" t="s">
        <v>33</v>
      </c>
      <c r="AX851" s="13" t="s">
        <v>74</v>
      </c>
      <c r="AY851" s="237" t="s">
        <v>123</v>
      </c>
    </row>
    <row r="852" s="14" customFormat="1">
      <c r="A852" s="14"/>
      <c r="B852" s="238"/>
      <c r="C852" s="239"/>
      <c r="D852" s="228" t="s">
        <v>133</v>
      </c>
      <c r="E852" s="240" t="s">
        <v>19</v>
      </c>
      <c r="F852" s="241" t="s">
        <v>638</v>
      </c>
      <c r="G852" s="239"/>
      <c r="H852" s="240" t="s">
        <v>19</v>
      </c>
      <c r="I852" s="242"/>
      <c r="J852" s="239"/>
      <c r="K852" s="239"/>
      <c r="L852" s="243"/>
      <c r="M852" s="244"/>
      <c r="N852" s="245"/>
      <c r="O852" s="245"/>
      <c r="P852" s="245"/>
      <c r="Q852" s="245"/>
      <c r="R852" s="245"/>
      <c r="S852" s="245"/>
      <c r="T852" s="246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T852" s="247" t="s">
        <v>133</v>
      </c>
      <c r="AU852" s="247" t="s">
        <v>84</v>
      </c>
      <c r="AV852" s="14" t="s">
        <v>82</v>
      </c>
      <c r="AW852" s="14" t="s">
        <v>33</v>
      </c>
      <c r="AX852" s="14" t="s">
        <v>74</v>
      </c>
      <c r="AY852" s="247" t="s">
        <v>123</v>
      </c>
    </row>
    <row r="853" s="13" customFormat="1">
      <c r="A853" s="13"/>
      <c r="B853" s="226"/>
      <c r="C853" s="227"/>
      <c r="D853" s="228" t="s">
        <v>133</v>
      </c>
      <c r="E853" s="229" t="s">
        <v>19</v>
      </c>
      <c r="F853" s="230" t="s">
        <v>84</v>
      </c>
      <c r="G853" s="227"/>
      <c r="H853" s="231">
        <v>2</v>
      </c>
      <c r="I853" s="232"/>
      <c r="J853" s="227"/>
      <c r="K853" s="227"/>
      <c r="L853" s="233"/>
      <c r="M853" s="234"/>
      <c r="N853" s="235"/>
      <c r="O853" s="235"/>
      <c r="P853" s="235"/>
      <c r="Q853" s="235"/>
      <c r="R853" s="235"/>
      <c r="S853" s="235"/>
      <c r="T853" s="236"/>
      <c r="U853" s="13"/>
      <c r="V853" s="13"/>
      <c r="W853" s="13"/>
      <c r="X853" s="13"/>
      <c r="Y853" s="13"/>
      <c r="Z853" s="13"/>
      <c r="AA853" s="13"/>
      <c r="AB853" s="13"/>
      <c r="AC853" s="13"/>
      <c r="AD853" s="13"/>
      <c r="AE853" s="13"/>
      <c r="AT853" s="237" t="s">
        <v>133</v>
      </c>
      <c r="AU853" s="237" t="s">
        <v>84</v>
      </c>
      <c r="AV853" s="13" t="s">
        <v>84</v>
      </c>
      <c r="AW853" s="13" t="s">
        <v>33</v>
      </c>
      <c r="AX853" s="13" t="s">
        <v>74</v>
      </c>
      <c r="AY853" s="237" t="s">
        <v>123</v>
      </c>
    </row>
    <row r="854" s="14" customFormat="1">
      <c r="A854" s="14"/>
      <c r="B854" s="238"/>
      <c r="C854" s="239"/>
      <c r="D854" s="228" t="s">
        <v>133</v>
      </c>
      <c r="E854" s="240" t="s">
        <v>19</v>
      </c>
      <c r="F854" s="241" t="s">
        <v>639</v>
      </c>
      <c r="G854" s="239"/>
      <c r="H854" s="240" t="s">
        <v>19</v>
      </c>
      <c r="I854" s="242"/>
      <c r="J854" s="239"/>
      <c r="K854" s="239"/>
      <c r="L854" s="243"/>
      <c r="M854" s="244"/>
      <c r="N854" s="245"/>
      <c r="O854" s="245"/>
      <c r="P854" s="245"/>
      <c r="Q854" s="245"/>
      <c r="R854" s="245"/>
      <c r="S854" s="245"/>
      <c r="T854" s="246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T854" s="247" t="s">
        <v>133</v>
      </c>
      <c r="AU854" s="247" t="s">
        <v>84</v>
      </c>
      <c r="AV854" s="14" t="s">
        <v>82</v>
      </c>
      <c r="AW854" s="14" t="s">
        <v>33</v>
      </c>
      <c r="AX854" s="14" t="s">
        <v>74</v>
      </c>
      <c r="AY854" s="247" t="s">
        <v>123</v>
      </c>
    </row>
    <row r="855" s="15" customFormat="1">
      <c r="A855" s="15"/>
      <c r="B855" s="248"/>
      <c r="C855" s="249"/>
      <c r="D855" s="228" t="s">
        <v>133</v>
      </c>
      <c r="E855" s="250" t="s">
        <v>19</v>
      </c>
      <c r="F855" s="251" t="s">
        <v>155</v>
      </c>
      <c r="G855" s="249"/>
      <c r="H855" s="252">
        <v>4</v>
      </c>
      <c r="I855" s="253"/>
      <c r="J855" s="249"/>
      <c r="K855" s="249"/>
      <c r="L855" s="254"/>
      <c r="M855" s="255"/>
      <c r="N855" s="256"/>
      <c r="O855" s="256"/>
      <c r="P855" s="256"/>
      <c r="Q855" s="256"/>
      <c r="R855" s="256"/>
      <c r="S855" s="256"/>
      <c r="T855" s="257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  <c r="AT855" s="258" t="s">
        <v>133</v>
      </c>
      <c r="AU855" s="258" t="s">
        <v>84</v>
      </c>
      <c r="AV855" s="15" t="s">
        <v>129</v>
      </c>
      <c r="AW855" s="15" t="s">
        <v>33</v>
      </c>
      <c r="AX855" s="15" t="s">
        <v>82</v>
      </c>
      <c r="AY855" s="258" t="s">
        <v>123</v>
      </c>
    </row>
    <row r="856" s="2" customFormat="1" ht="24.15" customHeight="1">
      <c r="A856" s="40"/>
      <c r="B856" s="41"/>
      <c r="C856" s="207" t="s">
        <v>652</v>
      </c>
      <c r="D856" s="207" t="s">
        <v>125</v>
      </c>
      <c r="E856" s="208" t="s">
        <v>653</v>
      </c>
      <c r="F856" s="209" t="s">
        <v>654</v>
      </c>
      <c r="G856" s="210" t="s">
        <v>543</v>
      </c>
      <c r="H856" s="211">
        <v>5</v>
      </c>
      <c r="I856" s="212"/>
      <c r="J856" s="213">
        <f>ROUND(I856*H856,2)</f>
        <v>0</v>
      </c>
      <c r="K856" s="214"/>
      <c r="L856" s="46"/>
      <c r="M856" s="215" t="s">
        <v>19</v>
      </c>
      <c r="N856" s="216" t="s">
        <v>45</v>
      </c>
      <c r="O856" s="86"/>
      <c r="P856" s="217">
        <f>O856*H856</f>
        <v>0</v>
      </c>
      <c r="Q856" s="217">
        <v>0.01248</v>
      </c>
      <c r="R856" s="217">
        <f>Q856*H856</f>
        <v>0.062399999999999997</v>
      </c>
      <c r="S856" s="217">
        <v>0</v>
      </c>
      <c r="T856" s="218">
        <f>S856*H856</f>
        <v>0</v>
      </c>
      <c r="U856" s="40"/>
      <c r="V856" s="40"/>
      <c r="W856" s="40"/>
      <c r="X856" s="40"/>
      <c r="Y856" s="40"/>
      <c r="Z856" s="40"/>
      <c r="AA856" s="40"/>
      <c r="AB856" s="40"/>
      <c r="AC856" s="40"/>
      <c r="AD856" s="40"/>
      <c r="AE856" s="40"/>
      <c r="AR856" s="219" t="s">
        <v>129</v>
      </c>
      <c r="AT856" s="219" t="s">
        <v>125</v>
      </c>
      <c r="AU856" s="219" t="s">
        <v>84</v>
      </c>
      <c r="AY856" s="19" t="s">
        <v>123</v>
      </c>
      <c r="BE856" s="220">
        <f>IF(N856="základní",J856,0)</f>
        <v>0</v>
      </c>
      <c r="BF856" s="220">
        <f>IF(N856="snížená",J856,0)</f>
        <v>0</v>
      </c>
      <c r="BG856" s="220">
        <f>IF(N856="zákl. přenesená",J856,0)</f>
        <v>0</v>
      </c>
      <c r="BH856" s="220">
        <f>IF(N856="sníž. přenesená",J856,0)</f>
        <v>0</v>
      </c>
      <c r="BI856" s="220">
        <f>IF(N856="nulová",J856,0)</f>
        <v>0</v>
      </c>
      <c r="BJ856" s="19" t="s">
        <v>82</v>
      </c>
      <c r="BK856" s="220">
        <f>ROUND(I856*H856,2)</f>
        <v>0</v>
      </c>
      <c r="BL856" s="19" t="s">
        <v>129</v>
      </c>
      <c r="BM856" s="219" t="s">
        <v>655</v>
      </c>
    </row>
    <row r="857" s="2" customFormat="1">
      <c r="A857" s="40"/>
      <c r="B857" s="41"/>
      <c r="C857" s="42"/>
      <c r="D857" s="221" t="s">
        <v>131</v>
      </c>
      <c r="E857" s="42"/>
      <c r="F857" s="222" t="s">
        <v>656</v>
      </c>
      <c r="G857" s="42"/>
      <c r="H857" s="42"/>
      <c r="I857" s="223"/>
      <c r="J857" s="42"/>
      <c r="K857" s="42"/>
      <c r="L857" s="46"/>
      <c r="M857" s="224"/>
      <c r="N857" s="225"/>
      <c r="O857" s="86"/>
      <c r="P857" s="86"/>
      <c r="Q857" s="86"/>
      <c r="R857" s="86"/>
      <c r="S857" s="86"/>
      <c r="T857" s="87"/>
      <c r="U857" s="40"/>
      <c r="V857" s="40"/>
      <c r="W857" s="40"/>
      <c r="X857" s="40"/>
      <c r="Y857" s="40"/>
      <c r="Z857" s="40"/>
      <c r="AA857" s="40"/>
      <c r="AB857" s="40"/>
      <c r="AC857" s="40"/>
      <c r="AD857" s="40"/>
      <c r="AE857" s="40"/>
      <c r="AT857" s="19" t="s">
        <v>131</v>
      </c>
      <c r="AU857" s="19" t="s">
        <v>84</v>
      </c>
    </row>
    <row r="858" s="13" customFormat="1">
      <c r="A858" s="13"/>
      <c r="B858" s="226"/>
      <c r="C858" s="227"/>
      <c r="D858" s="228" t="s">
        <v>133</v>
      </c>
      <c r="E858" s="229" t="s">
        <v>19</v>
      </c>
      <c r="F858" s="230" t="s">
        <v>82</v>
      </c>
      <c r="G858" s="227"/>
      <c r="H858" s="231">
        <v>1</v>
      </c>
      <c r="I858" s="232"/>
      <c r="J858" s="227"/>
      <c r="K858" s="227"/>
      <c r="L858" s="233"/>
      <c r="M858" s="234"/>
      <c r="N858" s="235"/>
      <c r="O858" s="235"/>
      <c r="P858" s="235"/>
      <c r="Q858" s="235"/>
      <c r="R858" s="235"/>
      <c r="S858" s="235"/>
      <c r="T858" s="236"/>
      <c r="U858" s="13"/>
      <c r="V858" s="13"/>
      <c r="W858" s="13"/>
      <c r="X858" s="13"/>
      <c r="Y858" s="13"/>
      <c r="Z858" s="13"/>
      <c r="AA858" s="13"/>
      <c r="AB858" s="13"/>
      <c r="AC858" s="13"/>
      <c r="AD858" s="13"/>
      <c r="AE858" s="13"/>
      <c r="AT858" s="237" t="s">
        <v>133</v>
      </c>
      <c r="AU858" s="237" t="s">
        <v>84</v>
      </c>
      <c r="AV858" s="13" t="s">
        <v>84</v>
      </c>
      <c r="AW858" s="13" t="s">
        <v>33</v>
      </c>
      <c r="AX858" s="13" t="s">
        <v>74</v>
      </c>
      <c r="AY858" s="237" t="s">
        <v>123</v>
      </c>
    </row>
    <row r="859" s="14" customFormat="1">
      <c r="A859" s="14"/>
      <c r="B859" s="238"/>
      <c r="C859" s="239"/>
      <c r="D859" s="228" t="s">
        <v>133</v>
      </c>
      <c r="E859" s="240" t="s">
        <v>19</v>
      </c>
      <c r="F859" s="241" t="s">
        <v>635</v>
      </c>
      <c r="G859" s="239"/>
      <c r="H859" s="240" t="s">
        <v>19</v>
      </c>
      <c r="I859" s="242"/>
      <c r="J859" s="239"/>
      <c r="K859" s="239"/>
      <c r="L859" s="243"/>
      <c r="M859" s="244"/>
      <c r="N859" s="245"/>
      <c r="O859" s="245"/>
      <c r="P859" s="245"/>
      <c r="Q859" s="245"/>
      <c r="R859" s="245"/>
      <c r="S859" s="245"/>
      <c r="T859" s="246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T859" s="247" t="s">
        <v>133</v>
      </c>
      <c r="AU859" s="247" t="s">
        <v>84</v>
      </c>
      <c r="AV859" s="14" t="s">
        <v>82</v>
      </c>
      <c r="AW859" s="14" t="s">
        <v>33</v>
      </c>
      <c r="AX859" s="14" t="s">
        <v>74</v>
      </c>
      <c r="AY859" s="247" t="s">
        <v>123</v>
      </c>
    </row>
    <row r="860" s="13" customFormat="1">
      <c r="A860" s="13"/>
      <c r="B860" s="226"/>
      <c r="C860" s="227"/>
      <c r="D860" s="228" t="s">
        <v>133</v>
      </c>
      <c r="E860" s="229" t="s">
        <v>19</v>
      </c>
      <c r="F860" s="230" t="s">
        <v>82</v>
      </c>
      <c r="G860" s="227"/>
      <c r="H860" s="231">
        <v>1</v>
      </c>
      <c r="I860" s="232"/>
      <c r="J860" s="227"/>
      <c r="K860" s="227"/>
      <c r="L860" s="233"/>
      <c r="M860" s="234"/>
      <c r="N860" s="235"/>
      <c r="O860" s="235"/>
      <c r="P860" s="235"/>
      <c r="Q860" s="235"/>
      <c r="R860" s="235"/>
      <c r="S860" s="235"/>
      <c r="T860" s="236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T860" s="237" t="s">
        <v>133</v>
      </c>
      <c r="AU860" s="237" t="s">
        <v>84</v>
      </c>
      <c r="AV860" s="13" t="s">
        <v>84</v>
      </c>
      <c r="AW860" s="13" t="s">
        <v>33</v>
      </c>
      <c r="AX860" s="13" t="s">
        <v>74</v>
      </c>
      <c r="AY860" s="237" t="s">
        <v>123</v>
      </c>
    </row>
    <row r="861" s="14" customFormat="1">
      <c r="A861" s="14"/>
      <c r="B861" s="238"/>
      <c r="C861" s="239"/>
      <c r="D861" s="228" t="s">
        <v>133</v>
      </c>
      <c r="E861" s="240" t="s">
        <v>19</v>
      </c>
      <c r="F861" s="241" t="s">
        <v>636</v>
      </c>
      <c r="G861" s="239"/>
      <c r="H861" s="240" t="s">
        <v>19</v>
      </c>
      <c r="I861" s="242"/>
      <c r="J861" s="239"/>
      <c r="K861" s="239"/>
      <c r="L861" s="243"/>
      <c r="M861" s="244"/>
      <c r="N861" s="245"/>
      <c r="O861" s="245"/>
      <c r="P861" s="245"/>
      <c r="Q861" s="245"/>
      <c r="R861" s="245"/>
      <c r="S861" s="245"/>
      <c r="T861" s="246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T861" s="247" t="s">
        <v>133</v>
      </c>
      <c r="AU861" s="247" t="s">
        <v>84</v>
      </c>
      <c r="AV861" s="14" t="s">
        <v>82</v>
      </c>
      <c r="AW861" s="14" t="s">
        <v>33</v>
      </c>
      <c r="AX861" s="14" t="s">
        <v>74</v>
      </c>
      <c r="AY861" s="247" t="s">
        <v>123</v>
      </c>
    </row>
    <row r="862" s="13" customFormat="1">
      <c r="A862" s="13"/>
      <c r="B862" s="226"/>
      <c r="C862" s="227"/>
      <c r="D862" s="228" t="s">
        <v>133</v>
      </c>
      <c r="E862" s="229" t="s">
        <v>19</v>
      </c>
      <c r="F862" s="230" t="s">
        <v>82</v>
      </c>
      <c r="G862" s="227"/>
      <c r="H862" s="231">
        <v>1</v>
      </c>
      <c r="I862" s="232"/>
      <c r="J862" s="227"/>
      <c r="K862" s="227"/>
      <c r="L862" s="233"/>
      <c r="M862" s="234"/>
      <c r="N862" s="235"/>
      <c r="O862" s="235"/>
      <c r="P862" s="235"/>
      <c r="Q862" s="235"/>
      <c r="R862" s="235"/>
      <c r="S862" s="235"/>
      <c r="T862" s="236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T862" s="237" t="s">
        <v>133</v>
      </c>
      <c r="AU862" s="237" t="s">
        <v>84</v>
      </c>
      <c r="AV862" s="13" t="s">
        <v>84</v>
      </c>
      <c r="AW862" s="13" t="s">
        <v>33</v>
      </c>
      <c r="AX862" s="13" t="s">
        <v>74</v>
      </c>
      <c r="AY862" s="237" t="s">
        <v>123</v>
      </c>
    </row>
    <row r="863" s="14" customFormat="1">
      <c r="A863" s="14"/>
      <c r="B863" s="238"/>
      <c r="C863" s="239"/>
      <c r="D863" s="228" t="s">
        <v>133</v>
      </c>
      <c r="E863" s="240" t="s">
        <v>19</v>
      </c>
      <c r="F863" s="241" t="s">
        <v>637</v>
      </c>
      <c r="G863" s="239"/>
      <c r="H863" s="240" t="s">
        <v>19</v>
      </c>
      <c r="I863" s="242"/>
      <c r="J863" s="239"/>
      <c r="K863" s="239"/>
      <c r="L863" s="243"/>
      <c r="M863" s="244"/>
      <c r="N863" s="245"/>
      <c r="O863" s="245"/>
      <c r="P863" s="245"/>
      <c r="Q863" s="245"/>
      <c r="R863" s="245"/>
      <c r="S863" s="245"/>
      <c r="T863" s="246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T863" s="247" t="s">
        <v>133</v>
      </c>
      <c r="AU863" s="247" t="s">
        <v>84</v>
      </c>
      <c r="AV863" s="14" t="s">
        <v>82</v>
      </c>
      <c r="AW863" s="14" t="s">
        <v>33</v>
      </c>
      <c r="AX863" s="14" t="s">
        <v>74</v>
      </c>
      <c r="AY863" s="247" t="s">
        <v>123</v>
      </c>
    </row>
    <row r="864" s="13" customFormat="1">
      <c r="A864" s="13"/>
      <c r="B864" s="226"/>
      <c r="C864" s="227"/>
      <c r="D864" s="228" t="s">
        <v>133</v>
      </c>
      <c r="E864" s="229" t="s">
        <v>19</v>
      </c>
      <c r="F864" s="230" t="s">
        <v>82</v>
      </c>
      <c r="G864" s="227"/>
      <c r="H864" s="231">
        <v>1</v>
      </c>
      <c r="I864" s="232"/>
      <c r="J864" s="227"/>
      <c r="K864" s="227"/>
      <c r="L864" s="233"/>
      <c r="M864" s="234"/>
      <c r="N864" s="235"/>
      <c r="O864" s="235"/>
      <c r="P864" s="235"/>
      <c r="Q864" s="235"/>
      <c r="R864" s="235"/>
      <c r="S864" s="235"/>
      <c r="T864" s="236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T864" s="237" t="s">
        <v>133</v>
      </c>
      <c r="AU864" s="237" t="s">
        <v>84</v>
      </c>
      <c r="AV864" s="13" t="s">
        <v>84</v>
      </c>
      <c r="AW864" s="13" t="s">
        <v>33</v>
      </c>
      <c r="AX864" s="13" t="s">
        <v>74</v>
      </c>
      <c r="AY864" s="237" t="s">
        <v>123</v>
      </c>
    </row>
    <row r="865" s="14" customFormat="1">
      <c r="A865" s="14"/>
      <c r="B865" s="238"/>
      <c r="C865" s="239"/>
      <c r="D865" s="228" t="s">
        <v>133</v>
      </c>
      <c r="E865" s="240" t="s">
        <v>19</v>
      </c>
      <c r="F865" s="241" t="s">
        <v>638</v>
      </c>
      <c r="G865" s="239"/>
      <c r="H865" s="240" t="s">
        <v>19</v>
      </c>
      <c r="I865" s="242"/>
      <c r="J865" s="239"/>
      <c r="K865" s="239"/>
      <c r="L865" s="243"/>
      <c r="M865" s="244"/>
      <c r="N865" s="245"/>
      <c r="O865" s="245"/>
      <c r="P865" s="245"/>
      <c r="Q865" s="245"/>
      <c r="R865" s="245"/>
      <c r="S865" s="245"/>
      <c r="T865" s="246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T865" s="247" t="s">
        <v>133</v>
      </c>
      <c r="AU865" s="247" t="s">
        <v>84</v>
      </c>
      <c r="AV865" s="14" t="s">
        <v>82</v>
      </c>
      <c r="AW865" s="14" t="s">
        <v>33</v>
      </c>
      <c r="AX865" s="14" t="s">
        <v>74</v>
      </c>
      <c r="AY865" s="247" t="s">
        <v>123</v>
      </c>
    </row>
    <row r="866" s="13" customFormat="1">
      <c r="A866" s="13"/>
      <c r="B866" s="226"/>
      <c r="C866" s="227"/>
      <c r="D866" s="228" t="s">
        <v>133</v>
      </c>
      <c r="E866" s="229" t="s">
        <v>19</v>
      </c>
      <c r="F866" s="230" t="s">
        <v>82</v>
      </c>
      <c r="G866" s="227"/>
      <c r="H866" s="231">
        <v>1</v>
      </c>
      <c r="I866" s="232"/>
      <c r="J866" s="227"/>
      <c r="K866" s="227"/>
      <c r="L866" s="233"/>
      <c r="M866" s="234"/>
      <c r="N866" s="235"/>
      <c r="O866" s="235"/>
      <c r="P866" s="235"/>
      <c r="Q866" s="235"/>
      <c r="R866" s="235"/>
      <c r="S866" s="235"/>
      <c r="T866" s="236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T866" s="237" t="s">
        <v>133</v>
      </c>
      <c r="AU866" s="237" t="s">
        <v>84</v>
      </c>
      <c r="AV866" s="13" t="s">
        <v>84</v>
      </c>
      <c r="AW866" s="13" t="s">
        <v>33</v>
      </c>
      <c r="AX866" s="13" t="s">
        <v>74</v>
      </c>
      <c r="AY866" s="237" t="s">
        <v>123</v>
      </c>
    </row>
    <row r="867" s="14" customFormat="1">
      <c r="A867" s="14"/>
      <c r="B867" s="238"/>
      <c r="C867" s="239"/>
      <c r="D867" s="228" t="s">
        <v>133</v>
      </c>
      <c r="E867" s="240" t="s">
        <v>19</v>
      </c>
      <c r="F867" s="241" t="s">
        <v>639</v>
      </c>
      <c r="G867" s="239"/>
      <c r="H867" s="240" t="s">
        <v>19</v>
      </c>
      <c r="I867" s="242"/>
      <c r="J867" s="239"/>
      <c r="K867" s="239"/>
      <c r="L867" s="243"/>
      <c r="M867" s="244"/>
      <c r="N867" s="245"/>
      <c r="O867" s="245"/>
      <c r="P867" s="245"/>
      <c r="Q867" s="245"/>
      <c r="R867" s="245"/>
      <c r="S867" s="245"/>
      <c r="T867" s="246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T867" s="247" t="s">
        <v>133</v>
      </c>
      <c r="AU867" s="247" t="s">
        <v>84</v>
      </c>
      <c r="AV867" s="14" t="s">
        <v>82</v>
      </c>
      <c r="AW867" s="14" t="s">
        <v>33</v>
      </c>
      <c r="AX867" s="14" t="s">
        <v>74</v>
      </c>
      <c r="AY867" s="247" t="s">
        <v>123</v>
      </c>
    </row>
    <row r="868" s="15" customFormat="1">
      <c r="A868" s="15"/>
      <c r="B868" s="248"/>
      <c r="C868" s="249"/>
      <c r="D868" s="228" t="s">
        <v>133</v>
      </c>
      <c r="E868" s="250" t="s">
        <v>19</v>
      </c>
      <c r="F868" s="251" t="s">
        <v>155</v>
      </c>
      <c r="G868" s="249"/>
      <c r="H868" s="252">
        <v>5</v>
      </c>
      <c r="I868" s="253"/>
      <c r="J868" s="249"/>
      <c r="K868" s="249"/>
      <c r="L868" s="254"/>
      <c r="M868" s="255"/>
      <c r="N868" s="256"/>
      <c r="O868" s="256"/>
      <c r="P868" s="256"/>
      <c r="Q868" s="256"/>
      <c r="R868" s="256"/>
      <c r="S868" s="256"/>
      <c r="T868" s="257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  <c r="AT868" s="258" t="s">
        <v>133</v>
      </c>
      <c r="AU868" s="258" t="s">
        <v>84</v>
      </c>
      <c r="AV868" s="15" t="s">
        <v>129</v>
      </c>
      <c r="AW868" s="15" t="s">
        <v>33</v>
      </c>
      <c r="AX868" s="15" t="s">
        <v>82</v>
      </c>
      <c r="AY868" s="258" t="s">
        <v>123</v>
      </c>
    </row>
    <row r="869" s="2" customFormat="1" ht="24.15" customHeight="1">
      <c r="A869" s="40"/>
      <c r="B869" s="41"/>
      <c r="C869" s="270" t="s">
        <v>657</v>
      </c>
      <c r="D869" s="270" t="s">
        <v>403</v>
      </c>
      <c r="E869" s="271" t="s">
        <v>658</v>
      </c>
      <c r="F869" s="272" t="s">
        <v>659</v>
      </c>
      <c r="G869" s="273" t="s">
        <v>543</v>
      </c>
      <c r="H869" s="274">
        <v>5</v>
      </c>
      <c r="I869" s="275"/>
      <c r="J869" s="276">
        <f>ROUND(I869*H869,2)</f>
        <v>0</v>
      </c>
      <c r="K869" s="277"/>
      <c r="L869" s="278"/>
      <c r="M869" s="279" t="s">
        <v>19</v>
      </c>
      <c r="N869" s="280" t="s">
        <v>45</v>
      </c>
      <c r="O869" s="86"/>
      <c r="P869" s="217">
        <f>O869*H869</f>
        <v>0</v>
      </c>
      <c r="Q869" s="217">
        <v>0.54800000000000004</v>
      </c>
      <c r="R869" s="217">
        <f>Q869*H869</f>
        <v>2.7400000000000002</v>
      </c>
      <c r="S869" s="217">
        <v>0</v>
      </c>
      <c r="T869" s="218">
        <f>S869*H869</f>
        <v>0</v>
      </c>
      <c r="U869" s="40"/>
      <c r="V869" s="40"/>
      <c r="W869" s="40"/>
      <c r="X869" s="40"/>
      <c r="Y869" s="40"/>
      <c r="Z869" s="40"/>
      <c r="AA869" s="40"/>
      <c r="AB869" s="40"/>
      <c r="AC869" s="40"/>
      <c r="AD869" s="40"/>
      <c r="AE869" s="40"/>
      <c r="AR869" s="219" t="s">
        <v>272</v>
      </c>
      <c r="AT869" s="219" t="s">
        <v>403</v>
      </c>
      <c r="AU869" s="219" t="s">
        <v>84</v>
      </c>
      <c r="AY869" s="19" t="s">
        <v>123</v>
      </c>
      <c r="BE869" s="220">
        <f>IF(N869="základní",J869,0)</f>
        <v>0</v>
      </c>
      <c r="BF869" s="220">
        <f>IF(N869="snížená",J869,0)</f>
        <v>0</v>
      </c>
      <c r="BG869" s="220">
        <f>IF(N869="zákl. přenesená",J869,0)</f>
        <v>0</v>
      </c>
      <c r="BH869" s="220">
        <f>IF(N869="sníž. přenesená",J869,0)</f>
        <v>0</v>
      </c>
      <c r="BI869" s="220">
        <f>IF(N869="nulová",J869,0)</f>
        <v>0</v>
      </c>
      <c r="BJ869" s="19" t="s">
        <v>82</v>
      </c>
      <c r="BK869" s="220">
        <f>ROUND(I869*H869,2)</f>
        <v>0</v>
      </c>
      <c r="BL869" s="19" t="s">
        <v>129</v>
      </c>
      <c r="BM869" s="219" t="s">
        <v>660</v>
      </c>
    </row>
    <row r="870" s="2" customFormat="1" ht="24.15" customHeight="1">
      <c r="A870" s="40"/>
      <c r="B870" s="41"/>
      <c r="C870" s="207" t="s">
        <v>661</v>
      </c>
      <c r="D870" s="207" t="s">
        <v>125</v>
      </c>
      <c r="E870" s="208" t="s">
        <v>662</v>
      </c>
      <c r="F870" s="209" t="s">
        <v>663</v>
      </c>
      <c r="G870" s="210" t="s">
        <v>543</v>
      </c>
      <c r="H870" s="211">
        <v>5</v>
      </c>
      <c r="I870" s="212"/>
      <c r="J870" s="213">
        <f>ROUND(I870*H870,2)</f>
        <v>0</v>
      </c>
      <c r="K870" s="214"/>
      <c r="L870" s="46"/>
      <c r="M870" s="215" t="s">
        <v>19</v>
      </c>
      <c r="N870" s="216" t="s">
        <v>45</v>
      </c>
      <c r="O870" s="86"/>
      <c r="P870" s="217">
        <f>O870*H870</f>
        <v>0</v>
      </c>
      <c r="Q870" s="217">
        <v>0.028539999999999999</v>
      </c>
      <c r="R870" s="217">
        <f>Q870*H870</f>
        <v>0.14269999999999999</v>
      </c>
      <c r="S870" s="217">
        <v>0</v>
      </c>
      <c r="T870" s="218">
        <f>S870*H870</f>
        <v>0</v>
      </c>
      <c r="U870" s="40"/>
      <c r="V870" s="40"/>
      <c r="W870" s="40"/>
      <c r="X870" s="40"/>
      <c r="Y870" s="40"/>
      <c r="Z870" s="40"/>
      <c r="AA870" s="40"/>
      <c r="AB870" s="40"/>
      <c r="AC870" s="40"/>
      <c r="AD870" s="40"/>
      <c r="AE870" s="40"/>
      <c r="AR870" s="219" t="s">
        <v>129</v>
      </c>
      <c r="AT870" s="219" t="s">
        <v>125</v>
      </c>
      <c r="AU870" s="219" t="s">
        <v>84</v>
      </c>
      <c r="AY870" s="19" t="s">
        <v>123</v>
      </c>
      <c r="BE870" s="220">
        <f>IF(N870="základní",J870,0)</f>
        <v>0</v>
      </c>
      <c r="BF870" s="220">
        <f>IF(N870="snížená",J870,0)</f>
        <v>0</v>
      </c>
      <c r="BG870" s="220">
        <f>IF(N870="zákl. přenesená",J870,0)</f>
        <v>0</v>
      </c>
      <c r="BH870" s="220">
        <f>IF(N870="sníž. přenesená",J870,0)</f>
        <v>0</v>
      </c>
      <c r="BI870" s="220">
        <f>IF(N870="nulová",J870,0)</f>
        <v>0</v>
      </c>
      <c r="BJ870" s="19" t="s">
        <v>82</v>
      </c>
      <c r="BK870" s="220">
        <f>ROUND(I870*H870,2)</f>
        <v>0</v>
      </c>
      <c r="BL870" s="19" t="s">
        <v>129</v>
      </c>
      <c r="BM870" s="219" t="s">
        <v>664</v>
      </c>
    </row>
    <row r="871" s="2" customFormat="1">
      <c r="A871" s="40"/>
      <c r="B871" s="41"/>
      <c r="C871" s="42"/>
      <c r="D871" s="221" t="s">
        <v>131</v>
      </c>
      <c r="E871" s="42"/>
      <c r="F871" s="222" t="s">
        <v>665</v>
      </c>
      <c r="G871" s="42"/>
      <c r="H871" s="42"/>
      <c r="I871" s="223"/>
      <c r="J871" s="42"/>
      <c r="K871" s="42"/>
      <c r="L871" s="46"/>
      <c r="M871" s="224"/>
      <c r="N871" s="225"/>
      <c r="O871" s="86"/>
      <c r="P871" s="86"/>
      <c r="Q871" s="86"/>
      <c r="R871" s="86"/>
      <c r="S871" s="86"/>
      <c r="T871" s="87"/>
      <c r="U871" s="40"/>
      <c r="V871" s="40"/>
      <c r="W871" s="40"/>
      <c r="X871" s="40"/>
      <c r="Y871" s="40"/>
      <c r="Z871" s="40"/>
      <c r="AA871" s="40"/>
      <c r="AB871" s="40"/>
      <c r="AC871" s="40"/>
      <c r="AD871" s="40"/>
      <c r="AE871" s="40"/>
      <c r="AT871" s="19" t="s">
        <v>131</v>
      </c>
      <c r="AU871" s="19" t="s">
        <v>84</v>
      </c>
    </row>
    <row r="872" s="2" customFormat="1" ht="24.15" customHeight="1">
      <c r="A872" s="40"/>
      <c r="B872" s="41"/>
      <c r="C872" s="270" t="s">
        <v>666</v>
      </c>
      <c r="D872" s="270" t="s">
        <v>403</v>
      </c>
      <c r="E872" s="271" t="s">
        <v>667</v>
      </c>
      <c r="F872" s="272" t="s">
        <v>668</v>
      </c>
      <c r="G872" s="273" t="s">
        <v>543</v>
      </c>
      <c r="H872" s="274">
        <v>4</v>
      </c>
      <c r="I872" s="275"/>
      <c r="J872" s="276">
        <f>ROUND(I872*H872,2)</f>
        <v>0</v>
      </c>
      <c r="K872" s="277"/>
      <c r="L872" s="278"/>
      <c r="M872" s="279" t="s">
        <v>19</v>
      </c>
      <c r="N872" s="280" t="s">
        <v>45</v>
      </c>
      <c r="O872" s="86"/>
      <c r="P872" s="217">
        <f>O872*H872</f>
        <v>0</v>
      </c>
      <c r="Q872" s="217">
        <v>1.6140000000000001</v>
      </c>
      <c r="R872" s="217">
        <f>Q872*H872</f>
        <v>6.4560000000000004</v>
      </c>
      <c r="S872" s="217">
        <v>0</v>
      </c>
      <c r="T872" s="218">
        <f>S872*H872</f>
        <v>0</v>
      </c>
      <c r="U872" s="40"/>
      <c r="V872" s="40"/>
      <c r="W872" s="40"/>
      <c r="X872" s="40"/>
      <c r="Y872" s="40"/>
      <c r="Z872" s="40"/>
      <c r="AA872" s="40"/>
      <c r="AB872" s="40"/>
      <c r="AC872" s="40"/>
      <c r="AD872" s="40"/>
      <c r="AE872" s="40"/>
      <c r="AR872" s="219" t="s">
        <v>272</v>
      </c>
      <c r="AT872" s="219" t="s">
        <v>403</v>
      </c>
      <c r="AU872" s="219" t="s">
        <v>84</v>
      </c>
      <c r="AY872" s="19" t="s">
        <v>123</v>
      </c>
      <c r="BE872" s="220">
        <f>IF(N872="základní",J872,0)</f>
        <v>0</v>
      </c>
      <c r="BF872" s="220">
        <f>IF(N872="snížená",J872,0)</f>
        <v>0</v>
      </c>
      <c r="BG872" s="220">
        <f>IF(N872="zákl. přenesená",J872,0)</f>
        <v>0</v>
      </c>
      <c r="BH872" s="220">
        <f>IF(N872="sníž. přenesená",J872,0)</f>
        <v>0</v>
      </c>
      <c r="BI872" s="220">
        <f>IF(N872="nulová",J872,0)</f>
        <v>0</v>
      </c>
      <c r="BJ872" s="19" t="s">
        <v>82</v>
      </c>
      <c r="BK872" s="220">
        <f>ROUND(I872*H872,2)</f>
        <v>0</v>
      </c>
      <c r="BL872" s="19" t="s">
        <v>129</v>
      </c>
      <c r="BM872" s="219" t="s">
        <v>669</v>
      </c>
    </row>
    <row r="873" s="2" customFormat="1" ht="24.15" customHeight="1">
      <c r="A873" s="40"/>
      <c r="B873" s="41"/>
      <c r="C873" s="270" t="s">
        <v>670</v>
      </c>
      <c r="D873" s="270" t="s">
        <v>403</v>
      </c>
      <c r="E873" s="271" t="s">
        <v>671</v>
      </c>
      <c r="F873" s="272" t="s">
        <v>672</v>
      </c>
      <c r="G873" s="273" t="s">
        <v>543</v>
      </c>
      <c r="H873" s="274">
        <v>1</v>
      </c>
      <c r="I873" s="275"/>
      <c r="J873" s="276">
        <f>ROUND(I873*H873,2)</f>
        <v>0</v>
      </c>
      <c r="K873" s="277"/>
      <c r="L873" s="278"/>
      <c r="M873" s="279" t="s">
        <v>19</v>
      </c>
      <c r="N873" s="280" t="s">
        <v>45</v>
      </c>
      <c r="O873" s="86"/>
      <c r="P873" s="217">
        <f>O873*H873</f>
        <v>0</v>
      </c>
      <c r="Q873" s="217">
        <v>2.4169999999999998</v>
      </c>
      <c r="R873" s="217">
        <f>Q873*H873</f>
        <v>2.4169999999999998</v>
      </c>
      <c r="S873" s="217">
        <v>0</v>
      </c>
      <c r="T873" s="218">
        <f>S873*H873</f>
        <v>0</v>
      </c>
      <c r="U873" s="40"/>
      <c r="V873" s="40"/>
      <c r="W873" s="40"/>
      <c r="X873" s="40"/>
      <c r="Y873" s="40"/>
      <c r="Z873" s="40"/>
      <c r="AA873" s="40"/>
      <c r="AB873" s="40"/>
      <c r="AC873" s="40"/>
      <c r="AD873" s="40"/>
      <c r="AE873" s="40"/>
      <c r="AR873" s="219" t="s">
        <v>272</v>
      </c>
      <c r="AT873" s="219" t="s">
        <v>403</v>
      </c>
      <c r="AU873" s="219" t="s">
        <v>84</v>
      </c>
      <c r="AY873" s="19" t="s">
        <v>123</v>
      </c>
      <c r="BE873" s="220">
        <f>IF(N873="základní",J873,0)</f>
        <v>0</v>
      </c>
      <c r="BF873" s="220">
        <f>IF(N873="snížená",J873,0)</f>
        <v>0</v>
      </c>
      <c r="BG873" s="220">
        <f>IF(N873="zákl. přenesená",J873,0)</f>
        <v>0</v>
      </c>
      <c r="BH873" s="220">
        <f>IF(N873="sníž. přenesená",J873,0)</f>
        <v>0</v>
      </c>
      <c r="BI873" s="220">
        <f>IF(N873="nulová",J873,0)</f>
        <v>0</v>
      </c>
      <c r="BJ873" s="19" t="s">
        <v>82</v>
      </c>
      <c r="BK873" s="220">
        <f>ROUND(I873*H873,2)</f>
        <v>0</v>
      </c>
      <c r="BL873" s="19" t="s">
        <v>129</v>
      </c>
      <c r="BM873" s="219" t="s">
        <v>673</v>
      </c>
    </row>
    <row r="874" s="2" customFormat="1" ht="24.15" customHeight="1">
      <c r="A874" s="40"/>
      <c r="B874" s="41"/>
      <c r="C874" s="207" t="s">
        <v>674</v>
      </c>
      <c r="D874" s="207" t="s">
        <v>125</v>
      </c>
      <c r="E874" s="208" t="s">
        <v>675</v>
      </c>
      <c r="F874" s="209" t="s">
        <v>676</v>
      </c>
      <c r="G874" s="210" t="s">
        <v>543</v>
      </c>
      <c r="H874" s="211">
        <v>3</v>
      </c>
      <c r="I874" s="212"/>
      <c r="J874" s="213">
        <f>ROUND(I874*H874,2)</f>
        <v>0</v>
      </c>
      <c r="K874" s="214"/>
      <c r="L874" s="46"/>
      <c r="M874" s="215" t="s">
        <v>19</v>
      </c>
      <c r="N874" s="216" t="s">
        <v>45</v>
      </c>
      <c r="O874" s="86"/>
      <c r="P874" s="217">
        <f>O874*H874</f>
        <v>0</v>
      </c>
      <c r="Q874" s="217">
        <v>0.12422</v>
      </c>
      <c r="R874" s="217">
        <f>Q874*H874</f>
        <v>0.37265999999999999</v>
      </c>
      <c r="S874" s="217">
        <v>0</v>
      </c>
      <c r="T874" s="218">
        <f>S874*H874</f>
        <v>0</v>
      </c>
      <c r="U874" s="40"/>
      <c r="V874" s="40"/>
      <c r="W874" s="40"/>
      <c r="X874" s="40"/>
      <c r="Y874" s="40"/>
      <c r="Z874" s="40"/>
      <c r="AA874" s="40"/>
      <c r="AB874" s="40"/>
      <c r="AC874" s="40"/>
      <c r="AD874" s="40"/>
      <c r="AE874" s="40"/>
      <c r="AR874" s="219" t="s">
        <v>129</v>
      </c>
      <c r="AT874" s="219" t="s">
        <v>125</v>
      </c>
      <c r="AU874" s="219" t="s">
        <v>84</v>
      </c>
      <c r="AY874" s="19" t="s">
        <v>123</v>
      </c>
      <c r="BE874" s="220">
        <f>IF(N874="základní",J874,0)</f>
        <v>0</v>
      </c>
      <c r="BF874" s="220">
        <f>IF(N874="snížená",J874,0)</f>
        <v>0</v>
      </c>
      <c r="BG874" s="220">
        <f>IF(N874="zákl. přenesená",J874,0)</f>
        <v>0</v>
      </c>
      <c r="BH874" s="220">
        <f>IF(N874="sníž. přenesená",J874,0)</f>
        <v>0</v>
      </c>
      <c r="BI874" s="220">
        <f>IF(N874="nulová",J874,0)</f>
        <v>0</v>
      </c>
      <c r="BJ874" s="19" t="s">
        <v>82</v>
      </c>
      <c r="BK874" s="220">
        <f>ROUND(I874*H874,2)</f>
        <v>0</v>
      </c>
      <c r="BL874" s="19" t="s">
        <v>129</v>
      </c>
      <c r="BM874" s="219" t="s">
        <v>677</v>
      </c>
    </row>
    <row r="875" s="2" customFormat="1">
      <c r="A875" s="40"/>
      <c r="B875" s="41"/>
      <c r="C875" s="42"/>
      <c r="D875" s="221" t="s">
        <v>131</v>
      </c>
      <c r="E875" s="42"/>
      <c r="F875" s="222" t="s">
        <v>678</v>
      </c>
      <c r="G875" s="42"/>
      <c r="H875" s="42"/>
      <c r="I875" s="223"/>
      <c r="J875" s="42"/>
      <c r="K875" s="42"/>
      <c r="L875" s="46"/>
      <c r="M875" s="224"/>
      <c r="N875" s="225"/>
      <c r="O875" s="86"/>
      <c r="P875" s="86"/>
      <c r="Q875" s="86"/>
      <c r="R875" s="86"/>
      <c r="S875" s="86"/>
      <c r="T875" s="87"/>
      <c r="U875" s="40"/>
      <c r="V875" s="40"/>
      <c r="W875" s="40"/>
      <c r="X875" s="40"/>
      <c r="Y875" s="40"/>
      <c r="Z875" s="40"/>
      <c r="AA875" s="40"/>
      <c r="AB875" s="40"/>
      <c r="AC875" s="40"/>
      <c r="AD875" s="40"/>
      <c r="AE875" s="40"/>
      <c r="AT875" s="19" t="s">
        <v>131</v>
      </c>
      <c r="AU875" s="19" t="s">
        <v>84</v>
      </c>
    </row>
    <row r="876" s="2" customFormat="1" ht="21.75" customHeight="1">
      <c r="A876" s="40"/>
      <c r="B876" s="41"/>
      <c r="C876" s="270" t="s">
        <v>679</v>
      </c>
      <c r="D876" s="270" t="s">
        <v>403</v>
      </c>
      <c r="E876" s="271" t="s">
        <v>680</v>
      </c>
      <c r="F876" s="272" t="s">
        <v>681</v>
      </c>
      <c r="G876" s="273" t="s">
        <v>543</v>
      </c>
      <c r="H876" s="274">
        <v>3</v>
      </c>
      <c r="I876" s="275"/>
      <c r="J876" s="276">
        <f>ROUND(I876*H876,2)</f>
        <v>0</v>
      </c>
      <c r="K876" s="277"/>
      <c r="L876" s="278"/>
      <c r="M876" s="279" t="s">
        <v>19</v>
      </c>
      <c r="N876" s="280" t="s">
        <v>45</v>
      </c>
      <c r="O876" s="86"/>
      <c r="P876" s="217">
        <f>O876*H876</f>
        <v>0</v>
      </c>
      <c r="Q876" s="217">
        <v>0.067000000000000004</v>
      </c>
      <c r="R876" s="217">
        <f>Q876*H876</f>
        <v>0.20100000000000001</v>
      </c>
      <c r="S876" s="217">
        <v>0</v>
      </c>
      <c r="T876" s="218">
        <f>S876*H876</f>
        <v>0</v>
      </c>
      <c r="U876" s="40"/>
      <c r="V876" s="40"/>
      <c r="W876" s="40"/>
      <c r="X876" s="40"/>
      <c r="Y876" s="40"/>
      <c r="Z876" s="40"/>
      <c r="AA876" s="40"/>
      <c r="AB876" s="40"/>
      <c r="AC876" s="40"/>
      <c r="AD876" s="40"/>
      <c r="AE876" s="40"/>
      <c r="AR876" s="219" t="s">
        <v>272</v>
      </c>
      <c r="AT876" s="219" t="s">
        <v>403</v>
      </c>
      <c r="AU876" s="219" t="s">
        <v>84</v>
      </c>
      <c r="AY876" s="19" t="s">
        <v>123</v>
      </c>
      <c r="BE876" s="220">
        <f>IF(N876="základní",J876,0)</f>
        <v>0</v>
      </c>
      <c r="BF876" s="220">
        <f>IF(N876="snížená",J876,0)</f>
        <v>0</v>
      </c>
      <c r="BG876" s="220">
        <f>IF(N876="zákl. přenesená",J876,0)</f>
        <v>0</v>
      </c>
      <c r="BH876" s="220">
        <f>IF(N876="sníž. přenesená",J876,0)</f>
        <v>0</v>
      </c>
      <c r="BI876" s="220">
        <f>IF(N876="nulová",J876,0)</f>
        <v>0</v>
      </c>
      <c r="BJ876" s="19" t="s">
        <v>82</v>
      </c>
      <c r="BK876" s="220">
        <f>ROUND(I876*H876,2)</f>
        <v>0</v>
      </c>
      <c r="BL876" s="19" t="s">
        <v>129</v>
      </c>
      <c r="BM876" s="219" t="s">
        <v>682</v>
      </c>
    </row>
    <row r="877" s="2" customFormat="1" ht="24.15" customHeight="1">
      <c r="A877" s="40"/>
      <c r="B877" s="41"/>
      <c r="C877" s="207" t="s">
        <v>683</v>
      </c>
      <c r="D877" s="207" t="s">
        <v>125</v>
      </c>
      <c r="E877" s="208" t="s">
        <v>684</v>
      </c>
      <c r="F877" s="209" t="s">
        <v>685</v>
      </c>
      <c r="G877" s="210" t="s">
        <v>543</v>
      </c>
      <c r="H877" s="211">
        <v>3</v>
      </c>
      <c r="I877" s="212"/>
      <c r="J877" s="213">
        <f>ROUND(I877*H877,2)</f>
        <v>0</v>
      </c>
      <c r="K877" s="214"/>
      <c r="L877" s="46"/>
      <c r="M877" s="215" t="s">
        <v>19</v>
      </c>
      <c r="N877" s="216" t="s">
        <v>45</v>
      </c>
      <c r="O877" s="86"/>
      <c r="P877" s="217">
        <f>O877*H877</f>
        <v>0</v>
      </c>
      <c r="Q877" s="217">
        <v>0.02972</v>
      </c>
      <c r="R877" s="217">
        <f>Q877*H877</f>
        <v>0.089160000000000003</v>
      </c>
      <c r="S877" s="217">
        <v>0</v>
      </c>
      <c r="T877" s="218">
        <f>S877*H877</f>
        <v>0</v>
      </c>
      <c r="U877" s="40"/>
      <c r="V877" s="40"/>
      <c r="W877" s="40"/>
      <c r="X877" s="40"/>
      <c r="Y877" s="40"/>
      <c r="Z877" s="40"/>
      <c r="AA877" s="40"/>
      <c r="AB877" s="40"/>
      <c r="AC877" s="40"/>
      <c r="AD877" s="40"/>
      <c r="AE877" s="40"/>
      <c r="AR877" s="219" t="s">
        <v>129</v>
      </c>
      <c r="AT877" s="219" t="s">
        <v>125</v>
      </c>
      <c r="AU877" s="219" t="s">
        <v>84</v>
      </c>
      <c r="AY877" s="19" t="s">
        <v>123</v>
      </c>
      <c r="BE877" s="220">
        <f>IF(N877="základní",J877,0)</f>
        <v>0</v>
      </c>
      <c r="BF877" s="220">
        <f>IF(N877="snížená",J877,0)</f>
        <v>0</v>
      </c>
      <c r="BG877" s="220">
        <f>IF(N877="zákl. přenesená",J877,0)</f>
        <v>0</v>
      </c>
      <c r="BH877" s="220">
        <f>IF(N877="sníž. přenesená",J877,0)</f>
        <v>0</v>
      </c>
      <c r="BI877" s="220">
        <f>IF(N877="nulová",J877,0)</f>
        <v>0</v>
      </c>
      <c r="BJ877" s="19" t="s">
        <v>82</v>
      </c>
      <c r="BK877" s="220">
        <f>ROUND(I877*H877,2)</f>
        <v>0</v>
      </c>
      <c r="BL877" s="19" t="s">
        <v>129</v>
      </c>
      <c r="BM877" s="219" t="s">
        <v>686</v>
      </c>
    </row>
    <row r="878" s="2" customFormat="1">
      <c r="A878" s="40"/>
      <c r="B878" s="41"/>
      <c r="C878" s="42"/>
      <c r="D878" s="221" t="s">
        <v>131</v>
      </c>
      <c r="E878" s="42"/>
      <c r="F878" s="222" t="s">
        <v>687</v>
      </c>
      <c r="G878" s="42"/>
      <c r="H878" s="42"/>
      <c r="I878" s="223"/>
      <c r="J878" s="42"/>
      <c r="K878" s="42"/>
      <c r="L878" s="46"/>
      <c r="M878" s="224"/>
      <c r="N878" s="225"/>
      <c r="O878" s="86"/>
      <c r="P878" s="86"/>
      <c r="Q878" s="86"/>
      <c r="R878" s="86"/>
      <c r="S878" s="86"/>
      <c r="T878" s="87"/>
      <c r="U878" s="40"/>
      <c r="V878" s="40"/>
      <c r="W878" s="40"/>
      <c r="X878" s="40"/>
      <c r="Y878" s="40"/>
      <c r="Z878" s="40"/>
      <c r="AA878" s="40"/>
      <c r="AB878" s="40"/>
      <c r="AC878" s="40"/>
      <c r="AD878" s="40"/>
      <c r="AE878" s="40"/>
      <c r="AT878" s="19" t="s">
        <v>131</v>
      </c>
      <c r="AU878" s="19" t="s">
        <v>84</v>
      </c>
    </row>
    <row r="879" s="2" customFormat="1" ht="21.75" customHeight="1">
      <c r="A879" s="40"/>
      <c r="B879" s="41"/>
      <c r="C879" s="270" t="s">
        <v>688</v>
      </c>
      <c r="D879" s="270" t="s">
        <v>403</v>
      </c>
      <c r="E879" s="271" t="s">
        <v>689</v>
      </c>
      <c r="F879" s="272" t="s">
        <v>690</v>
      </c>
      <c r="G879" s="273" t="s">
        <v>543</v>
      </c>
      <c r="H879" s="274">
        <v>3</v>
      </c>
      <c r="I879" s="275"/>
      <c r="J879" s="276">
        <f>ROUND(I879*H879,2)</f>
        <v>0</v>
      </c>
      <c r="K879" s="277"/>
      <c r="L879" s="278"/>
      <c r="M879" s="279" t="s">
        <v>19</v>
      </c>
      <c r="N879" s="280" t="s">
        <v>45</v>
      </c>
      <c r="O879" s="86"/>
      <c r="P879" s="217">
        <f>O879*H879</f>
        <v>0</v>
      </c>
      <c r="Q879" s="217">
        <v>0.040000000000000001</v>
      </c>
      <c r="R879" s="217">
        <f>Q879*H879</f>
        <v>0.12</v>
      </c>
      <c r="S879" s="217">
        <v>0</v>
      </c>
      <c r="T879" s="218">
        <f>S879*H879</f>
        <v>0</v>
      </c>
      <c r="U879" s="40"/>
      <c r="V879" s="40"/>
      <c r="W879" s="40"/>
      <c r="X879" s="40"/>
      <c r="Y879" s="40"/>
      <c r="Z879" s="40"/>
      <c r="AA879" s="40"/>
      <c r="AB879" s="40"/>
      <c r="AC879" s="40"/>
      <c r="AD879" s="40"/>
      <c r="AE879" s="40"/>
      <c r="AR879" s="219" t="s">
        <v>272</v>
      </c>
      <c r="AT879" s="219" t="s">
        <v>403</v>
      </c>
      <c r="AU879" s="219" t="s">
        <v>84</v>
      </c>
      <c r="AY879" s="19" t="s">
        <v>123</v>
      </c>
      <c r="BE879" s="220">
        <f>IF(N879="základní",J879,0)</f>
        <v>0</v>
      </c>
      <c r="BF879" s="220">
        <f>IF(N879="snížená",J879,0)</f>
        <v>0</v>
      </c>
      <c r="BG879" s="220">
        <f>IF(N879="zákl. přenesená",J879,0)</f>
        <v>0</v>
      </c>
      <c r="BH879" s="220">
        <f>IF(N879="sníž. přenesená",J879,0)</f>
        <v>0</v>
      </c>
      <c r="BI879" s="220">
        <f>IF(N879="nulová",J879,0)</f>
        <v>0</v>
      </c>
      <c r="BJ879" s="19" t="s">
        <v>82</v>
      </c>
      <c r="BK879" s="220">
        <f>ROUND(I879*H879,2)</f>
        <v>0</v>
      </c>
      <c r="BL879" s="19" t="s">
        <v>129</v>
      </c>
      <c r="BM879" s="219" t="s">
        <v>691</v>
      </c>
    </row>
    <row r="880" s="2" customFormat="1" ht="24.15" customHeight="1">
      <c r="A880" s="40"/>
      <c r="B880" s="41"/>
      <c r="C880" s="207" t="s">
        <v>692</v>
      </c>
      <c r="D880" s="207" t="s">
        <v>125</v>
      </c>
      <c r="E880" s="208" t="s">
        <v>693</v>
      </c>
      <c r="F880" s="209" t="s">
        <v>694</v>
      </c>
      <c r="G880" s="210" t="s">
        <v>543</v>
      </c>
      <c r="H880" s="211">
        <v>3</v>
      </c>
      <c r="I880" s="212"/>
      <c r="J880" s="213">
        <f>ROUND(I880*H880,2)</f>
        <v>0</v>
      </c>
      <c r="K880" s="214"/>
      <c r="L880" s="46"/>
      <c r="M880" s="215" t="s">
        <v>19</v>
      </c>
      <c r="N880" s="216" t="s">
        <v>45</v>
      </c>
      <c r="O880" s="86"/>
      <c r="P880" s="217">
        <f>O880*H880</f>
        <v>0</v>
      </c>
      <c r="Q880" s="217">
        <v>0.02972</v>
      </c>
      <c r="R880" s="217">
        <f>Q880*H880</f>
        <v>0.089160000000000003</v>
      </c>
      <c r="S880" s="217">
        <v>0</v>
      </c>
      <c r="T880" s="218">
        <f>S880*H880</f>
        <v>0</v>
      </c>
      <c r="U880" s="40"/>
      <c r="V880" s="40"/>
      <c r="W880" s="40"/>
      <c r="X880" s="40"/>
      <c r="Y880" s="40"/>
      <c r="Z880" s="40"/>
      <c r="AA880" s="40"/>
      <c r="AB880" s="40"/>
      <c r="AC880" s="40"/>
      <c r="AD880" s="40"/>
      <c r="AE880" s="40"/>
      <c r="AR880" s="219" t="s">
        <v>129</v>
      </c>
      <c r="AT880" s="219" t="s">
        <v>125</v>
      </c>
      <c r="AU880" s="219" t="s">
        <v>84</v>
      </c>
      <c r="AY880" s="19" t="s">
        <v>123</v>
      </c>
      <c r="BE880" s="220">
        <f>IF(N880="základní",J880,0)</f>
        <v>0</v>
      </c>
      <c r="BF880" s="220">
        <f>IF(N880="snížená",J880,0)</f>
        <v>0</v>
      </c>
      <c r="BG880" s="220">
        <f>IF(N880="zákl. přenesená",J880,0)</f>
        <v>0</v>
      </c>
      <c r="BH880" s="220">
        <f>IF(N880="sníž. přenesená",J880,0)</f>
        <v>0</v>
      </c>
      <c r="BI880" s="220">
        <f>IF(N880="nulová",J880,0)</f>
        <v>0</v>
      </c>
      <c r="BJ880" s="19" t="s">
        <v>82</v>
      </c>
      <c r="BK880" s="220">
        <f>ROUND(I880*H880,2)</f>
        <v>0</v>
      </c>
      <c r="BL880" s="19" t="s">
        <v>129</v>
      </c>
      <c r="BM880" s="219" t="s">
        <v>695</v>
      </c>
    </row>
    <row r="881" s="2" customFormat="1">
      <c r="A881" s="40"/>
      <c r="B881" s="41"/>
      <c r="C881" s="42"/>
      <c r="D881" s="221" t="s">
        <v>131</v>
      </c>
      <c r="E881" s="42"/>
      <c r="F881" s="222" t="s">
        <v>696</v>
      </c>
      <c r="G881" s="42"/>
      <c r="H881" s="42"/>
      <c r="I881" s="223"/>
      <c r="J881" s="42"/>
      <c r="K881" s="42"/>
      <c r="L881" s="46"/>
      <c r="M881" s="224"/>
      <c r="N881" s="225"/>
      <c r="O881" s="86"/>
      <c r="P881" s="86"/>
      <c r="Q881" s="86"/>
      <c r="R881" s="86"/>
      <c r="S881" s="86"/>
      <c r="T881" s="87"/>
      <c r="U881" s="40"/>
      <c r="V881" s="40"/>
      <c r="W881" s="40"/>
      <c r="X881" s="40"/>
      <c r="Y881" s="40"/>
      <c r="Z881" s="40"/>
      <c r="AA881" s="40"/>
      <c r="AB881" s="40"/>
      <c r="AC881" s="40"/>
      <c r="AD881" s="40"/>
      <c r="AE881" s="40"/>
      <c r="AT881" s="19" t="s">
        <v>131</v>
      </c>
      <c r="AU881" s="19" t="s">
        <v>84</v>
      </c>
    </row>
    <row r="882" s="2" customFormat="1" ht="24.15" customHeight="1">
      <c r="A882" s="40"/>
      <c r="B882" s="41"/>
      <c r="C882" s="270" t="s">
        <v>697</v>
      </c>
      <c r="D882" s="270" t="s">
        <v>403</v>
      </c>
      <c r="E882" s="271" t="s">
        <v>698</v>
      </c>
      <c r="F882" s="272" t="s">
        <v>699</v>
      </c>
      <c r="G882" s="273" t="s">
        <v>543</v>
      </c>
      <c r="H882" s="274">
        <v>3</v>
      </c>
      <c r="I882" s="275"/>
      <c r="J882" s="276">
        <f>ROUND(I882*H882,2)</f>
        <v>0</v>
      </c>
      <c r="K882" s="277"/>
      <c r="L882" s="278"/>
      <c r="M882" s="279" t="s">
        <v>19</v>
      </c>
      <c r="N882" s="280" t="s">
        <v>45</v>
      </c>
      <c r="O882" s="86"/>
      <c r="P882" s="217">
        <f>O882*H882</f>
        <v>0</v>
      </c>
      <c r="Q882" s="217">
        <v>0.057000000000000002</v>
      </c>
      <c r="R882" s="217">
        <f>Q882*H882</f>
        <v>0.17100000000000001</v>
      </c>
      <c r="S882" s="217">
        <v>0</v>
      </c>
      <c r="T882" s="218">
        <f>S882*H882</f>
        <v>0</v>
      </c>
      <c r="U882" s="40"/>
      <c r="V882" s="40"/>
      <c r="W882" s="40"/>
      <c r="X882" s="40"/>
      <c r="Y882" s="40"/>
      <c r="Z882" s="40"/>
      <c r="AA882" s="40"/>
      <c r="AB882" s="40"/>
      <c r="AC882" s="40"/>
      <c r="AD882" s="40"/>
      <c r="AE882" s="40"/>
      <c r="AR882" s="219" t="s">
        <v>272</v>
      </c>
      <c r="AT882" s="219" t="s">
        <v>403</v>
      </c>
      <c r="AU882" s="219" t="s">
        <v>84</v>
      </c>
      <c r="AY882" s="19" t="s">
        <v>123</v>
      </c>
      <c r="BE882" s="220">
        <f>IF(N882="základní",J882,0)</f>
        <v>0</v>
      </c>
      <c r="BF882" s="220">
        <f>IF(N882="snížená",J882,0)</f>
        <v>0</v>
      </c>
      <c r="BG882" s="220">
        <f>IF(N882="zákl. přenesená",J882,0)</f>
        <v>0</v>
      </c>
      <c r="BH882" s="220">
        <f>IF(N882="sníž. přenesená",J882,0)</f>
        <v>0</v>
      </c>
      <c r="BI882" s="220">
        <f>IF(N882="nulová",J882,0)</f>
        <v>0</v>
      </c>
      <c r="BJ882" s="19" t="s">
        <v>82</v>
      </c>
      <c r="BK882" s="220">
        <f>ROUND(I882*H882,2)</f>
        <v>0</v>
      </c>
      <c r="BL882" s="19" t="s">
        <v>129</v>
      </c>
      <c r="BM882" s="219" t="s">
        <v>700</v>
      </c>
    </row>
    <row r="883" s="2" customFormat="1" ht="24.15" customHeight="1">
      <c r="A883" s="40"/>
      <c r="B883" s="41"/>
      <c r="C883" s="207" t="s">
        <v>701</v>
      </c>
      <c r="D883" s="207" t="s">
        <v>125</v>
      </c>
      <c r="E883" s="208" t="s">
        <v>702</v>
      </c>
      <c r="F883" s="209" t="s">
        <v>703</v>
      </c>
      <c r="G883" s="210" t="s">
        <v>543</v>
      </c>
      <c r="H883" s="211">
        <v>3</v>
      </c>
      <c r="I883" s="212"/>
      <c r="J883" s="213">
        <f>ROUND(I883*H883,2)</f>
        <v>0</v>
      </c>
      <c r="K883" s="214"/>
      <c r="L883" s="46"/>
      <c r="M883" s="215" t="s">
        <v>19</v>
      </c>
      <c r="N883" s="216" t="s">
        <v>45</v>
      </c>
      <c r="O883" s="86"/>
      <c r="P883" s="217">
        <f>O883*H883</f>
        <v>0</v>
      </c>
      <c r="Q883" s="217">
        <v>0.02972</v>
      </c>
      <c r="R883" s="217">
        <f>Q883*H883</f>
        <v>0.089160000000000003</v>
      </c>
      <c r="S883" s="217">
        <v>0</v>
      </c>
      <c r="T883" s="218">
        <f>S883*H883</f>
        <v>0</v>
      </c>
      <c r="U883" s="40"/>
      <c r="V883" s="40"/>
      <c r="W883" s="40"/>
      <c r="X883" s="40"/>
      <c r="Y883" s="40"/>
      <c r="Z883" s="40"/>
      <c r="AA883" s="40"/>
      <c r="AB883" s="40"/>
      <c r="AC883" s="40"/>
      <c r="AD883" s="40"/>
      <c r="AE883" s="40"/>
      <c r="AR883" s="219" t="s">
        <v>129</v>
      </c>
      <c r="AT883" s="219" t="s">
        <v>125</v>
      </c>
      <c r="AU883" s="219" t="s">
        <v>84</v>
      </c>
      <c r="AY883" s="19" t="s">
        <v>123</v>
      </c>
      <c r="BE883" s="220">
        <f>IF(N883="základní",J883,0)</f>
        <v>0</v>
      </c>
      <c r="BF883" s="220">
        <f>IF(N883="snížená",J883,0)</f>
        <v>0</v>
      </c>
      <c r="BG883" s="220">
        <f>IF(N883="zákl. přenesená",J883,0)</f>
        <v>0</v>
      </c>
      <c r="BH883" s="220">
        <f>IF(N883="sníž. přenesená",J883,0)</f>
        <v>0</v>
      </c>
      <c r="BI883" s="220">
        <f>IF(N883="nulová",J883,0)</f>
        <v>0</v>
      </c>
      <c r="BJ883" s="19" t="s">
        <v>82</v>
      </c>
      <c r="BK883" s="220">
        <f>ROUND(I883*H883,2)</f>
        <v>0</v>
      </c>
      <c r="BL883" s="19" t="s">
        <v>129</v>
      </c>
      <c r="BM883" s="219" t="s">
        <v>704</v>
      </c>
    </row>
    <row r="884" s="2" customFormat="1">
      <c r="A884" s="40"/>
      <c r="B884" s="41"/>
      <c r="C884" s="42"/>
      <c r="D884" s="221" t="s">
        <v>131</v>
      </c>
      <c r="E884" s="42"/>
      <c r="F884" s="222" t="s">
        <v>705</v>
      </c>
      <c r="G884" s="42"/>
      <c r="H884" s="42"/>
      <c r="I884" s="223"/>
      <c r="J884" s="42"/>
      <c r="K884" s="42"/>
      <c r="L884" s="46"/>
      <c r="M884" s="224"/>
      <c r="N884" s="225"/>
      <c r="O884" s="86"/>
      <c r="P884" s="86"/>
      <c r="Q884" s="86"/>
      <c r="R884" s="86"/>
      <c r="S884" s="86"/>
      <c r="T884" s="87"/>
      <c r="U884" s="40"/>
      <c r="V884" s="40"/>
      <c r="W884" s="40"/>
      <c r="X884" s="40"/>
      <c r="Y884" s="40"/>
      <c r="Z884" s="40"/>
      <c r="AA884" s="40"/>
      <c r="AB884" s="40"/>
      <c r="AC884" s="40"/>
      <c r="AD884" s="40"/>
      <c r="AE884" s="40"/>
      <c r="AT884" s="19" t="s">
        <v>131</v>
      </c>
      <c r="AU884" s="19" t="s">
        <v>84</v>
      </c>
    </row>
    <row r="885" s="2" customFormat="1" ht="24.15" customHeight="1">
      <c r="A885" s="40"/>
      <c r="B885" s="41"/>
      <c r="C885" s="270" t="s">
        <v>706</v>
      </c>
      <c r="D885" s="270" t="s">
        <v>403</v>
      </c>
      <c r="E885" s="271" t="s">
        <v>707</v>
      </c>
      <c r="F885" s="272" t="s">
        <v>708</v>
      </c>
      <c r="G885" s="273" t="s">
        <v>543</v>
      </c>
      <c r="H885" s="274">
        <v>3</v>
      </c>
      <c r="I885" s="275"/>
      <c r="J885" s="276">
        <f>ROUND(I885*H885,2)</f>
        <v>0</v>
      </c>
      <c r="K885" s="277"/>
      <c r="L885" s="278"/>
      <c r="M885" s="279" t="s">
        <v>19</v>
      </c>
      <c r="N885" s="280" t="s">
        <v>45</v>
      </c>
      <c r="O885" s="86"/>
      <c r="P885" s="217">
        <f>O885*H885</f>
        <v>0</v>
      </c>
      <c r="Q885" s="217">
        <v>0.089999999999999997</v>
      </c>
      <c r="R885" s="217">
        <f>Q885*H885</f>
        <v>0.27000000000000002</v>
      </c>
      <c r="S885" s="217">
        <v>0</v>
      </c>
      <c r="T885" s="218">
        <f>S885*H885</f>
        <v>0</v>
      </c>
      <c r="U885" s="40"/>
      <c r="V885" s="40"/>
      <c r="W885" s="40"/>
      <c r="X885" s="40"/>
      <c r="Y885" s="40"/>
      <c r="Z885" s="40"/>
      <c r="AA885" s="40"/>
      <c r="AB885" s="40"/>
      <c r="AC885" s="40"/>
      <c r="AD885" s="40"/>
      <c r="AE885" s="40"/>
      <c r="AR885" s="219" t="s">
        <v>272</v>
      </c>
      <c r="AT885" s="219" t="s">
        <v>403</v>
      </c>
      <c r="AU885" s="219" t="s">
        <v>84</v>
      </c>
      <c r="AY885" s="19" t="s">
        <v>123</v>
      </c>
      <c r="BE885" s="220">
        <f>IF(N885="základní",J885,0)</f>
        <v>0</v>
      </c>
      <c r="BF885" s="220">
        <f>IF(N885="snížená",J885,0)</f>
        <v>0</v>
      </c>
      <c r="BG885" s="220">
        <f>IF(N885="zákl. přenesená",J885,0)</f>
        <v>0</v>
      </c>
      <c r="BH885" s="220">
        <f>IF(N885="sníž. přenesená",J885,0)</f>
        <v>0</v>
      </c>
      <c r="BI885" s="220">
        <f>IF(N885="nulová",J885,0)</f>
        <v>0</v>
      </c>
      <c r="BJ885" s="19" t="s">
        <v>82</v>
      </c>
      <c r="BK885" s="220">
        <f>ROUND(I885*H885,2)</f>
        <v>0</v>
      </c>
      <c r="BL885" s="19" t="s">
        <v>129</v>
      </c>
      <c r="BM885" s="219" t="s">
        <v>709</v>
      </c>
    </row>
    <row r="886" s="2" customFormat="1" ht="24.15" customHeight="1">
      <c r="A886" s="40"/>
      <c r="B886" s="41"/>
      <c r="C886" s="207" t="s">
        <v>710</v>
      </c>
      <c r="D886" s="207" t="s">
        <v>125</v>
      </c>
      <c r="E886" s="208" t="s">
        <v>711</v>
      </c>
      <c r="F886" s="209" t="s">
        <v>712</v>
      </c>
      <c r="G886" s="210" t="s">
        <v>543</v>
      </c>
      <c r="H886" s="211">
        <v>5</v>
      </c>
      <c r="I886" s="212"/>
      <c r="J886" s="213">
        <f>ROUND(I886*H886,2)</f>
        <v>0</v>
      </c>
      <c r="K886" s="214"/>
      <c r="L886" s="46"/>
      <c r="M886" s="215" t="s">
        <v>19</v>
      </c>
      <c r="N886" s="216" t="s">
        <v>45</v>
      </c>
      <c r="O886" s="86"/>
      <c r="P886" s="217">
        <f>O886*H886</f>
        <v>0</v>
      </c>
      <c r="Q886" s="217">
        <v>0.217338</v>
      </c>
      <c r="R886" s="217">
        <f>Q886*H886</f>
        <v>1.0866899999999999</v>
      </c>
      <c r="S886" s="217">
        <v>0</v>
      </c>
      <c r="T886" s="218">
        <f>S886*H886</f>
        <v>0</v>
      </c>
      <c r="U886" s="40"/>
      <c r="V886" s="40"/>
      <c r="W886" s="40"/>
      <c r="X886" s="40"/>
      <c r="Y886" s="40"/>
      <c r="Z886" s="40"/>
      <c r="AA886" s="40"/>
      <c r="AB886" s="40"/>
      <c r="AC886" s="40"/>
      <c r="AD886" s="40"/>
      <c r="AE886" s="40"/>
      <c r="AR886" s="219" t="s">
        <v>129</v>
      </c>
      <c r="AT886" s="219" t="s">
        <v>125</v>
      </c>
      <c r="AU886" s="219" t="s">
        <v>84</v>
      </c>
      <c r="AY886" s="19" t="s">
        <v>123</v>
      </c>
      <c r="BE886" s="220">
        <f>IF(N886="základní",J886,0)</f>
        <v>0</v>
      </c>
      <c r="BF886" s="220">
        <f>IF(N886="snížená",J886,0)</f>
        <v>0</v>
      </c>
      <c r="BG886" s="220">
        <f>IF(N886="zákl. přenesená",J886,0)</f>
        <v>0</v>
      </c>
      <c r="BH886" s="220">
        <f>IF(N886="sníž. přenesená",J886,0)</f>
        <v>0</v>
      </c>
      <c r="BI886" s="220">
        <f>IF(N886="nulová",J886,0)</f>
        <v>0</v>
      </c>
      <c r="BJ886" s="19" t="s">
        <v>82</v>
      </c>
      <c r="BK886" s="220">
        <f>ROUND(I886*H886,2)</f>
        <v>0</v>
      </c>
      <c r="BL886" s="19" t="s">
        <v>129</v>
      </c>
      <c r="BM886" s="219" t="s">
        <v>713</v>
      </c>
    </row>
    <row r="887" s="2" customFormat="1">
      <c r="A887" s="40"/>
      <c r="B887" s="41"/>
      <c r="C887" s="42"/>
      <c r="D887" s="221" t="s">
        <v>131</v>
      </c>
      <c r="E887" s="42"/>
      <c r="F887" s="222" t="s">
        <v>714</v>
      </c>
      <c r="G887" s="42"/>
      <c r="H887" s="42"/>
      <c r="I887" s="223"/>
      <c r="J887" s="42"/>
      <c r="K887" s="42"/>
      <c r="L887" s="46"/>
      <c r="M887" s="224"/>
      <c r="N887" s="225"/>
      <c r="O887" s="86"/>
      <c r="P887" s="86"/>
      <c r="Q887" s="86"/>
      <c r="R887" s="86"/>
      <c r="S887" s="86"/>
      <c r="T887" s="87"/>
      <c r="U887" s="40"/>
      <c r="V887" s="40"/>
      <c r="W887" s="40"/>
      <c r="X887" s="40"/>
      <c r="Y887" s="40"/>
      <c r="Z887" s="40"/>
      <c r="AA887" s="40"/>
      <c r="AB887" s="40"/>
      <c r="AC887" s="40"/>
      <c r="AD887" s="40"/>
      <c r="AE887" s="40"/>
      <c r="AT887" s="19" t="s">
        <v>131</v>
      </c>
      <c r="AU887" s="19" t="s">
        <v>84</v>
      </c>
    </row>
    <row r="888" s="13" customFormat="1">
      <c r="A888" s="13"/>
      <c r="B888" s="226"/>
      <c r="C888" s="227"/>
      <c r="D888" s="228" t="s">
        <v>133</v>
      </c>
      <c r="E888" s="229" t="s">
        <v>19</v>
      </c>
      <c r="F888" s="230" t="s">
        <v>82</v>
      </c>
      <c r="G888" s="227"/>
      <c r="H888" s="231">
        <v>1</v>
      </c>
      <c r="I888" s="232"/>
      <c r="J888" s="227"/>
      <c r="K888" s="227"/>
      <c r="L888" s="233"/>
      <c r="M888" s="234"/>
      <c r="N888" s="235"/>
      <c r="O888" s="235"/>
      <c r="P888" s="235"/>
      <c r="Q888" s="235"/>
      <c r="R888" s="235"/>
      <c r="S888" s="235"/>
      <c r="T888" s="236"/>
      <c r="U888" s="13"/>
      <c r="V888" s="13"/>
      <c r="W888" s="13"/>
      <c r="X888" s="13"/>
      <c r="Y888" s="13"/>
      <c r="Z888" s="13"/>
      <c r="AA888" s="13"/>
      <c r="AB888" s="13"/>
      <c r="AC888" s="13"/>
      <c r="AD888" s="13"/>
      <c r="AE888" s="13"/>
      <c r="AT888" s="237" t="s">
        <v>133</v>
      </c>
      <c r="AU888" s="237" t="s">
        <v>84</v>
      </c>
      <c r="AV888" s="13" t="s">
        <v>84</v>
      </c>
      <c r="AW888" s="13" t="s">
        <v>33</v>
      </c>
      <c r="AX888" s="13" t="s">
        <v>74</v>
      </c>
      <c r="AY888" s="237" t="s">
        <v>123</v>
      </c>
    </row>
    <row r="889" s="14" customFormat="1">
      <c r="A889" s="14"/>
      <c r="B889" s="238"/>
      <c r="C889" s="239"/>
      <c r="D889" s="228" t="s">
        <v>133</v>
      </c>
      <c r="E889" s="240" t="s">
        <v>19</v>
      </c>
      <c r="F889" s="241" t="s">
        <v>635</v>
      </c>
      <c r="G889" s="239"/>
      <c r="H889" s="240" t="s">
        <v>19</v>
      </c>
      <c r="I889" s="242"/>
      <c r="J889" s="239"/>
      <c r="K889" s="239"/>
      <c r="L889" s="243"/>
      <c r="M889" s="244"/>
      <c r="N889" s="245"/>
      <c r="O889" s="245"/>
      <c r="P889" s="245"/>
      <c r="Q889" s="245"/>
      <c r="R889" s="245"/>
      <c r="S889" s="245"/>
      <c r="T889" s="246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T889" s="247" t="s">
        <v>133</v>
      </c>
      <c r="AU889" s="247" t="s">
        <v>84</v>
      </c>
      <c r="AV889" s="14" t="s">
        <v>82</v>
      </c>
      <c r="AW889" s="14" t="s">
        <v>33</v>
      </c>
      <c r="AX889" s="14" t="s">
        <v>74</v>
      </c>
      <c r="AY889" s="247" t="s">
        <v>123</v>
      </c>
    </row>
    <row r="890" s="13" customFormat="1">
      <c r="A890" s="13"/>
      <c r="B890" s="226"/>
      <c r="C890" s="227"/>
      <c r="D890" s="228" t="s">
        <v>133</v>
      </c>
      <c r="E890" s="229" t="s">
        <v>19</v>
      </c>
      <c r="F890" s="230" t="s">
        <v>82</v>
      </c>
      <c r="G890" s="227"/>
      <c r="H890" s="231">
        <v>1</v>
      </c>
      <c r="I890" s="232"/>
      <c r="J890" s="227"/>
      <c r="K890" s="227"/>
      <c r="L890" s="233"/>
      <c r="M890" s="234"/>
      <c r="N890" s="235"/>
      <c r="O890" s="235"/>
      <c r="P890" s="235"/>
      <c r="Q890" s="235"/>
      <c r="R890" s="235"/>
      <c r="S890" s="235"/>
      <c r="T890" s="236"/>
      <c r="U890" s="13"/>
      <c r="V890" s="13"/>
      <c r="W890" s="13"/>
      <c r="X890" s="13"/>
      <c r="Y890" s="13"/>
      <c r="Z890" s="13"/>
      <c r="AA890" s="13"/>
      <c r="AB890" s="13"/>
      <c r="AC890" s="13"/>
      <c r="AD890" s="13"/>
      <c r="AE890" s="13"/>
      <c r="AT890" s="237" t="s">
        <v>133</v>
      </c>
      <c r="AU890" s="237" t="s">
        <v>84</v>
      </c>
      <c r="AV890" s="13" t="s">
        <v>84</v>
      </c>
      <c r="AW890" s="13" t="s">
        <v>33</v>
      </c>
      <c r="AX890" s="13" t="s">
        <v>74</v>
      </c>
      <c r="AY890" s="237" t="s">
        <v>123</v>
      </c>
    </row>
    <row r="891" s="14" customFormat="1">
      <c r="A891" s="14"/>
      <c r="B891" s="238"/>
      <c r="C891" s="239"/>
      <c r="D891" s="228" t="s">
        <v>133</v>
      </c>
      <c r="E891" s="240" t="s">
        <v>19</v>
      </c>
      <c r="F891" s="241" t="s">
        <v>636</v>
      </c>
      <c r="G891" s="239"/>
      <c r="H891" s="240" t="s">
        <v>19</v>
      </c>
      <c r="I891" s="242"/>
      <c r="J891" s="239"/>
      <c r="K891" s="239"/>
      <c r="L891" s="243"/>
      <c r="M891" s="244"/>
      <c r="N891" s="245"/>
      <c r="O891" s="245"/>
      <c r="P891" s="245"/>
      <c r="Q891" s="245"/>
      <c r="R891" s="245"/>
      <c r="S891" s="245"/>
      <c r="T891" s="246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T891" s="247" t="s">
        <v>133</v>
      </c>
      <c r="AU891" s="247" t="s">
        <v>84</v>
      </c>
      <c r="AV891" s="14" t="s">
        <v>82</v>
      </c>
      <c r="AW891" s="14" t="s">
        <v>33</v>
      </c>
      <c r="AX891" s="14" t="s">
        <v>74</v>
      </c>
      <c r="AY891" s="247" t="s">
        <v>123</v>
      </c>
    </row>
    <row r="892" s="13" customFormat="1">
      <c r="A892" s="13"/>
      <c r="B892" s="226"/>
      <c r="C892" s="227"/>
      <c r="D892" s="228" t="s">
        <v>133</v>
      </c>
      <c r="E892" s="229" t="s">
        <v>19</v>
      </c>
      <c r="F892" s="230" t="s">
        <v>82</v>
      </c>
      <c r="G892" s="227"/>
      <c r="H892" s="231">
        <v>1</v>
      </c>
      <c r="I892" s="232"/>
      <c r="J892" s="227"/>
      <c r="K892" s="227"/>
      <c r="L892" s="233"/>
      <c r="M892" s="234"/>
      <c r="N892" s="235"/>
      <c r="O892" s="235"/>
      <c r="P892" s="235"/>
      <c r="Q892" s="235"/>
      <c r="R892" s="235"/>
      <c r="S892" s="235"/>
      <c r="T892" s="236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T892" s="237" t="s">
        <v>133</v>
      </c>
      <c r="AU892" s="237" t="s">
        <v>84</v>
      </c>
      <c r="AV892" s="13" t="s">
        <v>84</v>
      </c>
      <c r="AW892" s="13" t="s">
        <v>33</v>
      </c>
      <c r="AX892" s="13" t="s">
        <v>74</v>
      </c>
      <c r="AY892" s="237" t="s">
        <v>123</v>
      </c>
    </row>
    <row r="893" s="14" customFormat="1">
      <c r="A893" s="14"/>
      <c r="B893" s="238"/>
      <c r="C893" s="239"/>
      <c r="D893" s="228" t="s">
        <v>133</v>
      </c>
      <c r="E893" s="240" t="s">
        <v>19</v>
      </c>
      <c r="F893" s="241" t="s">
        <v>637</v>
      </c>
      <c r="G893" s="239"/>
      <c r="H893" s="240" t="s">
        <v>19</v>
      </c>
      <c r="I893" s="242"/>
      <c r="J893" s="239"/>
      <c r="K893" s="239"/>
      <c r="L893" s="243"/>
      <c r="M893" s="244"/>
      <c r="N893" s="245"/>
      <c r="O893" s="245"/>
      <c r="P893" s="245"/>
      <c r="Q893" s="245"/>
      <c r="R893" s="245"/>
      <c r="S893" s="245"/>
      <c r="T893" s="246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T893" s="247" t="s">
        <v>133</v>
      </c>
      <c r="AU893" s="247" t="s">
        <v>84</v>
      </c>
      <c r="AV893" s="14" t="s">
        <v>82</v>
      </c>
      <c r="AW893" s="14" t="s">
        <v>33</v>
      </c>
      <c r="AX893" s="14" t="s">
        <v>74</v>
      </c>
      <c r="AY893" s="247" t="s">
        <v>123</v>
      </c>
    </row>
    <row r="894" s="13" customFormat="1">
      <c r="A894" s="13"/>
      <c r="B894" s="226"/>
      <c r="C894" s="227"/>
      <c r="D894" s="228" t="s">
        <v>133</v>
      </c>
      <c r="E894" s="229" t="s">
        <v>19</v>
      </c>
      <c r="F894" s="230" t="s">
        <v>82</v>
      </c>
      <c r="G894" s="227"/>
      <c r="H894" s="231">
        <v>1</v>
      </c>
      <c r="I894" s="232"/>
      <c r="J894" s="227"/>
      <c r="K894" s="227"/>
      <c r="L894" s="233"/>
      <c r="M894" s="234"/>
      <c r="N894" s="235"/>
      <c r="O894" s="235"/>
      <c r="P894" s="235"/>
      <c r="Q894" s="235"/>
      <c r="R894" s="235"/>
      <c r="S894" s="235"/>
      <c r="T894" s="236"/>
      <c r="U894" s="13"/>
      <c r="V894" s="13"/>
      <c r="W894" s="13"/>
      <c r="X894" s="13"/>
      <c r="Y894" s="13"/>
      <c r="Z894" s="13"/>
      <c r="AA894" s="13"/>
      <c r="AB894" s="13"/>
      <c r="AC894" s="13"/>
      <c r="AD894" s="13"/>
      <c r="AE894" s="13"/>
      <c r="AT894" s="237" t="s">
        <v>133</v>
      </c>
      <c r="AU894" s="237" t="s">
        <v>84</v>
      </c>
      <c r="AV894" s="13" t="s">
        <v>84</v>
      </c>
      <c r="AW894" s="13" t="s">
        <v>33</v>
      </c>
      <c r="AX894" s="13" t="s">
        <v>74</v>
      </c>
      <c r="AY894" s="237" t="s">
        <v>123</v>
      </c>
    </row>
    <row r="895" s="14" customFormat="1">
      <c r="A895" s="14"/>
      <c r="B895" s="238"/>
      <c r="C895" s="239"/>
      <c r="D895" s="228" t="s">
        <v>133</v>
      </c>
      <c r="E895" s="240" t="s">
        <v>19</v>
      </c>
      <c r="F895" s="241" t="s">
        <v>638</v>
      </c>
      <c r="G895" s="239"/>
      <c r="H895" s="240" t="s">
        <v>19</v>
      </c>
      <c r="I895" s="242"/>
      <c r="J895" s="239"/>
      <c r="K895" s="239"/>
      <c r="L895" s="243"/>
      <c r="M895" s="244"/>
      <c r="N895" s="245"/>
      <c r="O895" s="245"/>
      <c r="P895" s="245"/>
      <c r="Q895" s="245"/>
      <c r="R895" s="245"/>
      <c r="S895" s="245"/>
      <c r="T895" s="246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T895" s="247" t="s">
        <v>133</v>
      </c>
      <c r="AU895" s="247" t="s">
        <v>84</v>
      </c>
      <c r="AV895" s="14" t="s">
        <v>82</v>
      </c>
      <c r="AW895" s="14" t="s">
        <v>33</v>
      </c>
      <c r="AX895" s="14" t="s">
        <v>74</v>
      </c>
      <c r="AY895" s="247" t="s">
        <v>123</v>
      </c>
    </row>
    <row r="896" s="13" customFormat="1">
      <c r="A896" s="13"/>
      <c r="B896" s="226"/>
      <c r="C896" s="227"/>
      <c r="D896" s="228" t="s">
        <v>133</v>
      </c>
      <c r="E896" s="229" t="s">
        <v>19</v>
      </c>
      <c r="F896" s="230" t="s">
        <v>82</v>
      </c>
      <c r="G896" s="227"/>
      <c r="H896" s="231">
        <v>1</v>
      </c>
      <c r="I896" s="232"/>
      <c r="J896" s="227"/>
      <c r="K896" s="227"/>
      <c r="L896" s="233"/>
      <c r="M896" s="234"/>
      <c r="N896" s="235"/>
      <c r="O896" s="235"/>
      <c r="P896" s="235"/>
      <c r="Q896" s="235"/>
      <c r="R896" s="235"/>
      <c r="S896" s="235"/>
      <c r="T896" s="236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T896" s="237" t="s">
        <v>133</v>
      </c>
      <c r="AU896" s="237" t="s">
        <v>84</v>
      </c>
      <c r="AV896" s="13" t="s">
        <v>84</v>
      </c>
      <c r="AW896" s="13" t="s">
        <v>33</v>
      </c>
      <c r="AX896" s="13" t="s">
        <v>74</v>
      </c>
      <c r="AY896" s="237" t="s">
        <v>123</v>
      </c>
    </row>
    <row r="897" s="14" customFormat="1">
      <c r="A897" s="14"/>
      <c r="B897" s="238"/>
      <c r="C897" s="239"/>
      <c r="D897" s="228" t="s">
        <v>133</v>
      </c>
      <c r="E897" s="240" t="s">
        <v>19</v>
      </c>
      <c r="F897" s="241" t="s">
        <v>639</v>
      </c>
      <c r="G897" s="239"/>
      <c r="H897" s="240" t="s">
        <v>19</v>
      </c>
      <c r="I897" s="242"/>
      <c r="J897" s="239"/>
      <c r="K897" s="239"/>
      <c r="L897" s="243"/>
      <c r="M897" s="244"/>
      <c r="N897" s="245"/>
      <c r="O897" s="245"/>
      <c r="P897" s="245"/>
      <c r="Q897" s="245"/>
      <c r="R897" s="245"/>
      <c r="S897" s="245"/>
      <c r="T897" s="246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T897" s="247" t="s">
        <v>133</v>
      </c>
      <c r="AU897" s="247" t="s">
        <v>84</v>
      </c>
      <c r="AV897" s="14" t="s">
        <v>82</v>
      </c>
      <c r="AW897" s="14" t="s">
        <v>33</v>
      </c>
      <c r="AX897" s="14" t="s">
        <v>74</v>
      </c>
      <c r="AY897" s="247" t="s">
        <v>123</v>
      </c>
    </row>
    <row r="898" s="15" customFormat="1">
      <c r="A898" s="15"/>
      <c r="B898" s="248"/>
      <c r="C898" s="249"/>
      <c r="D898" s="228" t="s">
        <v>133</v>
      </c>
      <c r="E898" s="250" t="s">
        <v>19</v>
      </c>
      <c r="F898" s="251" t="s">
        <v>155</v>
      </c>
      <c r="G898" s="249"/>
      <c r="H898" s="252">
        <v>5</v>
      </c>
      <c r="I898" s="253"/>
      <c r="J898" s="249"/>
      <c r="K898" s="249"/>
      <c r="L898" s="254"/>
      <c r="M898" s="255"/>
      <c r="N898" s="256"/>
      <c r="O898" s="256"/>
      <c r="P898" s="256"/>
      <c r="Q898" s="256"/>
      <c r="R898" s="256"/>
      <c r="S898" s="256"/>
      <c r="T898" s="257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T898" s="258" t="s">
        <v>133</v>
      </c>
      <c r="AU898" s="258" t="s">
        <v>84</v>
      </c>
      <c r="AV898" s="15" t="s">
        <v>129</v>
      </c>
      <c r="AW898" s="15" t="s">
        <v>33</v>
      </c>
      <c r="AX898" s="15" t="s">
        <v>82</v>
      </c>
      <c r="AY898" s="258" t="s">
        <v>123</v>
      </c>
    </row>
    <row r="899" s="2" customFormat="1" ht="24.15" customHeight="1">
      <c r="A899" s="40"/>
      <c r="B899" s="41"/>
      <c r="C899" s="270" t="s">
        <v>715</v>
      </c>
      <c r="D899" s="270" t="s">
        <v>403</v>
      </c>
      <c r="E899" s="271" t="s">
        <v>716</v>
      </c>
      <c r="F899" s="272" t="s">
        <v>717</v>
      </c>
      <c r="G899" s="273" t="s">
        <v>543</v>
      </c>
      <c r="H899" s="274">
        <v>5</v>
      </c>
      <c r="I899" s="275"/>
      <c r="J899" s="276">
        <f>ROUND(I899*H899,2)</f>
        <v>0</v>
      </c>
      <c r="K899" s="277"/>
      <c r="L899" s="278"/>
      <c r="M899" s="279" t="s">
        <v>19</v>
      </c>
      <c r="N899" s="280" t="s">
        <v>45</v>
      </c>
      <c r="O899" s="86"/>
      <c r="P899" s="217">
        <f>O899*H899</f>
        <v>0</v>
      </c>
      <c r="Q899" s="217">
        <v>0.099000000000000005</v>
      </c>
      <c r="R899" s="217">
        <f>Q899*H899</f>
        <v>0.495</v>
      </c>
      <c r="S899" s="217">
        <v>0</v>
      </c>
      <c r="T899" s="218">
        <f>S899*H899</f>
        <v>0</v>
      </c>
      <c r="U899" s="40"/>
      <c r="V899" s="40"/>
      <c r="W899" s="40"/>
      <c r="X899" s="40"/>
      <c r="Y899" s="40"/>
      <c r="Z899" s="40"/>
      <c r="AA899" s="40"/>
      <c r="AB899" s="40"/>
      <c r="AC899" s="40"/>
      <c r="AD899" s="40"/>
      <c r="AE899" s="40"/>
      <c r="AR899" s="219" t="s">
        <v>272</v>
      </c>
      <c r="AT899" s="219" t="s">
        <v>403</v>
      </c>
      <c r="AU899" s="219" t="s">
        <v>84</v>
      </c>
      <c r="AY899" s="19" t="s">
        <v>123</v>
      </c>
      <c r="BE899" s="220">
        <f>IF(N899="základní",J899,0)</f>
        <v>0</v>
      </c>
      <c r="BF899" s="220">
        <f>IF(N899="snížená",J899,0)</f>
        <v>0</v>
      </c>
      <c r="BG899" s="220">
        <f>IF(N899="zákl. přenesená",J899,0)</f>
        <v>0</v>
      </c>
      <c r="BH899" s="220">
        <f>IF(N899="sníž. přenesená",J899,0)</f>
        <v>0</v>
      </c>
      <c r="BI899" s="220">
        <f>IF(N899="nulová",J899,0)</f>
        <v>0</v>
      </c>
      <c r="BJ899" s="19" t="s">
        <v>82</v>
      </c>
      <c r="BK899" s="220">
        <f>ROUND(I899*H899,2)</f>
        <v>0</v>
      </c>
      <c r="BL899" s="19" t="s">
        <v>129</v>
      </c>
      <c r="BM899" s="219" t="s">
        <v>718</v>
      </c>
    </row>
    <row r="900" s="2" customFormat="1" ht="24.15" customHeight="1">
      <c r="A900" s="40"/>
      <c r="B900" s="41"/>
      <c r="C900" s="207" t="s">
        <v>719</v>
      </c>
      <c r="D900" s="207" t="s">
        <v>125</v>
      </c>
      <c r="E900" s="208" t="s">
        <v>720</v>
      </c>
      <c r="F900" s="209" t="s">
        <v>721</v>
      </c>
      <c r="G900" s="210" t="s">
        <v>543</v>
      </c>
      <c r="H900" s="211">
        <v>3</v>
      </c>
      <c r="I900" s="212"/>
      <c r="J900" s="213">
        <f>ROUND(I900*H900,2)</f>
        <v>0</v>
      </c>
      <c r="K900" s="214"/>
      <c r="L900" s="46"/>
      <c r="M900" s="215" t="s">
        <v>19</v>
      </c>
      <c r="N900" s="216" t="s">
        <v>45</v>
      </c>
      <c r="O900" s="86"/>
      <c r="P900" s="217">
        <f>O900*H900</f>
        <v>0</v>
      </c>
      <c r="Q900" s="217">
        <v>0.21734000000000001</v>
      </c>
      <c r="R900" s="217">
        <f>Q900*H900</f>
        <v>0.65202000000000004</v>
      </c>
      <c r="S900" s="217">
        <v>0</v>
      </c>
      <c r="T900" s="218">
        <f>S900*H900</f>
        <v>0</v>
      </c>
      <c r="U900" s="40"/>
      <c r="V900" s="40"/>
      <c r="W900" s="40"/>
      <c r="X900" s="40"/>
      <c r="Y900" s="40"/>
      <c r="Z900" s="40"/>
      <c r="AA900" s="40"/>
      <c r="AB900" s="40"/>
      <c r="AC900" s="40"/>
      <c r="AD900" s="40"/>
      <c r="AE900" s="40"/>
      <c r="AR900" s="219" t="s">
        <v>129</v>
      </c>
      <c r="AT900" s="219" t="s">
        <v>125</v>
      </c>
      <c r="AU900" s="219" t="s">
        <v>84</v>
      </c>
      <c r="AY900" s="19" t="s">
        <v>123</v>
      </c>
      <c r="BE900" s="220">
        <f>IF(N900="základní",J900,0)</f>
        <v>0</v>
      </c>
      <c r="BF900" s="220">
        <f>IF(N900="snížená",J900,0)</f>
        <v>0</v>
      </c>
      <c r="BG900" s="220">
        <f>IF(N900="zákl. přenesená",J900,0)</f>
        <v>0</v>
      </c>
      <c r="BH900" s="220">
        <f>IF(N900="sníž. přenesená",J900,0)</f>
        <v>0</v>
      </c>
      <c r="BI900" s="220">
        <f>IF(N900="nulová",J900,0)</f>
        <v>0</v>
      </c>
      <c r="BJ900" s="19" t="s">
        <v>82</v>
      </c>
      <c r="BK900" s="220">
        <f>ROUND(I900*H900,2)</f>
        <v>0</v>
      </c>
      <c r="BL900" s="19" t="s">
        <v>129</v>
      </c>
      <c r="BM900" s="219" t="s">
        <v>722</v>
      </c>
    </row>
    <row r="901" s="2" customFormat="1">
      <c r="A901" s="40"/>
      <c r="B901" s="41"/>
      <c r="C901" s="42"/>
      <c r="D901" s="221" t="s">
        <v>131</v>
      </c>
      <c r="E901" s="42"/>
      <c r="F901" s="222" t="s">
        <v>723</v>
      </c>
      <c r="G901" s="42"/>
      <c r="H901" s="42"/>
      <c r="I901" s="223"/>
      <c r="J901" s="42"/>
      <c r="K901" s="42"/>
      <c r="L901" s="46"/>
      <c r="M901" s="224"/>
      <c r="N901" s="225"/>
      <c r="O901" s="86"/>
      <c r="P901" s="86"/>
      <c r="Q901" s="86"/>
      <c r="R901" s="86"/>
      <c r="S901" s="86"/>
      <c r="T901" s="87"/>
      <c r="U901" s="40"/>
      <c r="V901" s="40"/>
      <c r="W901" s="40"/>
      <c r="X901" s="40"/>
      <c r="Y901" s="40"/>
      <c r="Z901" s="40"/>
      <c r="AA901" s="40"/>
      <c r="AB901" s="40"/>
      <c r="AC901" s="40"/>
      <c r="AD901" s="40"/>
      <c r="AE901" s="40"/>
      <c r="AT901" s="19" t="s">
        <v>131</v>
      </c>
      <c r="AU901" s="19" t="s">
        <v>84</v>
      </c>
    </row>
    <row r="902" s="2" customFormat="1" ht="16.5" customHeight="1">
      <c r="A902" s="40"/>
      <c r="B902" s="41"/>
      <c r="C902" s="270" t="s">
        <v>724</v>
      </c>
      <c r="D902" s="270" t="s">
        <v>403</v>
      </c>
      <c r="E902" s="271" t="s">
        <v>725</v>
      </c>
      <c r="F902" s="272" t="s">
        <v>726</v>
      </c>
      <c r="G902" s="273" t="s">
        <v>543</v>
      </c>
      <c r="H902" s="274">
        <v>3</v>
      </c>
      <c r="I902" s="275"/>
      <c r="J902" s="276">
        <f>ROUND(I902*H902,2)</f>
        <v>0</v>
      </c>
      <c r="K902" s="277"/>
      <c r="L902" s="278"/>
      <c r="M902" s="279" t="s">
        <v>19</v>
      </c>
      <c r="N902" s="280" t="s">
        <v>45</v>
      </c>
      <c r="O902" s="86"/>
      <c r="P902" s="217">
        <f>O902*H902</f>
        <v>0</v>
      </c>
      <c r="Q902" s="217">
        <v>0.050599999999999999</v>
      </c>
      <c r="R902" s="217">
        <f>Q902*H902</f>
        <v>0.15179999999999999</v>
      </c>
      <c r="S902" s="217">
        <v>0</v>
      </c>
      <c r="T902" s="218">
        <f>S902*H902</f>
        <v>0</v>
      </c>
      <c r="U902" s="40"/>
      <c r="V902" s="40"/>
      <c r="W902" s="40"/>
      <c r="X902" s="40"/>
      <c r="Y902" s="40"/>
      <c r="Z902" s="40"/>
      <c r="AA902" s="40"/>
      <c r="AB902" s="40"/>
      <c r="AC902" s="40"/>
      <c r="AD902" s="40"/>
      <c r="AE902" s="40"/>
      <c r="AR902" s="219" t="s">
        <v>272</v>
      </c>
      <c r="AT902" s="219" t="s">
        <v>403</v>
      </c>
      <c r="AU902" s="219" t="s">
        <v>84</v>
      </c>
      <c r="AY902" s="19" t="s">
        <v>123</v>
      </c>
      <c r="BE902" s="220">
        <f>IF(N902="základní",J902,0)</f>
        <v>0</v>
      </c>
      <c r="BF902" s="220">
        <f>IF(N902="snížená",J902,0)</f>
        <v>0</v>
      </c>
      <c r="BG902" s="220">
        <f>IF(N902="zákl. přenesená",J902,0)</f>
        <v>0</v>
      </c>
      <c r="BH902" s="220">
        <f>IF(N902="sníž. přenesená",J902,0)</f>
        <v>0</v>
      </c>
      <c r="BI902" s="220">
        <f>IF(N902="nulová",J902,0)</f>
        <v>0</v>
      </c>
      <c r="BJ902" s="19" t="s">
        <v>82</v>
      </c>
      <c r="BK902" s="220">
        <f>ROUND(I902*H902,2)</f>
        <v>0</v>
      </c>
      <c r="BL902" s="19" t="s">
        <v>129</v>
      </c>
      <c r="BM902" s="219" t="s">
        <v>727</v>
      </c>
    </row>
    <row r="903" s="2" customFormat="1" ht="16.5" customHeight="1">
      <c r="A903" s="40"/>
      <c r="B903" s="41"/>
      <c r="C903" s="270" t="s">
        <v>728</v>
      </c>
      <c r="D903" s="270" t="s">
        <v>403</v>
      </c>
      <c r="E903" s="271" t="s">
        <v>729</v>
      </c>
      <c r="F903" s="272" t="s">
        <v>730</v>
      </c>
      <c r="G903" s="273" t="s">
        <v>543</v>
      </c>
      <c r="H903" s="274">
        <v>3</v>
      </c>
      <c r="I903" s="275"/>
      <c r="J903" s="276">
        <f>ROUND(I903*H903,2)</f>
        <v>0</v>
      </c>
      <c r="K903" s="277"/>
      <c r="L903" s="278"/>
      <c r="M903" s="279" t="s">
        <v>19</v>
      </c>
      <c r="N903" s="280" t="s">
        <v>45</v>
      </c>
      <c r="O903" s="86"/>
      <c r="P903" s="217">
        <f>O903*H903</f>
        <v>0</v>
      </c>
      <c r="Q903" s="217">
        <v>0.0071999999999999998</v>
      </c>
      <c r="R903" s="217">
        <f>Q903*H903</f>
        <v>0.021600000000000001</v>
      </c>
      <c r="S903" s="217">
        <v>0</v>
      </c>
      <c r="T903" s="218">
        <f>S903*H903</f>
        <v>0</v>
      </c>
      <c r="U903" s="40"/>
      <c r="V903" s="40"/>
      <c r="W903" s="40"/>
      <c r="X903" s="40"/>
      <c r="Y903" s="40"/>
      <c r="Z903" s="40"/>
      <c r="AA903" s="40"/>
      <c r="AB903" s="40"/>
      <c r="AC903" s="40"/>
      <c r="AD903" s="40"/>
      <c r="AE903" s="40"/>
      <c r="AR903" s="219" t="s">
        <v>272</v>
      </c>
      <c r="AT903" s="219" t="s">
        <v>403</v>
      </c>
      <c r="AU903" s="219" t="s">
        <v>84</v>
      </c>
      <c r="AY903" s="19" t="s">
        <v>123</v>
      </c>
      <c r="BE903" s="220">
        <f>IF(N903="základní",J903,0)</f>
        <v>0</v>
      </c>
      <c r="BF903" s="220">
        <f>IF(N903="snížená",J903,0)</f>
        <v>0</v>
      </c>
      <c r="BG903" s="220">
        <f>IF(N903="zákl. přenesená",J903,0)</f>
        <v>0</v>
      </c>
      <c r="BH903" s="220">
        <f>IF(N903="sníž. přenesená",J903,0)</f>
        <v>0</v>
      </c>
      <c r="BI903" s="220">
        <f>IF(N903="nulová",J903,0)</f>
        <v>0</v>
      </c>
      <c r="BJ903" s="19" t="s">
        <v>82</v>
      </c>
      <c r="BK903" s="220">
        <f>ROUND(I903*H903,2)</f>
        <v>0</v>
      </c>
      <c r="BL903" s="19" t="s">
        <v>129</v>
      </c>
      <c r="BM903" s="219" t="s">
        <v>731</v>
      </c>
    </row>
    <row r="904" s="2" customFormat="1" ht="16.5" customHeight="1">
      <c r="A904" s="40"/>
      <c r="B904" s="41"/>
      <c r="C904" s="207" t="s">
        <v>732</v>
      </c>
      <c r="D904" s="207" t="s">
        <v>125</v>
      </c>
      <c r="E904" s="208" t="s">
        <v>733</v>
      </c>
      <c r="F904" s="209" t="s">
        <v>734</v>
      </c>
      <c r="G904" s="210" t="s">
        <v>491</v>
      </c>
      <c r="H904" s="211">
        <v>140.78</v>
      </c>
      <c r="I904" s="212"/>
      <c r="J904" s="213">
        <f>ROUND(I904*H904,2)</f>
        <v>0</v>
      </c>
      <c r="K904" s="214"/>
      <c r="L904" s="46"/>
      <c r="M904" s="215" t="s">
        <v>19</v>
      </c>
      <c r="N904" s="216" t="s">
        <v>45</v>
      </c>
      <c r="O904" s="86"/>
      <c r="P904" s="217">
        <f>O904*H904</f>
        <v>0</v>
      </c>
      <c r="Q904" s="217">
        <v>0.00020000000000000001</v>
      </c>
      <c r="R904" s="217">
        <f>Q904*H904</f>
        <v>0.028156</v>
      </c>
      <c r="S904" s="217">
        <v>0</v>
      </c>
      <c r="T904" s="218">
        <f>S904*H904</f>
        <v>0</v>
      </c>
      <c r="U904" s="40"/>
      <c r="V904" s="40"/>
      <c r="W904" s="40"/>
      <c r="X904" s="40"/>
      <c r="Y904" s="40"/>
      <c r="Z904" s="40"/>
      <c r="AA904" s="40"/>
      <c r="AB904" s="40"/>
      <c r="AC904" s="40"/>
      <c r="AD904" s="40"/>
      <c r="AE904" s="40"/>
      <c r="AR904" s="219" t="s">
        <v>129</v>
      </c>
      <c r="AT904" s="219" t="s">
        <v>125</v>
      </c>
      <c r="AU904" s="219" t="s">
        <v>84</v>
      </c>
      <c r="AY904" s="19" t="s">
        <v>123</v>
      </c>
      <c r="BE904" s="220">
        <f>IF(N904="základní",J904,0)</f>
        <v>0</v>
      </c>
      <c r="BF904" s="220">
        <f>IF(N904="snížená",J904,0)</f>
        <v>0</v>
      </c>
      <c r="BG904" s="220">
        <f>IF(N904="zákl. přenesená",J904,0)</f>
        <v>0</v>
      </c>
      <c r="BH904" s="220">
        <f>IF(N904="sníž. přenesená",J904,0)</f>
        <v>0</v>
      </c>
      <c r="BI904" s="220">
        <f>IF(N904="nulová",J904,0)</f>
        <v>0</v>
      </c>
      <c r="BJ904" s="19" t="s">
        <v>82</v>
      </c>
      <c r="BK904" s="220">
        <f>ROUND(I904*H904,2)</f>
        <v>0</v>
      </c>
      <c r="BL904" s="19" t="s">
        <v>129</v>
      </c>
      <c r="BM904" s="219" t="s">
        <v>735</v>
      </c>
    </row>
    <row r="905" s="2" customFormat="1">
      <c r="A905" s="40"/>
      <c r="B905" s="41"/>
      <c r="C905" s="42"/>
      <c r="D905" s="221" t="s">
        <v>131</v>
      </c>
      <c r="E905" s="42"/>
      <c r="F905" s="222" t="s">
        <v>736</v>
      </c>
      <c r="G905" s="42"/>
      <c r="H905" s="42"/>
      <c r="I905" s="223"/>
      <c r="J905" s="42"/>
      <c r="K905" s="42"/>
      <c r="L905" s="46"/>
      <c r="M905" s="224"/>
      <c r="N905" s="225"/>
      <c r="O905" s="86"/>
      <c r="P905" s="86"/>
      <c r="Q905" s="86"/>
      <c r="R905" s="86"/>
      <c r="S905" s="86"/>
      <c r="T905" s="87"/>
      <c r="U905" s="40"/>
      <c r="V905" s="40"/>
      <c r="W905" s="40"/>
      <c r="X905" s="40"/>
      <c r="Y905" s="40"/>
      <c r="Z905" s="40"/>
      <c r="AA905" s="40"/>
      <c r="AB905" s="40"/>
      <c r="AC905" s="40"/>
      <c r="AD905" s="40"/>
      <c r="AE905" s="40"/>
      <c r="AT905" s="19" t="s">
        <v>131</v>
      </c>
      <c r="AU905" s="19" t="s">
        <v>84</v>
      </c>
    </row>
    <row r="906" s="13" customFormat="1">
      <c r="A906" s="13"/>
      <c r="B906" s="226"/>
      <c r="C906" s="227"/>
      <c r="D906" s="228" t="s">
        <v>133</v>
      </c>
      <c r="E906" s="229" t="s">
        <v>19</v>
      </c>
      <c r="F906" s="230" t="s">
        <v>737</v>
      </c>
      <c r="G906" s="227"/>
      <c r="H906" s="231">
        <v>37.880000000000003</v>
      </c>
      <c r="I906" s="232"/>
      <c r="J906" s="227"/>
      <c r="K906" s="227"/>
      <c r="L906" s="233"/>
      <c r="M906" s="234"/>
      <c r="N906" s="235"/>
      <c r="O906" s="235"/>
      <c r="P906" s="235"/>
      <c r="Q906" s="235"/>
      <c r="R906" s="235"/>
      <c r="S906" s="235"/>
      <c r="T906" s="236"/>
      <c r="U906" s="13"/>
      <c r="V906" s="13"/>
      <c r="W906" s="13"/>
      <c r="X906" s="13"/>
      <c r="Y906" s="13"/>
      <c r="Z906" s="13"/>
      <c r="AA906" s="13"/>
      <c r="AB906" s="13"/>
      <c r="AC906" s="13"/>
      <c r="AD906" s="13"/>
      <c r="AE906" s="13"/>
      <c r="AT906" s="237" t="s">
        <v>133</v>
      </c>
      <c r="AU906" s="237" t="s">
        <v>84</v>
      </c>
      <c r="AV906" s="13" t="s">
        <v>84</v>
      </c>
      <c r="AW906" s="13" t="s">
        <v>33</v>
      </c>
      <c r="AX906" s="13" t="s">
        <v>74</v>
      </c>
      <c r="AY906" s="237" t="s">
        <v>123</v>
      </c>
    </row>
    <row r="907" s="14" customFormat="1">
      <c r="A907" s="14"/>
      <c r="B907" s="238"/>
      <c r="C907" s="239"/>
      <c r="D907" s="228" t="s">
        <v>133</v>
      </c>
      <c r="E907" s="240" t="s">
        <v>19</v>
      </c>
      <c r="F907" s="241" t="s">
        <v>738</v>
      </c>
      <c r="G907" s="239"/>
      <c r="H907" s="240" t="s">
        <v>19</v>
      </c>
      <c r="I907" s="242"/>
      <c r="J907" s="239"/>
      <c r="K907" s="239"/>
      <c r="L907" s="243"/>
      <c r="M907" s="244"/>
      <c r="N907" s="245"/>
      <c r="O907" s="245"/>
      <c r="P907" s="245"/>
      <c r="Q907" s="245"/>
      <c r="R907" s="245"/>
      <c r="S907" s="245"/>
      <c r="T907" s="246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T907" s="247" t="s">
        <v>133</v>
      </c>
      <c r="AU907" s="247" t="s">
        <v>84</v>
      </c>
      <c r="AV907" s="14" t="s">
        <v>82</v>
      </c>
      <c r="AW907" s="14" t="s">
        <v>33</v>
      </c>
      <c r="AX907" s="14" t="s">
        <v>74</v>
      </c>
      <c r="AY907" s="247" t="s">
        <v>123</v>
      </c>
    </row>
    <row r="908" s="13" customFormat="1">
      <c r="A908" s="13"/>
      <c r="B908" s="226"/>
      <c r="C908" s="227"/>
      <c r="D908" s="228" t="s">
        <v>133</v>
      </c>
      <c r="E908" s="229" t="s">
        <v>19</v>
      </c>
      <c r="F908" s="230" t="s">
        <v>739</v>
      </c>
      <c r="G908" s="227"/>
      <c r="H908" s="231">
        <v>96.5</v>
      </c>
      <c r="I908" s="232"/>
      <c r="J908" s="227"/>
      <c r="K908" s="227"/>
      <c r="L908" s="233"/>
      <c r="M908" s="234"/>
      <c r="N908" s="235"/>
      <c r="O908" s="235"/>
      <c r="P908" s="235"/>
      <c r="Q908" s="235"/>
      <c r="R908" s="235"/>
      <c r="S908" s="235"/>
      <c r="T908" s="236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T908" s="237" t="s">
        <v>133</v>
      </c>
      <c r="AU908" s="237" t="s">
        <v>84</v>
      </c>
      <c r="AV908" s="13" t="s">
        <v>84</v>
      </c>
      <c r="AW908" s="13" t="s">
        <v>33</v>
      </c>
      <c r="AX908" s="13" t="s">
        <v>74</v>
      </c>
      <c r="AY908" s="237" t="s">
        <v>123</v>
      </c>
    </row>
    <row r="909" s="14" customFormat="1">
      <c r="A909" s="14"/>
      <c r="B909" s="238"/>
      <c r="C909" s="239"/>
      <c r="D909" s="228" t="s">
        <v>133</v>
      </c>
      <c r="E909" s="240" t="s">
        <v>19</v>
      </c>
      <c r="F909" s="241" t="s">
        <v>740</v>
      </c>
      <c r="G909" s="239"/>
      <c r="H909" s="240" t="s">
        <v>19</v>
      </c>
      <c r="I909" s="242"/>
      <c r="J909" s="239"/>
      <c r="K909" s="239"/>
      <c r="L909" s="243"/>
      <c r="M909" s="244"/>
      <c r="N909" s="245"/>
      <c r="O909" s="245"/>
      <c r="P909" s="245"/>
      <c r="Q909" s="245"/>
      <c r="R909" s="245"/>
      <c r="S909" s="245"/>
      <c r="T909" s="246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T909" s="247" t="s">
        <v>133</v>
      </c>
      <c r="AU909" s="247" t="s">
        <v>84</v>
      </c>
      <c r="AV909" s="14" t="s">
        <v>82</v>
      </c>
      <c r="AW909" s="14" t="s">
        <v>33</v>
      </c>
      <c r="AX909" s="14" t="s">
        <v>74</v>
      </c>
      <c r="AY909" s="247" t="s">
        <v>123</v>
      </c>
    </row>
    <row r="910" s="13" customFormat="1">
      <c r="A910" s="13"/>
      <c r="B910" s="226"/>
      <c r="C910" s="227"/>
      <c r="D910" s="228" t="s">
        <v>133</v>
      </c>
      <c r="E910" s="229" t="s">
        <v>19</v>
      </c>
      <c r="F910" s="230" t="s">
        <v>741</v>
      </c>
      <c r="G910" s="227"/>
      <c r="H910" s="231">
        <v>6.4000000000000004</v>
      </c>
      <c r="I910" s="232"/>
      <c r="J910" s="227"/>
      <c r="K910" s="227"/>
      <c r="L910" s="233"/>
      <c r="M910" s="234"/>
      <c r="N910" s="235"/>
      <c r="O910" s="235"/>
      <c r="P910" s="235"/>
      <c r="Q910" s="235"/>
      <c r="R910" s="235"/>
      <c r="S910" s="235"/>
      <c r="T910" s="236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T910" s="237" t="s">
        <v>133</v>
      </c>
      <c r="AU910" s="237" t="s">
        <v>84</v>
      </c>
      <c r="AV910" s="13" t="s">
        <v>84</v>
      </c>
      <c r="AW910" s="13" t="s">
        <v>33</v>
      </c>
      <c r="AX910" s="13" t="s">
        <v>74</v>
      </c>
      <c r="AY910" s="237" t="s">
        <v>123</v>
      </c>
    </row>
    <row r="911" s="14" customFormat="1">
      <c r="A911" s="14"/>
      <c r="B911" s="238"/>
      <c r="C911" s="239"/>
      <c r="D911" s="228" t="s">
        <v>133</v>
      </c>
      <c r="E911" s="240" t="s">
        <v>19</v>
      </c>
      <c r="F911" s="241" t="s">
        <v>742</v>
      </c>
      <c r="G911" s="239"/>
      <c r="H911" s="240" t="s">
        <v>19</v>
      </c>
      <c r="I911" s="242"/>
      <c r="J911" s="239"/>
      <c r="K911" s="239"/>
      <c r="L911" s="243"/>
      <c r="M911" s="244"/>
      <c r="N911" s="245"/>
      <c r="O911" s="245"/>
      <c r="P911" s="245"/>
      <c r="Q911" s="245"/>
      <c r="R911" s="245"/>
      <c r="S911" s="245"/>
      <c r="T911" s="246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T911" s="247" t="s">
        <v>133</v>
      </c>
      <c r="AU911" s="247" t="s">
        <v>84</v>
      </c>
      <c r="AV911" s="14" t="s">
        <v>82</v>
      </c>
      <c r="AW911" s="14" t="s">
        <v>33</v>
      </c>
      <c r="AX911" s="14" t="s">
        <v>74</v>
      </c>
      <c r="AY911" s="247" t="s">
        <v>123</v>
      </c>
    </row>
    <row r="912" s="15" customFormat="1">
      <c r="A912" s="15"/>
      <c r="B912" s="248"/>
      <c r="C912" s="249"/>
      <c r="D912" s="228" t="s">
        <v>133</v>
      </c>
      <c r="E912" s="250" t="s">
        <v>19</v>
      </c>
      <c r="F912" s="251" t="s">
        <v>155</v>
      </c>
      <c r="G912" s="249"/>
      <c r="H912" s="252">
        <v>140.78</v>
      </c>
      <c r="I912" s="253"/>
      <c r="J912" s="249"/>
      <c r="K912" s="249"/>
      <c r="L912" s="254"/>
      <c r="M912" s="255"/>
      <c r="N912" s="256"/>
      <c r="O912" s="256"/>
      <c r="P912" s="256"/>
      <c r="Q912" s="256"/>
      <c r="R912" s="256"/>
      <c r="S912" s="256"/>
      <c r="T912" s="257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  <c r="AT912" s="258" t="s">
        <v>133</v>
      </c>
      <c r="AU912" s="258" t="s">
        <v>84</v>
      </c>
      <c r="AV912" s="15" t="s">
        <v>129</v>
      </c>
      <c r="AW912" s="15" t="s">
        <v>33</v>
      </c>
      <c r="AX912" s="15" t="s">
        <v>82</v>
      </c>
      <c r="AY912" s="258" t="s">
        <v>123</v>
      </c>
    </row>
    <row r="913" s="2" customFormat="1" ht="21.75" customHeight="1">
      <c r="A913" s="40"/>
      <c r="B913" s="41"/>
      <c r="C913" s="207" t="s">
        <v>743</v>
      </c>
      <c r="D913" s="207" t="s">
        <v>125</v>
      </c>
      <c r="E913" s="208" t="s">
        <v>744</v>
      </c>
      <c r="F913" s="209" t="s">
        <v>745</v>
      </c>
      <c r="G913" s="210" t="s">
        <v>491</v>
      </c>
      <c r="H913" s="211">
        <v>140.78</v>
      </c>
      <c r="I913" s="212"/>
      <c r="J913" s="213">
        <f>ROUND(I913*H913,2)</f>
        <v>0</v>
      </c>
      <c r="K913" s="214"/>
      <c r="L913" s="46"/>
      <c r="M913" s="215" t="s">
        <v>19</v>
      </c>
      <c r="N913" s="216" t="s">
        <v>45</v>
      </c>
      <c r="O913" s="86"/>
      <c r="P913" s="217">
        <f>O913*H913</f>
        <v>0</v>
      </c>
      <c r="Q913" s="217">
        <v>9.0000000000000006E-05</v>
      </c>
      <c r="R913" s="217">
        <f>Q913*H913</f>
        <v>0.012670200000000001</v>
      </c>
      <c r="S913" s="217">
        <v>0</v>
      </c>
      <c r="T913" s="218">
        <f>S913*H913</f>
        <v>0</v>
      </c>
      <c r="U913" s="40"/>
      <c r="V913" s="40"/>
      <c r="W913" s="40"/>
      <c r="X913" s="40"/>
      <c r="Y913" s="40"/>
      <c r="Z913" s="40"/>
      <c r="AA913" s="40"/>
      <c r="AB913" s="40"/>
      <c r="AC913" s="40"/>
      <c r="AD913" s="40"/>
      <c r="AE913" s="40"/>
      <c r="AR913" s="219" t="s">
        <v>129</v>
      </c>
      <c r="AT913" s="219" t="s">
        <v>125</v>
      </c>
      <c r="AU913" s="219" t="s">
        <v>84</v>
      </c>
      <c r="AY913" s="19" t="s">
        <v>123</v>
      </c>
      <c r="BE913" s="220">
        <f>IF(N913="základní",J913,0)</f>
        <v>0</v>
      </c>
      <c r="BF913" s="220">
        <f>IF(N913="snížená",J913,0)</f>
        <v>0</v>
      </c>
      <c r="BG913" s="220">
        <f>IF(N913="zákl. přenesená",J913,0)</f>
        <v>0</v>
      </c>
      <c r="BH913" s="220">
        <f>IF(N913="sníž. přenesená",J913,0)</f>
        <v>0</v>
      </c>
      <c r="BI913" s="220">
        <f>IF(N913="nulová",J913,0)</f>
        <v>0</v>
      </c>
      <c r="BJ913" s="19" t="s">
        <v>82</v>
      </c>
      <c r="BK913" s="220">
        <f>ROUND(I913*H913,2)</f>
        <v>0</v>
      </c>
      <c r="BL913" s="19" t="s">
        <v>129</v>
      </c>
      <c r="BM913" s="219" t="s">
        <v>746</v>
      </c>
    </row>
    <row r="914" s="2" customFormat="1">
      <c r="A914" s="40"/>
      <c r="B914" s="41"/>
      <c r="C914" s="42"/>
      <c r="D914" s="221" t="s">
        <v>131</v>
      </c>
      <c r="E914" s="42"/>
      <c r="F914" s="222" t="s">
        <v>747</v>
      </c>
      <c r="G914" s="42"/>
      <c r="H914" s="42"/>
      <c r="I914" s="223"/>
      <c r="J914" s="42"/>
      <c r="K914" s="42"/>
      <c r="L914" s="46"/>
      <c r="M914" s="224"/>
      <c r="N914" s="225"/>
      <c r="O914" s="86"/>
      <c r="P914" s="86"/>
      <c r="Q914" s="86"/>
      <c r="R914" s="86"/>
      <c r="S914" s="86"/>
      <c r="T914" s="87"/>
      <c r="U914" s="40"/>
      <c r="V914" s="40"/>
      <c r="W914" s="40"/>
      <c r="X914" s="40"/>
      <c r="Y914" s="40"/>
      <c r="Z914" s="40"/>
      <c r="AA914" s="40"/>
      <c r="AB914" s="40"/>
      <c r="AC914" s="40"/>
      <c r="AD914" s="40"/>
      <c r="AE914" s="40"/>
      <c r="AT914" s="19" t="s">
        <v>131</v>
      </c>
      <c r="AU914" s="19" t="s">
        <v>84</v>
      </c>
    </row>
    <row r="915" s="13" customFormat="1">
      <c r="A915" s="13"/>
      <c r="B915" s="226"/>
      <c r="C915" s="227"/>
      <c r="D915" s="228" t="s">
        <v>133</v>
      </c>
      <c r="E915" s="229" t="s">
        <v>19</v>
      </c>
      <c r="F915" s="230" t="s">
        <v>737</v>
      </c>
      <c r="G915" s="227"/>
      <c r="H915" s="231">
        <v>37.880000000000003</v>
      </c>
      <c r="I915" s="232"/>
      <c r="J915" s="227"/>
      <c r="K915" s="227"/>
      <c r="L915" s="233"/>
      <c r="M915" s="234"/>
      <c r="N915" s="235"/>
      <c r="O915" s="235"/>
      <c r="P915" s="235"/>
      <c r="Q915" s="235"/>
      <c r="R915" s="235"/>
      <c r="S915" s="235"/>
      <c r="T915" s="236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T915" s="237" t="s">
        <v>133</v>
      </c>
      <c r="AU915" s="237" t="s">
        <v>84</v>
      </c>
      <c r="AV915" s="13" t="s">
        <v>84</v>
      </c>
      <c r="AW915" s="13" t="s">
        <v>33</v>
      </c>
      <c r="AX915" s="13" t="s">
        <v>74</v>
      </c>
      <c r="AY915" s="237" t="s">
        <v>123</v>
      </c>
    </row>
    <row r="916" s="14" customFormat="1">
      <c r="A916" s="14"/>
      <c r="B916" s="238"/>
      <c r="C916" s="239"/>
      <c r="D916" s="228" t="s">
        <v>133</v>
      </c>
      <c r="E916" s="240" t="s">
        <v>19</v>
      </c>
      <c r="F916" s="241" t="s">
        <v>738</v>
      </c>
      <c r="G916" s="239"/>
      <c r="H916" s="240" t="s">
        <v>19</v>
      </c>
      <c r="I916" s="242"/>
      <c r="J916" s="239"/>
      <c r="K916" s="239"/>
      <c r="L916" s="243"/>
      <c r="M916" s="244"/>
      <c r="N916" s="245"/>
      <c r="O916" s="245"/>
      <c r="P916" s="245"/>
      <c r="Q916" s="245"/>
      <c r="R916" s="245"/>
      <c r="S916" s="245"/>
      <c r="T916" s="246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T916" s="247" t="s">
        <v>133</v>
      </c>
      <c r="AU916" s="247" t="s">
        <v>84</v>
      </c>
      <c r="AV916" s="14" t="s">
        <v>82</v>
      </c>
      <c r="AW916" s="14" t="s">
        <v>33</v>
      </c>
      <c r="AX916" s="14" t="s">
        <v>74</v>
      </c>
      <c r="AY916" s="247" t="s">
        <v>123</v>
      </c>
    </row>
    <row r="917" s="13" customFormat="1">
      <c r="A917" s="13"/>
      <c r="B917" s="226"/>
      <c r="C917" s="227"/>
      <c r="D917" s="228" t="s">
        <v>133</v>
      </c>
      <c r="E917" s="229" t="s">
        <v>19</v>
      </c>
      <c r="F917" s="230" t="s">
        <v>739</v>
      </c>
      <c r="G917" s="227"/>
      <c r="H917" s="231">
        <v>96.5</v>
      </c>
      <c r="I917" s="232"/>
      <c r="J917" s="227"/>
      <c r="K917" s="227"/>
      <c r="L917" s="233"/>
      <c r="M917" s="234"/>
      <c r="N917" s="235"/>
      <c r="O917" s="235"/>
      <c r="P917" s="235"/>
      <c r="Q917" s="235"/>
      <c r="R917" s="235"/>
      <c r="S917" s="235"/>
      <c r="T917" s="236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T917" s="237" t="s">
        <v>133</v>
      </c>
      <c r="AU917" s="237" t="s">
        <v>84</v>
      </c>
      <c r="AV917" s="13" t="s">
        <v>84</v>
      </c>
      <c r="AW917" s="13" t="s">
        <v>33</v>
      </c>
      <c r="AX917" s="13" t="s">
        <v>74</v>
      </c>
      <c r="AY917" s="237" t="s">
        <v>123</v>
      </c>
    </row>
    <row r="918" s="14" customFormat="1">
      <c r="A918" s="14"/>
      <c r="B918" s="238"/>
      <c r="C918" s="239"/>
      <c r="D918" s="228" t="s">
        <v>133</v>
      </c>
      <c r="E918" s="240" t="s">
        <v>19</v>
      </c>
      <c r="F918" s="241" t="s">
        <v>740</v>
      </c>
      <c r="G918" s="239"/>
      <c r="H918" s="240" t="s">
        <v>19</v>
      </c>
      <c r="I918" s="242"/>
      <c r="J918" s="239"/>
      <c r="K918" s="239"/>
      <c r="L918" s="243"/>
      <c r="M918" s="244"/>
      <c r="N918" s="245"/>
      <c r="O918" s="245"/>
      <c r="P918" s="245"/>
      <c r="Q918" s="245"/>
      <c r="R918" s="245"/>
      <c r="S918" s="245"/>
      <c r="T918" s="246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T918" s="247" t="s">
        <v>133</v>
      </c>
      <c r="AU918" s="247" t="s">
        <v>84</v>
      </c>
      <c r="AV918" s="14" t="s">
        <v>82</v>
      </c>
      <c r="AW918" s="14" t="s">
        <v>33</v>
      </c>
      <c r="AX918" s="14" t="s">
        <v>74</v>
      </c>
      <c r="AY918" s="247" t="s">
        <v>123</v>
      </c>
    </row>
    <row r="919" s="13" customFormat="1">
      <c r="A919" s="13"/>
      <c r="B919" s="226"/>
      <c r="C919" s="227"/>
      <c r="D919" s="228" t="s">
        <v>133</v>
      </c>
      <c r="E919" s="229" t="s">
        <v>19</v>
      </c>
      <c r="F919" s="230" t="s">
        <v>741</v>
      </c>
      <c r="G919" s="227"/>
      <c r="H919" s="231">
        <v>6.4000000000000004</v>
      </c>
      <c r="I919" s="232"/>
      <c r="J919" s="227"/>
      <c r="K919" s="227"/>
      <c r="L919" s="233"/>
      <c r="M919" s="234"/>
      <c r="N919" s="235"/>
      <c r="O919" s="235"/>
      <c r="P919" s="235"/>
      <c r="Q919" s="235"/>
      <c r="R919" s="235"/>
      <c r="S919" s="235"/>
      <c r="T919" s="236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T919" s="237" t="s">
        <v>133</v>
      </c>
      <c r="AU919" s="237" t="s">
        <v>84</v>
      </c>
      <c r="AV919" s="13" t="s">
        <v>84</v>
      </c>
      <c r="AW919" s="13" t="s">
        <v>33</v>
      </c>
      <c r="AX919" s="13" t="s">
        <v>74</v>
      </c>
      <c r="AY919" s="237" t="s">
        <v>123</v>
      </c>
    </row>
    <row r="920" s="14" customFormat="1">
      <c r="A920" s="14"/>
      <c r="B920" s="238"/>
      <c r="C920" s="239"/>
      <c r="D920" s="228" t="s">
        <v>133</v>
      </c>
      <c r="E920" s="240" t="s">
        <v>19</v>
      </c>
      <c r="F920" s="241" t="s">
        <v>742</v>
      </c>
      <c r="G920" s="239"/>
      <c r="H920" s="240" t="s">
        <v>19</v>
      </c>
      <c r="I920" s="242"/>
      <c r="J920" s="239"/>
      <c r="K920" s="239"/>
      <c r="L920" s="243"/>
      <c r="M920" s="244"/>
      <c r="N920" s="245"/>
      <c r="O920" s="245"/>
      <c r="P920" s="245"/>
      <c r="Q920" s="245"/>
      <c r="R920" s="245"/>
      <c r="S920" s="245"/>
      <c r="T920" s="246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T920" s="247" t="s">
        <v>133</v>
      </c>
      <c r="AU920" s="247" t="s">
        <v>84</v>
      </c>
      <c r="AV920" s="14" t="s">
        <v>82</v>
      </c>
      <c r="AW920" s="14" t="s">
        <v>33</v>
      </c>
      <c r="AX920" s="14" t="s">
        <v>74</v>
      </c>
      <c r="AY920" s="247" t="s">
        <v>123</v>
      </c>
    </row>
    <row r="921" s="15" customFormat="1">
      <c r="A921" s="15"/>
      <c r="B921" s="248"/>
      <c r="C921" s="249"/>
      <c r="D921" s="228" t="s">
        <v>133</v>
      </c>
      <c r="E921" s="250" t="s">
        <v>19</v>
      </c>
      <c r="F921" s="251" t="s">
        <v>155</v>
      </c>
      <c r="G921" s="249"/>
      <c r="H921" s="252">
        <v>140.78</v>
      </c>
      <c r="I921" s="253"/>
      <c r="J921" s="249"/>
      <c r="K921" s="249"/>
      <c r="L921" s="254"/>
      <c r="M921" s="255"/>
      <c r="N921" s="256"/>
      <c r="O921" s="256"/>
      <c r="P921" s="256"/>
      <c r="Q921" s="256"/>
      <c r="R921" s="256"/>
      <c r="S921" s="256"/>
      <c r="T921" s="257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  <c r="AE921" s="15"/>
      <c r="AT921" s="258" t="s">
        <v>133</v>
      </c>
      <c r="AU921" s="258" t="s">
        <v>84</v>
      </c>
      <c r="AV921" s="15" t="s">
        <v>129</v>
      </c>
      <c r="AW921" s="15" t="s">
        <v>33</v>
      </c>
      <c r="AX921" s="15" t="s">
        <v>82</v>
      </c>
      <c r="AY921" s="258" t="s">
        <v>123</v>
      </c>
    </row>
    <row r="922" s="12" customFormat="1" ht="22.8" customHeight="1">
      <c r="A922" s="12"/>
      <c r="B922" s="191"/>
      <c r="C922" s="192"/>
      <c r="D922" s="193" t="s">
        <v>73</v>
      </c>
      <c r="E922" s="205" t="s">
        <v>277</v>
      </c>
      <c r="F922" s="205" t="s">
        <v>748</v>
      </c>
      <c r="G922" s="192"/>
      <c r="H922" s="192"/>
      <c r="I922" s="195"/>
      <c r="J922" s="206">
        <f>BK922</f>
        <v>0</v>
      </c>
      <c r="K922" s="192"/>
      <c r="L922" s="197"/>
      <c r="M922" s="198"/>
      <c r="N922" s="199"/>
      <c r="O922" s="199"/>
      <c r="P922" s="200">
        <f>SUM(P923:P956)</f>
        <v>0</v>
      </c>
      <c r="Q922" s="199"/>
      <c r="R922" s="200">
        <f>SUM(R923:R956)</f>
        <v>0</v>
      </c>
      <c r="S922" s="199"/>
      <c r="T922" s="201">
        <f>SUM(T923:T956)</f>
        <v>0</v>
      </c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R922" s="202" t="s">
        <v>82</v>
      </c>
      <c r="AT922" s="203" t="s">
        <v>73</v>
      </c>
      <c r="AU922" s="203" t="s">
        <v>82</v>
      </c>
      <c r="AY922" s="202" t="s">
        <v>123</v>
      </c>
      <c r="BK922" s="204">
        <f>SUM(BK923:BK956)</f>
        <v>0</v>
      </c>
    </row>
    <row r="923" s="2" customFormat="1" ht="24.15" customHeight="1">
      <c r="A923" s="40"/>
      <c r="B923" s="41"/>
      <c r="C923" s="207" t="s">
        <v>749</v>
      </c>
      <c r="D923" s="207" t="s">
        <v>125</v>
      </c>
      <c r="E923" s="208" t="s">
        <v>750</v>
      </c>
      <c r="F923" s="209" t="s">
        <v>751</v>
      </c>
      <c r="G923" s="210" t="s">
        <v>491</v>
      </c>
      <c r="H923" s="211">
        <v>180.16</v>
      </c>
      <c r="I923" s="212"/>
      <c r="J923" s="213">
        <f>ROUND(I923*H923,2)</f>
        <v>0</v>
      </c>
      <c r="K923" s="214"/>
      <c r="L923" s="46"/>
      <c r="M923" s="215" t="s">
        <v>19</v>
      </c>
      <c r="N923" s="216" t="s">
        <v>45</v>
      </c>
      <c r="O923" s="86"/>
      <c r="P923" s="217">
        <f>O923*H923</f>
        <v>0</v>
      </c>
      <c r="Q923" s="217">
        <v>0</v>
      </c>
      <c r="R923" s="217">
        <f>Q923*H923</f>
        <v>0</v>
      </c>
      <c r="S923" s="217">
        <v>0</v>
      </c>
      <c r="T923" s="218">
        <f>S923*H923</f>
        <v>0</v>
      </c>
      <c r="U923" s="40"/>
      <c r="V923" s="40"/>
      <c r="W923" s="40"/>
      <c r="X923" s="40"/>
      <c r="Y923" s="40"/>
      <c r="Z923" s="40"/>
      <c r="AA923" s="40"/>
      <c r="AB923" s="40"/>
      <c r="AC923" s="40"/>
      <c r="AD923" s="40"/>
      <c r="AE923" s="40"/>
      <c r="AR923" s="219" t="s">
        <v>129</v>
      </c>
      <c r="AT923" s="219" t="s">
        <v>125</v>
      </c>
      <c r="AU923" s="219" t="s">
        <v>84</v>
      </c>
      <c r="AY923" s="19" t="s">
        <v>123</v>
      </c>
      <c r="BE923" s="220">
        <f>IF(N923="základní",J923,0)</f>
        <v>0</v>
      </c>
      <c r="BF923" s="220">
        <f>IF(N923="snížená",J923,0)</f>
        <v>0</v>
      </c>
      <c r="BG923" s="220">
        <f>IF(N923="zákl. přenesená",J923,0)</f>
        <v>0</v>
      </c>
      <c r="BH923" s="220">
        <f>IF(N923="sníž. přenesená",J923,0)</f>
        <v>0</v>
      </c>
      <c r="BI923" s="220">
        <f>IF(N923="nulová",J923,0)</f>
        <v>0</v>
      </c>
      <c r="BJ923" s="19" t="s">
        <v>82</v>
      </c>
      <c r="BK923" s="220">
        <f>ROUND(I923*H923,2)</f>
        <v>0</v>
      </c>
      <c r="BL923" s="19" t="s">
        <v>129</v>
      </c>
      <c r="BM923" s="219" t="s">
        <v>752</v>
      </c>
    </row>
    <row r="924" s="2" customFormat="1">
      <c r="A924" s="40"/>
      <c r="B924" s="41"/>
      <c r="C924" s="42"/>
      <c r="D924" s="221" t="s">
        <v>131</v>
      </c>
      <c r="E924" s="42"/>
      <c r="F924" s="222" t="s">
        <v>753</v>
      </c>
      <c r="G924" s="42"/>
      <c r="H924" s="42"/>
      <c r="I924" s="223"/>
      <c r="J924" s="42"/>
      <c r="K924" s="42"/>
      <c r="L924" s="46"/>
      <c r="M924" s="224"/>
      <c r="N924" s="225"/>
      <c r="O924" s="86"/>
      <c r="P924" s="86"/>
      <c r="Q924" s="86"/>
      <c r="R924" s="86"/>
      <c r="S924" s="86"/>
      <c r="T924" s="87"/>
      <c r="U924" s="40"/>
      <c r="V924" s="40"/>
      <c r="W924" s="40"/>
      <c r="X924" s="40"/>
      <c r="Y924" s="40"/>
      <c r="Z924" s="40"/>
      <c r="AA924" s="40"/>
      <c r="AB924" s="40"/>
      <c r="AC924" s="40"/>
      <c r="AD924" s="40"/>
      <c r="AE924" s="40"/>
      <c r="AT924" s="19" t="s">
        <v>131</v>
      </c>
      <c r="AU924" s="19" t="s">
        <v>84</v>
      </c>
    </row>
    <row r="925" s="13" customFormat="1">
      <c r="A925" s="13"/>
      <c r="B925" s="226"/>
      <c r="C925" s="227"/>
      <c r="D925" s="228" t="s">
        <v>133</v>
      </c>
      <c r="E925" s="229" t="s">
        <v>19</v>
      </c>
      <c r="F925" s="230" t="s">
        <v>754</v>
      </c>
      <c r="G925" s="227"/>
      <c r="H925" s="231">
        <v>87.280000000000001</v>
      </c>
      <c r="I925" s="232"/>
      <c r="J925" s="227"/>
      <c r="K925" s="227"/>
      <c r="L925" s="233"/>
      <c r="M925" s="234"/>
      <c r="N925" s="235"/>
      <c r="O925" s="235"/>
      <c r="P925" s="235"/>
      <c r="Q925" s="235"/>
      <c r="R925" s="235"/>
      <c r="S925" s="235"/>
      <c r="T925" s="236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T925" s="237" t="s">
        <v>133</v>
      </c>
      <c r="AU925" s="237" t="s">
        <v>84</v>
      </c>
      <c r="AV925" s="13" t="s">
        <v>84</v>
      </c>
      <c r="AW925" s="13" t="s">
        <v>33</v>
      </c>
      <c r="AX925" s="13" t="s">
        <v>74</v>
      </c>
      <c r="AY925" s="237" t="s">
        <v>123</v>
      </c>
    </row>
    <row r="926" s="14" customFormat="1">
      <c r="A926" s="14"/>
      <c r="B926" s="238"/>
      <c r="C926" s="239"/>
      <c r="D926" s="228" t="s">
        <v>133</v>
      </c>
      <c r="E926" s="240" t="s">
        <v>19</v>
      </c>
      <c r="F926" s="241" t="s">
        <v>135</v>
      </c>
      <c r="G926" s="239"/>
      <c r="H926" s="240" t="s">
        <v>19</v>
      </c>
      <c r="I926" s="242"/>
      <c r="J926" s="239"/>
      <c r="K926" s="239"/>
      <c r="L926" s="243"/>
      <c r="M926" s="244"/>
      <c r="N926" s="245"/>
      <c r="O926" s="245"/>
      <c r="P926" s="245"/>
      <c r="Q926" s="245"/>
      <c r="R926" s="245"/>
      <c r="S926" s="245"/>
      <c r="T926" s="246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T926" s="247" t="s">
        <v>133</v>
      </c>
      <c r="AU926" s="247" t="s">
        <v>84</v>
      </c>
      <c r="AV926" s="14" t="s">
        <v>82</v>
      </c>
      <c r="AW926" s="14" t="s">
        <v>33</v>
      </c>
      <c r="AX926" s="14" t="s">
        <v>74</v>
      </c>
      <c r="AY926" s="247" t="s">
        <v>123</v>
      </c>
    </row>
    <row r="927" s="13" customFormat="1">
      <c r="A927" s="13"/>
      <c r="B927" s="226"/>
      <c r="C927" s="227"/>
      <c r="D927" s="228" t="s">
        <v>133</v>
      </c>
      <c r="E927" s="229" t="s">
        <v>19</v>
      </c>
      <c r="F927" s="230" t="s">
        <v>755</v>
      </c>
      <c r="G927" s="227"/>
      <c r="H927" s="231">
        <v>2</v>
      </c>
      <c r="I927" s="232"/>
      <c r="J927" s="227"/>
      <c r="K927" s="227"/>
      <c r="L927" s="233"/>
      <c r="M927" s="234"/>
      <c r="N927" s="235"/>
      <c r="O927" s="235"/>
      <c r="P927" s="235"/>
      <c r="Q927" s="235"/>
      <c r="R927" s="235"/>
      <c r="S927" s="235"/>
      <c r="T927" s="236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T927" s="237" t="s">
        <v>133</v>
      </c>
      <c r="AU927" s="237" t="s">
        <v>84</v>
      </c>
      <c r="AV927" s="13" t="s">
        <v>84</v>
      </c>
      <c r="AW927" s="13" t="s">
        <v>33</v>
      </c>
      <c r="AX927" s="13" t="s">
        <v>74</v>
      </c>
      <c r="AY927" s="237" t="s">
        <v>123</v>
      </c>
    </row>
    <row r="928" s="14" customFormat="1">
      <c r="A928" s="14"/>
      <c r="B928" s="238"/>
      <c r="C928" s="239"/>
      <c r="D928" s="228" t="s">
        <v>133</v>
      </c>
      <c r="E928" s="240" t="s">
        <v>19</v>
      </c>
      <c r="F928" s="241" t="s">
        <v>138</v>
      </c>
      <c r="G928" s="239"/>
      <c r="H928" s="240" t="s">
        <v>19</v>
      </c>
      <c r="I928" s="242"/>
      <c r="J928" s="239"/>
      <c r="K928" s="239"/>
      <c r="L928" s="243"/>
      <c r="M928" s="244"/>
      <c r="N928" s="245"/>
      <c r="O928" s="245"/>
      <c r="P928" s="245"/>
      <c r="Q928" s="245"/>
      <c r="R928" s="245"/>
      <c r="S928" s="245"/>
      <c r="T928" s="246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T928" s="247" t="s">
        <v>133</v>
      </c>
      <c r="AU928" s="247" t="s">
        <v>84</v>
      </c>
      <c r="AV928" s="14" t="s">
        <v>82</v>
      </c>
      <c r="AW928" s="14" t="s">
        <v>33</v>
      </c>
      <c r="AX928" s="14" t="s">
        <v>74</v>
      </c>
      <c r="AY928" s="247" t="s">
        <v>123</v>
      </c>
    </row>
    <row r="929" s="13" customFormat="1">
      <c r="A929" s="13"/>
      <c r="B929" s="226"/>
      <c r="C929" s="227"/>
      <c r="D929" s="228" t="s">
        <v>133</v>
      </c>
      <c r="E929" s="229" t="s">
        <v>19</v>
      </c>
      <c r="F929" s="230" t="s">
        <v>501</v>
      </c>
      <c r="G929" s="227"/>
      <c r="H929" s="231">
        <v>0.80000000000000004</v>
      </c>
      <c r="I929" s="232"/>
      <c r="J929" s="227"/>
      <c r="K929" s="227"/>
      <c r="L929" s="233"/>
      <c r="M929" s="234"/>
      <c r="N929" s="235"/>
      <c r="O929" s="235"/>
      <c r="P929" s="235"/>
      <c r="Q929" s="235"/>
      <c r="R929" s="235"/>
      <c r="S929" s="235"/>
      <c r="T929" s="236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T929" s="237" t="s">
        <v>133</v>
      </c>
      <c r="AU929" s="237" t="s">
        <v>84</v>
      </c>
      <c r="AV929" s="13" t="s">
        <v>84</v>
      </c>
      <c r="AW929" s="13" t="s">
        <v>33</v>
      </c>
      <c r="AX929" s="13" t="s">
        <v>74</v>
      </c>
      <c r="AY929" s="237" t="s">
        <v>123</v>
      </c>
    </row>
    <row r="930" s="14" customFormat="1">
      <c r="A930" s="14"/>
      <c r="B930" s="238"/>
      <c r="C930" s="239"/>
      <c r="D930" s="228" t="s">
        <v>133</v>
      </c>
      <c r="E930" s="240" t="s">
        <v>19</v>
      </c>
      <c r="F930" s="241" t="s">
        <v>163</v>
      </c>
      <c r="G930" s="239"/>
      <c r="H930" s="240" t="s">
        <v>19</v>
      </c>
      <c r="I930" s="242"/>
      <c r="J930" s="239"/>
      <c r="K930" s="239"/>
      <c r="L930" s="243"/>
      <c r="M930" s="244"/>
      <c r="N930" s="245"/>
      <c r="O930" s="245"/>
      <c r="P930" s="245"/>
      <c r="Q930" s="245"/>
      <c r="R930" s="245"/>
      <c r="S930" s="245"/>
      <c r="T930" s="246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T930" s="247" t="s">
        <v>133</v>
      </c>
      <c r="AU930" s="247" t="s">
        <v>84</v>
      </c>
      <c r="AV930" s="14" t="s">
        <v>82</v>
      </c>
      <c r="AW930" s="14" t="s">
        <v>33</v>
      </c>
      <c r="AX930" s="14" t="s">
        <v>74</v>
      </c>
      <c r="AY930" s="247" t="s">
        <v>123</v>
      </c>
    </row>
    <row r="931" s="15" customFormat="1">
      <c r="A931" s="15"/>
      <c r="B931" s="248"/>
      <c r="C931" s="249"/>
      <c r="D931" s="228" t="s">
        <v>133</v>
      </c>
      <c r="E931" s="250" t="s">
        <v>19</v>
      </c>
      <c r="F931" s="251" t="s">
        <v>155</v>
      </c>
      <c r="G931" s="249"/>
      <c r="H931" s="252">
        <v>90.079999999999998</v>
      </c>
      <c r="I931" s="253"/>
      <c r="J931" s="249"/>
      <c r="K931" s="249"/>
      <c r="L931" s="254"/>
      <c r="M931" s="255"/>
      <c r="N931" s="256"/>
      <c r="O931" s="256"/>
      <c r="P931" s="256"/>
      <c r="Q931" s="256"/>
      <c r="R931" s="256"/>
      <c r="S931" s="256"/>
      <c r="T931" s="257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  <c r="AE931" s="15"/>
      <c r="AT931" s="258" t="s">
        <v>133</v>
      </c>
      <c r="AU931" s="258" t="s">
        <v>84</v>
      </c>
      <c r="AV931" s="15" t="s">
        <v>129</v>
      </c>
      <c r="AW931" s="15" t="s">
        <v>33</v>
      </c>
      <c r="AX931" s="15" t="s">
        <v>82</v>
      </c>
      <c r="AY931" s="258" t="s">
        <v>123</v>
      </c>
    </row>
    <row r="932" s="13" customFormat="1">
      <c r="A932" s="13"/>
      <c r="B932" s="226"/>
      <c r="C932" s="227"/>
      <c r="D932" s="228" t="s">
        <v>133</v>
      </c>
      <c r="E932" s="227"/>
      <c r="F932" s="230" t="s">
        <v>756</v>
      </c>
      <c r="G932" s="227"/>
      <c r="H932" s="231">
        <v>180.16</v>
      </c>
      <c r="I932" s="232"/>
      <c r="J932" s="227"/>
      <c r="K932" s="227"/>
      <c r="L932" s="233"/>
      <c r="M932" s="234"/>
      <c r="N932" s="235"/>
      <c r="O932" s="235"/>
      <c r="P932" s="235"/>
      <c r="Q932" s="235"/>
      <c r="R932" s="235"/>
      <c r="S932" s="235"/>
      <c r="T932" s="236"/>
      <c r="U932" s="13"/>
      <c r="V932" s="13"/>
      <c r="W932" s="13"/>
      <c r="X932" s="13"/>
      <c r="Y932" s="13"/>
      <c r="Z932" s="13"/>
      <c r="AA932" s="13"/>
      <c r="AB932" s="13"/>
      <c r="AC932" s="13"/>
      <c r="AD932" s="13"/>
      <c r="AE932" s="13"/>
      <c r="AT932" s="237" t="s">
        <v>133</v>
      </c>
      <c r="AU932" s="237" t="s">
        <v>84</v>
      </c>
      <c r="AV932" s="13" t="s">
        <v>84</v>
      </c>
      <c r="AW932" s="13" t="s">
        <v>4</v>
      </c>
      <c r="AX932" s="13" t="s">
        <v>82</v>
      </c>
      <c r="AY932" s="237" t="s">
        <v>123</v>
      </c>
    </row>
    <row r="933" s="2" customFormat="1" ht="76.35" customHeight="1">
      <c r="A933" s="40"/>
      <c r="B933" s="41"/>
      <c r="C933" s="207" t="s">
        <v>757</v>
      </c>
      <c r="D933" s="207" t="s">
        <v>125</v>
      </c>
      <c r="E933" s="208" t="s">
        <v>758</v>
      </c>
      <c r="F933" s="209" t="s">
        <v>759</v>
      </c>
      <c r="G933" s="210" t="s">
        <v>128</v>
      </c>
      <c r="H933" s="211">
        <v>272.02999999999997</v>
      </c>
      <c r="I933" s="212"/>
      <c r="J933" s="213">
        <f>ROUND(I933*H933,2)</f>
        <v>0</v>
      </c>
      <c r="K933" s="214"/>
      <c r="L933" s="46"/>
      <c r="M933" s="215" t="s">
        <v>19</v>
      </c>
      <c r="N933" s="216" t="s">
        <v>45</v>
      </c>
      <c r="O933" s="86"/>
      <c r="P933" s="217">
        <f>O933*H933</f>
        <v>0</v>
      </c>
      <c r="Q933" s="217">
        <v>0</v>
      </c>
      <c r="R933" s="217">
        <f>Q933*H933</f>
        <v>0</v>
      </c>
      <c r="S933" s="217">
        <v>0</v>
      </c>
      <c r="T933" s="218">
        <f>S933*H933</f>
        <v>0</v>
      </c>
      <c r="U933" s="40"/>
      <c r="V933" s="40"/>
      <c r="W933" s="40"/>
      <c r="X933" s="40"/>
      <c r="Y933" s="40"/>
      <c r="Z933" s="40"/>
      <c r="AA933" s="40"/>
      <c r="AB933" s="40"/>
      <c r="AC933" s="40"/>
      <c r="AD933" s="40"/>
      <c r="AE933" s="40"/>
      <c r="AR933" s="219" t="s">
        <v>129</v>
      </c>
      <c r="AT933" s="219" t="s">
        <v>125</v>
      </c>
      <c r="AU933" s="219" t="s">
        <v>84</v>
      </c>
      <c r="AY933" s="19" t="s">
        <v>123</v>
      </c>
      <c r="BE933" s="220">
        <f>IF(N933="základní",J933,0)</f>
        <v>0</v>
      </c>
      <c r="BF933" s="220">
        <f>IF(N933="snížená",J933,0)</f>
        <v>0</v>
      </c>
      <c r="BG933" s="220">
        <f>IF(N933="zákl. přenesená",J933,0)</f>
        <v>0</v>
      </c>
      <c r="BH933" s="220">
        <f>IF(N933="sníž. přenesená",J933,0)</f>
        <v>0</v>
      </c>
      <c r="BI933" s="220">
        <f>IF(N933="nulová",J933,0)</f>
        <v>0</v>
      </c>
      <c r="BJ933" s="19" t="s">
        <v>82</v>
      </c>
      <c r="BK933" s="220">
        <f>ROUND(I933*H933,2)</f>
        <v>0</v>
      </c>
      <c r="BL933" s="19" t="s">
        <v>129</v>
      </c>
      <c r="BM933" s="219" t="s">
        <v>760</v>
      </c>
    </row>
    <row r="934" s="2" customFormat="1">
      <c r="A934" s="40"/>
      <c r="B934" s="41"/>
      <c r="C934" s="42"/>
      <c r="D934" s="221" t="s">
        <v>131</v>
      </c>
      <c r="E934" s="42"/>
      <c r="F934" s="222" t="s">
        <v>761</v>
      </c>
      <c r="G934" s="42"/>
      <c r="H934" s="42"/>
      <c r="I934" s="223"/>
      <c r="J934" s="42"/>
      <c r="K934" s="42"/>
      <c r="L934" s="46"/>
      <c r="M934" s="224"/>
      <c r="N934" s="225"/>
      <c r="O934" s="86"/>
      <c r="P934" s="86"/>
      <c r="Q934" s="86"/>
      <c r="R934" s="86"/>
      <c r="S934" s="86"/>
      <c r="T934" s="87"/>
      <c r="U934" s="40"/>
      <c r="V934" s="40"/>
      <c r="W934" s="40"/>
      <c r="X934" s="40"/>
      <c r="Y934" s="40"/>
      <c r="Z934" s="40"/>
      <c r="AA934" s="40"/>
      <c r="AB934" s="40"/>
      <c r="AC934" s="40"/>
      <c r="AD934" s="40"/>
      <c r="AE934" s="40"/>
      <c r="AT934" s="19" t="s">
        <v>131</v>
      </c>
      <c r="AU934" s="19" t="s">
        <v>84</v>
      </c>
    </row>
    <row r="935" s="13" customFormat="1">
      <c r="A935" s="13"/>
      <c r="B935" s="226"/>
      <c r="C935" s="227"/>
      <c r="D935" s="228" t="s">
        <v>133</v>
      </c>
      <c r="E935" s="229" t="s">
        <v>19</v>
      </c>
      <c r="F935" s="230" t="s">
        <v>134</v>
      </c>
      <c r="G935" s="227"/>
      <c r="H935" s="231">
        <v>117</v>
      </c>
      <c r="I935" s="232"/>
      <c r="J935" s="227"/>
      <c r="K935" s="227"/>
      <c r="L935" s="233"/>
      <c r="M935" s="234"/>
      <c r="N935" s="235"/>
      <c r="O935" s="235"/>
      <c r="P935" s="235"/>
      <c r="Q935" s="235"/>
      <c r="R935" s="235"/>
      <c r="S935" s="235"/>
      <c r="T935" s="236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T935" s="237" t="s">
        <v>133</v>
      </c>
      <c r="AU935" s="237" t="s">
        <v>84</v>
      </c>
      <c r="AV935" s="13" t="s">
        <v>84</v>
      </c>
      <c r="AW935" s="13" t="s">
        <v>33</v>
      </c>
      <c r="AX935" s="13" t="s">
        <v>74</v>
      </c>
      <c r="AY935" s="237" t="s">
        <v>123</v>
      </c>
    </row>
    <row r="936" s="14" customFormat="1">
      <c r="A936" s="14"/>
      <c r="B936" s="238"/>
      <c r="C936" s="239"/>
      <c r="D936" s="228" t="s">
        <v>133</v>
      </c>
      <c r="E936" s="240" t="s">
        <v>19</v>
      </c>
      <c r="F936" s="241" t="s">
        <v>135</v>
      </c>
      <c r="G936" s="239"/>
      <c r="H936" s="240" t="s">
        <v>19</v>
      </c>
      <c r="I936" s="242"/>
      <c r="J936" s="239"/>
      <c r="K936" s="239"/>
      <c r="L936" s="243"/>
      <c r="M936" s="244"/>
      <c r="N936" s="245"/>
      <c r="O936" s="245"/>
      <c r="P936" s="245"/>
      <c r="Q936" s="245"/>
      <c r="R936" s="245"/>
      <c r="S936" s="245"/>
      <c r="T936" s="246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T936" s="247" t="s">
        <v>133</v>
      </c>
      <c r="AU936" s="247" t="s">
        <v>84</v>
      </c>
      <c r="AV936" s="14" t="s">
        <v>82</v>
      </c>
      <c r="AW936" s="14" t="s">
        <v>33</v>
      </c>
      <c r="AX936" s="14" t="s">
        <v>74</v>
      </c>
      <c r="AY936" s="247" t="s">
        <v>123</v>
      </c>
    </row>
    <row r="937" s="13" customFormat="1">
      <c r="A937" s="13"/>
      <c r="B937" s="226"/>
      <c r="C937" s="227"/>
      <c r="D937" s="228" t="s">
        <v>133</v>
      </c>
      <c r="E937" s="229" t="s">
        <v>19</v>
      </c>
      <c r="F937" s="230" t="s">
        <v>136</v>
      </c>
      <c r="G937" s="227"/>
      <c r="H937" s="231">
        <v>6</v>
      </c>
      <c r="I937" s="232"/>
      <c r="J937" s="227"/>
      <c r="K937" s="227"/>
      <c r="L937" s="233"/>
      <c r="M937" s="234"/>
      <c r="N937" s="235"/>
      <c r="O937" s="235"/>
      <c r="P937" s="235"/>
      <c r="Q937" s="235"/>
      <c r="R937" s="235"/>
      <c r="S937" s="235"/>
      <c r="T937" s="236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T937" s="237" t="s">
        <v>133</v>
      </c>
      <c r="AU937" s="237" t="s">
        <v>84</v>
      </c>
      <c r="AV937" s="13" t="s">
        <v>84</v>
      </c>
      <c r="AW937" s="13" t="s">
        <v>33</v>
      </c>
      <c r="AX937" s="13" t="s">
        <v>74</v>
      </c>
      <c r="AY937" s="237" t="s">
        <v>123</v>
      </c>
    </row>
    <row r="938" s="13" customFormat="1">
      <c r="A938" s="13"/>
      <c r="B938" s="226"/>
      <c r="C938" s="227"/>
      <c r="D938" s="228" t="s">
        <v>133</v>
      </c>
      <c r="E938" s="229" t="s">
        <v>19</v>
      </c>
      <c r="F938" s="230" t="s">
        <v>137</v>
      </c>
      <c r="G938" s="227"/>
      <c r="H938" s="231">
        <v>2.25</v>
      </c>
      <c r="I938" s="232"/>
      <c r="J938" s="227"/>
      <c r="K938" s="227"/>
      <c r="L938" s="233"/>
      <c r="M938" s="234"/>
      <c r="N938" s="235"/>
      <c r="O938" s="235"/>
      <c r="P938" s="235"/>
      <c r="Q938" s="235"/>
      <c r="R938" s="235"/>
      <c r="S938" s="235"/>
      <c r="T938" s="236"/>
      <c r="U938" s="13"/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T938" s="237" t="s">
        <v>133</v>
      </c>
      <c r="AU938" s="237" t="s">
        <v>84</v>
      </c>
      <c r="AV938" s="13" t="s">
        <v>84</v>
      </c>
      <c r="AW938" s="13" t="s">
        <v>33</v>
      </c>
      <c r="AX938" s="13" t="s">
        <v>74</v>
      </c>
      <c r="AY938" s="237" t="s">
        <v>123</v>
      </c>
    </row>
    <row r="939" s="14" customFormat="1">
      <c r="A939" s="14"/>
      <c r="B939" s="238"/>
      <c r="C939" s="239"/>
      <c r="D939" s="228" t="s">
        <v>133</v>
      </c>
      <c r="E939" s="240" t="s">
        <v>19</v>
      </c>
      <c r="F939" s="241" t="s">
        <v>138</v>
      </c>
      <c r="G939" s="239"/>
      <c r="H939" s="240" t="s">
        <v>19</v>
      </c>
      <c r="I939" s="242"/>
      <c r="J939" s="239"/>
      <c r="K939" s="239"/>
      <c r="L939" s="243"/>
      <c r="M939" s="244"/>
      <c r="N939" s="245"/>
      <c r="O939" s="245"/>
      <c r="P939" s="245"/>
      <c r="Q939" s="245"/>
      <c r="R939" s="245"/>
      <c r="S939" s="245"/>
      <c r="T939" s="246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T939" s="247" t="s">
        <v>133</v>
      </c>
      <c r="AU939" s="247" t="s">
        <v>84</v>
      </c>
      <c r="AV939" s="14" t="s">
        <v>82</v>
      </c>
      <c r="AW939" s="14" t="s">
        <v>33</v>
      </c>
      <c r="AX939" s="14" t="s">
        <v>74</v>
      </c>
      <c r="AY939" s="247" t="s">
        <v>123</v>
      </c>
    </row>
    <row r="940" s="13" customFormat="1">
      <c r="A940" s="13"/>
      <c r="B940" s="226"/>
      <c r="C940" s="227"/>
      <c r="D940" s="228" t="s">
        <v>133</v>
      </c>
      <c r="E940" s="229" t="s">
        <v>19</v>
      </c>
      <c r="F940" s="230" t="s">
        <v>139</v>
      </c>
      <c r="G940" s="227"/>
      <c r="H940" s="231">
        <v>14.44</v>
      </c>
      <c r="I940" s="232"/>
      <c r="J940" s="227"/>
      <c r="K940" s="227"/>
      <c r="L940" s="233"/>
      <c r="M940" s="234"/>
      <c r="N940" s="235"/>
      <c r="O940" s="235"/>
      <c r="P940" s="235"/>
      <c r="Q940" s="235"/>
      <c r="R940" s="235"/>
      <c r="S940" s="235"/>
      <c r="T940" s="236"/>
      <c r="U940" s="13"/>
      <c r="V940" s="13"/>
      <c r="W940" s="13"/>
      <c r="X940" s="13"/>
      <c r="Y940" s="13"/>
      <c r="Z940" s="13"/>
      <c r="AA940" s="13"/>
      <c r="AB940" s="13"/>
      <c r="AC940" s="13"/>
      <c r="AD940" s="13"/>
      <c r="AE940" s="13"/>
      <c r="AT940" s="237" t="s">
        <v>133</v>
      </c>
      <c r="AU940" s="237" t="s">
        <v>84</v>
      </c>
      <c r="AV940" s="13" t="s">
        <v>84</v>
      </c>
      <c r="AW940" s="13" t="s">
        <v>33</v>
      </c>
      <c r="AX940" s="13" t="s">
        <v>74</v>
      </c>
      <c r="AY940" s="237" t="s">
        <v>123</v>
      </c>
    </row>
    <row r="941" s="14" customFormat="1">
      <c r="A941" s="14"/>
      <c r="B941" s="238"/>
      <c r="C941" s="239"/>
      <c r="D941" s="228" t="s">
        <v>133</v>
      </c>
      <c r="E941" s="240" t="s">
        <v>19</v>
      </c>
      <c r="F941" s="241" t="s">
        <v>140</v>
      </c>
      <c r="G941" s="239"/>
      <c r="H941" s="240" t="s">
        <v>19</v>
      </c>
      <c r="I941" s="242"/>
      <c r="J941" s="239"/>
      <c r="K941" s="239"/>
      <c r="L941" s="243"/>
      <c r="M941" s="244"/>
      <c r="N941" s="245"/>
      <c r="O941" s="245"/>
      <c r="P941" s="245"/>
      <c r="Q941" s="245"/>
      <c r="R941" s="245"/>
      <c r="S941" s="245"/>
      <c r="T941" s="246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T941" s="247" t="s">
        <v>133</v>
      </c>
      <c r="AU941" s="247" t="s">
        <v>84</v>
      </c>
      <c r="AV941" s="14" t="s">
        <v>82</v>
      </c>
      <c r="AW941" s="14" t="s">
        <v>33</v>
      </c>
      <c r="AX941" s="14" t="s">
        <v>74</v>
      </c>
      <c r="AY941" s="247" t="s">
        <v>123</v>
      </c>
    </row>
    <row r="942" s="13" customFormat="1">
      <c r="A942" s="13"/>
      <c r="B942" s="226"/>
      <c r="C942" s="227"/>
      <c r="D942" s="228" t="s">
        <v>133</v>
      </c>
      <c r="E942" s="229" t="s">
        <v>19</v>
      </c>
      <c r="F942" s="230" t="s">
        <v>141</v>
      </c>
      <c r="G942" s="227"/>
      <c r="H942" s="231">
        <v>13.800000000000001</v>
      </c>
      <c r="I942" s="232"/>
      <c r="J942" s="227"/>
      <c r="K942" s="227"/>
      <c r="L942" s="233"/>
      <c r="M942" s="234"/>
      <c r="N942" s="235"/>
      <c r="O942" s="235"/>
      <c r="P942" s="235"/>
      <c r="Q942" s="235"/>
      <c r="R942" s="235"/>
      <c r="S942" s="235"/>
      <c r="T942" s="236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T942" s="237" t="s">
        <v>133</v>
      </c>
      <c r="AU942" s="237" t="s">
        <v>84</v>
      </c>
      <c r="AV942" s="13" t="s">
        <v>84</v>
      </c>
      <c r="AW942" s="13" t="s">
        <v>33</v>
      </c>
      <c r="AX942" s="13" t="s">
        <v>74</v>
      </c>
      <c r="AY942" s="237" t="s">
        <v>123</v>
      </c>
    </row>
    <row r="943" s="14" customFormat="1">
      <c r="A943" s="14"/>
      <c r="B943" s="238"/>
      <c r="C943" s="239"/>
      <c r="D943" s="228" t="s">
        <v>133</v>
      </c>
      <c r="E943" s="240" t="s">
        <v>19</v>
      </c>
      <c r="F943" s="241" t="s">
        <v>142</v>
      </c>
      <c r="G943" s="239"/>
      <c r="H943" s="240" t="s">
        <v>19</v>
      </c>
      <c r="I943" s="242"/>
      <c r="J943" s="239"/>
      <c r="K943" s="239"/>
      <c r="L943" s="243"/>
      <c r="M943" s="244"/>
      <c r="N943" s="245"/>
      <c r="O943" s="245"/>
      <c r="P943" s="245"/>
      <c r="Q943" s="245"/>
      <c r="R943" s="245"/>
      <c r="S943" s="245"/>
      <c r="T943" s="246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T943" s="247" t="s">
        <v>133</v>
      </c>
      <c r="AU943" s="247" t="s">
        <v>84</v>
      </c>
      <c r="AV943" s="14" t="s">
        <v>82</v>
      </c>
      <c r="AW943" s="14" t="s">
        <v>33</v>
      </c>
      <c r="AX943" s="14" t="s">
        <v>74</v>
      </c>
      <c r="AY943" s="247" t="s">
        <v>123</v>
      </c>
    </row>
    <row r="944" s="13" customFormat="1">
      <c r="A944" s="13"/>
      <c r="B944" s="226"/>
      <c r="C944" s="227"/>
      <c r="D944" s="228" t="s">
        <v>133</v>
      </c>
      <c r="E944" s="229" t="s">
        <v>19</v>
      </c>
      <c r="F944" s="230" t="s">
        <v>143</v>
      </c>
      <c r="G944" s="227"/>
      <c r="H944" s="231">
        <v>23</v>
      </c>
      <c r="I944" s="232"/>
      <c r="J944" s="227"/>
      <c r="K944" s="227"/>
      <c r="L944" s="233"/>
      <c r="M944" s="234"/>
      <c r="N944" s="235"/>
      <c r="O944" s="235"/>
      <c r="P944" s="235"/>
      <c r="Q944" s="235"/>
      <c r="R944" s="235"/>
      <c r="S944" s="235"/>
      <c r="T944" s="236"/>
      <c r="U944" s="13"/>
      <c r="V944" s="13"/>
      <c r="W944" s="13"/>
      <c r="X944" s="13"/>
      <c r="Y944" s="13"/>
      <c r="Z944" s="13"/>
      <c r="AA944" s="13"/>
      <c r="AB944" s="13"/>
      <c r="AC944" s="13"/>
      <c r="AD944" s="13"/>
      <c r="AE944" s="13"/>
      <c r="AT944" s="237" t="s">
        <v>133</v>
      </c>
      <c r="AU944" s="237" t="s">
        <v>84</v>
      </c>
      <c r="AV944" s="13" t="s">
        <v>84</v>
      </c>
      <c r="AW944" s="13" t="s">
        <v>33</v>
      </c>
      <c r="AX944" s="13" t="s">
        <v>74</v>
      </c>
      <c r="AY944" s="237" t="s">
        <v>123</v>
      </c>
    </row>
    <row r="945" s="14" customFormat="1">
      <c r="A945" s="14"/>
      <c r="B945" s="238"/>
      <c r="C945" s="239"/>
      <c r="D945" s="228" t="s">
        <v>133</v>
      </c>
      <c r="E945" s="240" t="s">
        <v>19</v>
      </c>
      <c r="F945" s="241" t="s">
        <v>144</v>
      </c>
      <c r="G945" s="239"/>
      <c r="H945" s="240" t="s">
        <v>19</v>
      </c>
      <c r="I945" s="242"/>
      <c r="J945" s="239"/>
      <c r="K945" s="239"/>
      <c r="L945" s="243"/>
      <c r="M945" s="244"/>
      <c r="N945" s="245"/>
      <c r="O945" s="245"/>
      <c r="P945" s="245"/>
      <c r="Q945" s="245"/>
      <c r="R945" s="245"/>
      <c r="S945" s="245"/>
      <c r="T945" s="246"/>
      <c r="U945" s="14"/>
      <c r="V945" s="14"/>
      <c r="W945" s="14"/>
      <c r="X945" s="14"/>
      <c r="Y945" s="14"/>
      <c r="Z945" s="14"/>
      <c r="AA945" s="14"/>
      <c r="AB945" s="14"/>
      <c r="AC945" s="14"/>
      <c r="AD945" s="14"/>
      <c r="AE945" s="14"/>
      <c r="AT945" s="247" t="s">
        <v>133</v>
      </c>
      <c r="AU945" s="247" t="s">
        <v>84</v>
      </c>
      <c r="AV945" s="14" t="s">
        <v>82</v>
      </c>
      <c r="AW945" s="14" t="s">
        <v>33</v>
      </c>
      <c r="AX945" s="14" t="s">
        <v>74</v>
      </c>
      <c r="AY945" s="247" t="s">
        <v>123</v>
      </c>
    </row>
    <row r="946" s="13" customFormat="1">
      <c r="A946" s="13"/>
      <c r="B946" s="226"/>
      <c r="C946" s="227"/>
      <c r="D946" s="228" t="s">
        <v>133</v>
      </c>
      <c r="E946" s="229" t="s">
        <v>19</v>
      </c>
      <c r="F946" s="230" t="s">
        <v>145</v>
      </c>
      <c r="G946" s="227"/>
      <c r="H946" s="231">
        <v>17.32</v>
      </c>
      <c r="I946" s="232"/>
      <c r="J946" s="227"/>
      <c r="K946" s="227"/>
      <c r="L946" s="233"/>
      <c r="M946" s="234"/>
      <c r="N946" s="235"/>
      <c r="O946" s="235"/>
      <c r="P946" s="235"/>
      <c r="Q946" s="235"/>
      <c r="R946" s="235"/>
      <c r="S946" s="235"/>
      <c r="T946" s="236"/>
      <c r="U946" s="13"/>
      <c r="V946" s="13"/>
      <c r="W946" s="13"/>
      <c r="X946" s="13"/>
      <c r="Y946" s="13"/>
      <c r="Z946" s="13"/>
      <c r="AA946" s="13"/>
      <c r="AB946" s="13"/>
      <c r="AC946" s="13"/>
      <c r="AD946" s="13"/>
      <c r="AE946" s="13"/>
      <c r="AT946" s="237" t="s">
        <v>133</v>
      </c>
      <c r="AU946" s="237" t="s">
        <v>84</v>
      </c>
      <c r="AV946" s="13" t="s">
        <v>84</v>
      </c>
      <c r="AW946" s="13" t="s">
        <v>33</v>
      </c>
      <c r="AX946" s="13" t="s">
        <v>74</v>
      </c>
      <c r="AY946" s="237" t="s">
        <v>123</v>
      </c>
    </row>
    <row r="947" s="14" customFormat="1">
      <c r="A947" s="14"/>
      <c r="B947" s="238"/>
      <c r="C947" s="239"/>
      <c r="D947" s="228" t="s">
        <v>133</v>
      </c>
      <c r="E947" s="240" t="s">
        <v>19</v>
      </c>
      <c r="F947" s="241" t="s">
        <v>146</v>
      </c>
      <c r="G947" s="239"/>
      <c r="H947" s="240" t="s">
        <v>19</v>
      </c>
      <c r="I947" s="242"/>
      <c r="J947" s="239"/>
      <c r="K947" s="239"/>
      <c r="L947" s="243"/>
      <c r="M947" s="244"/>
      <c r="N947" s="245"/>
      <c r="O947" s="245"/>
      <c r="P947" s="245"/>
      <c r="Q947" s="245"/>
      <c r="R947" s="245"/>
      <c r="S947" s="245"/>
      <c r="T947" s="246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T947" s="247" t="s">
        <v>133</v>
      </c>
      <c r="AU947" s="247" t="s">
        <v>84</v>
      </c>
      <c r="AV947" s="14" t="s">
        <v>82</v>
      </c>
      <c r="AW947" s="14" t="s">
        <v>33</v>
      </c>
      <c r="AX947" s="14" t="s">
        <v>74</v>
      </c>
      <c r="AY947" s="247" t="s">
        <v>123</v>
      </c>
    </row>
    <row r="948" s="13" customFormat="1">
      <c r="A948" s="13"/>
      <c r="B948" s="226"/>
      <c r="C948" s="227"/>
      <c r="D948" s="228" t="s">
        <v>133</v>
      </c>
      <c r="E948" s="229" t="s">
        <v>19</v>
      </c>
      <c r="F948" s="230" t="s">
        <v>147</v>
      </c>
      <c r="G948" s="227"/>
      <c r="H948" s="231">
        <v>47.719999999999999</v>
      </c>
      <c r="I948" s="232"/>
      <c r="J948" s="227"/>
      <c r="K948" s="227"/>
      <c r="L948" s="233"/>
      <c r="M948" s="234"/>
      <c r="N948" s="235"/>
      <c r="O948" s="235"/>
      <c r="P948" s="235"/>
      <c r="Q948" s="235"/>
      <c r="R948" s="235"/>
      <c r="S948" s="235"/>
      <c r="T948" s="236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T948" s="237" t="s">
        <v>133</v>
      </c>
      <c r="AU948" s="237" t="s">
        <v>84</v>
      </c>
      <c r="AV948" s="13" t="s">
        <v>84</v>
      </c>
      <c r="AW948" s="13" t="s">
        <v>33</v>
      </c>
      <c r="AX948" s="13" t="s">
        <v>74</v>
      </c>
      <c r="AY948" s="237" t="s">
        <v>123</v>
      </c>
    </row>
    <row r="949" s="14" customFormat="1">
      <c r="A949" s="14"/>
      <c r="B949" s="238"/>
      <c r="C949" s="239"/>
      <c r="D949" s="228" t="s">
        <v>133</v>
      </c>
      <c r="E949" s="240" t="s">
        <v>19</v>
      </c>
      <c r="F949" s="241" t="s">
        <v>148</v>
      </c>
      <c r="G949" s="239"/>
      <c r="H949" s="240" t="s">
        <v>19</v>
      </c>
      <c r="I949" s="242"/>
      <c r="J949" s="239"/>
      <c r="K949" s="239"/>
      <c r="L949" s="243"/>
      <c r="M949" s="244"/>
      <c r="N949" s="245"/>
      <c r="O949" s="245"/>
      <c r="P949" s="245"/>
      <c r="Q949" s="245"/>
      <c r="R949" s="245"/>
      <c r="S949" s="245"/>
      <c r="T949" s="246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T949" s="247" t="s">
        <v>133</v>
      </c>
      <c r="AU949" s="247" t="s">
        <v>84</v>
      </c>
      <c r="AV949" s="14" t="s">
        <v>82</v>
      </c>
      <c r="AW949" s="14" t="s">
        <v>33</v>
      </c>
      <c r="AX949" s="14" t="s">
        <v>74</v>
      </c>
      <c r="AY949" s="247" t="s">
        <v>123</v>
      </c>
    </row>
    <row r="950" s="13" customFormat="1">
      <c r="A950" s="13"/>
      <c r="B950" s="226"/>
      <c r="C950" s="227"/>
      <c r="D950" s="228" t="s">
        <v>133</v>
      </c>
      <c r="E950" s="229" t="s">
        <v>19</v>
      </c>
      <c r="F950" s="230" t="s">
        <v>149</v>
      </c>
      <c r="G950" s="227"/>
      <c r="H950" s="231">
        <v>9.0999999999999996</v>
      </c>
      <c r="I950" s="232"/>
      <c r="J950" s="227"/>
      <c r="K950" s="227"/>
      <c r="L950" s="233"/>
      <c r="M950" s="234"/>
      <c r="N950" s="235"/>
      <c r="O950" s="235"/>
      <c r="P950" s="235"/>
      <c r="Q950" s="235"/>
      <c r="R950" s="235"/>
      <c r="S950" s="235"/>
      <c r="T950" s="236"/>
      <c r="U950" s="13"/>
      <c r="V950" s="13"/>
      <c r="W950" s="13"/>
      <c r="X950" s="13"/>
      <c r="Y950" s="13"/>
      <c r="Z950" s="13"/>
      <c r="AA950" s="13"/>
      <c r="AB950" s="13"/>
      <c r="AC950" s="13"/>
      <c r="AD950" s="13"/>
      <c r="AE950" s="13"/>
      <c r="AT950" s="237" t="s">
        <v>133</v>
      </c>
      <c r="AU950" s="237" t="s">
        <v>84</v>
      </c>
      <c r="AV950" s="13" t="s">
        <v>84</v>
      </c>
      <c r="AW950" s="13" t="s">
        <v>33</v>
      </c>
      <c r="AX950" s="13" t="s">
        <v>74</v>
      </c>
      <c r="AY950" s="237" t="s">
        <v>123</v>
      </c>
    </row>
    <row r="951" s="14" customFormat="1">
      <c r="A951" s="14"/>
      <c r="B951" s="238"/>
      <c r="C951" s="239"/>
      <c r="D951" s="228" t="s">
        <v>133</v>
      </c>
      <c r="E951" s="240" t="s">
        <v>19</v>
      </c>
      <c r="F951" s="241" t="s">
        <v>150</v>
      </c>
      <c r="G951" s="239"/>
      <c r="H951" s="240" t="s">
        <v>19</v>
      </c>
      <c r="I951" s="242"/>
      <c r="J951" s="239"/>
      <c r="K951" s="239"/>
      <c r="L951" s="243"/>
      <c r="M951" s="244"/>
      <c r="N951" s="245"/>
      <c r="O951" s="245"/>
      <c r="P951" s="245"/>
      <c r="Q951" s="245"/>
      <c r="R951" s="245"/>
      <c r="S951" s="245"/>
      <c r="T951" s="246"/>
      <c r="U951" s="14"/>
      <c r="V951" s="14"/>
      <c r="W951" s="14"/>
      <c r="X951" s="14"/>
      <c r="Y951" s="14"/>
      <c r="Z951" s="14"/>
      <c r="AA951" s="14"/>
      <c r="AB951" s="14"/>
      <c r="AC951" s="14"/>
      <c r="AD951" s="14"/>
      <c r="AE951" s="14"/>
      <c r="AT951" s="247" t="s">
        <v>133</v>
      </c>
      <c r="AU951" s="247" t="s">
        <v>84</v>
      </c>
      <c r="AV951" s="14" t="s">
        <v>82</v>
      </c>
      <c r="AW951" s="14" t="s">
        <v>33</v>
      </c>
      <c r="AX951" s="14" t="s">
        <v>74</v>
      </c>
      <c r="AY951" s="247" t="s">
        <v>123</v>
      </c>
    </row>
    <row r="952" s="13" customFormat="1">
      <c r="A952" s="13"/>
      <c r="B952" s="226"/>
      <c r="C952" s="227"/>
      <c r="D952" s="228" t="s">
        <v>133</v>
      </c>
      <c r="E952" s="229" t="s">
        <v>19</v>
      </c>
      <c r="F952" s="230" t="s">
        <v>151</v>
      </c>
      <c r="G952" s="227"/>
      <c r="H952" s="231">
        <v>7.9400000000000004</v>
      </c>
      <c r="I952" s="232"/>
      <c r="J952" s="227"/>
      <c r="K952" s="227"/>
      <c r="L952" s="233"/>
      <c r="M952" s="234"/>
      <c r="N952" s="235"/>
      <c r="O952" s="235"/>
      <c r="P952" s="235"/>
      <c r="Q952" s="235"/>
      <c r="R952" s="235"/>
      <c r="S952" s="235"/>
      <c r="T952" s="236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T952" s="237" t="s">
        <v>133</v>
      </c>
      <c r="AU952" s="237" t="s">
        <v>84</v>
      </c>
      <c r="AV952" s="13" t="s">
        <v>84</v>
      </c>
      <c r="AW952" s="13" t="s">
        <v>33</v>
      </c>
      <c r="AX952" s="13" t="s">
        <v>74</v>
      </c>
      <c r="AY952" s="237" t="s">
        <v>123</v>
      </c>
    </row>
    <row r="953" s="14" customFormat="1">
      <c r="A953" s="14"/>
      <c r="B953" s="238"/>
      <c r="C953" s="239"/>
      <c r="D953" s="228" t="s">
        <v>133</v>
      </c>
      <c r="E953" s="240" t="s">
        <v>19</v>
      </c>
      <c r="F953" s="241" t="s">
        <v>152</v>
      </c>
      <c r="G953" s="239"/>
      <c r="H953" s="240" t="s">
        <v>19</v>
      </c>
      <c r="I953" s="242"/>
      <c r="J953" s="239"/>
      <c r="K953" s="239"/>
      <c r="L953" s="243"/>
      <c r="M953" s="244"/>
      <c r="N953" s="245"/>
      <c r="O953" s="245"/>
      <c r="P953" s="245"/>
      <c r="Q953" s="245"/>
      <c r="R953" s="245"/>
      <c r="S953" s="245"/>
      <c r="T953" s="246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T953" s="247" t="s">
        <v>133</v>
      </c>
      <c r="AU953" s="247" t="s">
        <v>84</v>
      </c>
      <c r="AV953" s="14" t="s">
        <v>82</v>
      </c>
      <c r="AW953" s="14" t="s">
        <v>33</v>
      </c>
      <c r="AX953" s="14" t="s">
        <v>74</v>
      </c>
      <c r="AY953" s="247" t="s">
        <v>123</v>
      </c>
    </row>
    <row r="954" s="13" customFormat="1">
      <c r="A954" s="13"/>
      <c r="B954" s="226"/>
      <c r="C954" s="227"/>
      <c r="D954" s="228" t="s">
        <v>133</v>
      </c>
      <c r="E954" s="229" t="s">
        <v>19</v>
      </c>
      <c r="F954" s="230" t="s">
        <v>153</v>
      </c>
      <c r="G954" s="227"/>
      <c r="H954" s="231">
        <v>13.460000000000001</v>
      </c>
      <c r="I954" s="232"/>
      <c r="J954" s="227"/>
      <c r="K954" s="227"/>
      <c r="L954" s="233"/>
      <c r="M954" s="234"/>
      <c r="N954" s="235"/>
      <c r="O954" s="235"/>
      <c r="P954" s="235"/>
      <c r="Q954" s="235"/>
      <c r="R954" s="235"/>
      <c r="S954" s="235"/>
      <c r="T954" s="236"/>
      <c r="U954" s="13"/>
      <c r="V954" s="13"/>
      <c r="W954" s="13"/>
      <c r="X954" s="13"/>
      <c r="Y954" s="13"/>
      <c r="Z954" s="13"/>
      <c r="AA954" s="13"/>
      <c r="AB954" s="13"/>
      <c r="AC954" s="13"/>
      <c r="AD954" s="13"/>
      <c r="AE954" s="13"/>
      <c r="AT954" s="237" t="s">
        <v>133</v>
      </c>
      <c r="AU954" s="237" t="s">
        <v>84</v>
      </c>
      <c r="AV954" s="13" t="s">
        <v>84</v>
      </c>
      <c r="AW954" s="13" t="s">
        <v>33</v>
      </c>
      <c r="AX954" s="13" t="s">
        <v>74</v>
      </c>
      <c r="AY954" s="237" t="s">
        <v>123</v>
      </c>
    </row>
    <row r="955" s="14" customFormat="1">
      <c r="A955" s="14"/>
      <c r="B955" s="238"/>
      <c r="C955" s="239"/>
      <c r="D955" s="228" t="s">
        <v>133</v>
      </c>
      <c r="E955" s="240" t="s">
        <v>19</v>
      </c>
      <c r="F955" s="241" t="s">
        <v>154</v>
      </c>
      <c r="G955" s="239"/>
      <c r="H955" s="240" t="s">
        <v>19</v>
      </c>
      <c r="I955" s="242"/>
      <c r="J955" s="239"/>
      <c r="K955" s="239"/>
      <c r="L955" s="243"/>
      <c r="M955" s="244"/>
      <c r="N955" s="245"/>
      <c r="O955" s="245"/>
      <c r="P955" s="245"/>
      <c r="Q955" s="245"/>
      <c r="R955" s="245"/>
      <c r="S955" s="245"/>
      <c r="T955" s="246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T955" s="247" t="s">
        <v>133</v>
      </c>
      <c r="AU955" s="247" t="s">
        <v>84</v>
      </c>
      <c r="AV955" s="14" t="s">
        <v>82</v>
      </c>
      <c r="AW955" s="14" t="s">
        <v>33</v>
      </c>
      <c r="AX955" s="14" t="s">
        <v>74</v>
      </c>
      <c r="AY955" s="247" t="s">
        <v>123</v>
      </c>
    </row>
    <row r="956" s="15" customFormat="1">
      <c r="A956" s="15"/>
      <c r="B956" s="248"/>
      <c r="C956" s="249"/>
      <c r="D956" s="228" t="s">
        <v>133</v>
      </c>
      <c r="E956" s="250" t="s">
        <v>19</v>
      </c>
      <c r="F956" s="251" t="s">
        <v>155</v>
      </c>
      <c r="G956" s="249"/>
      <c r="H956" s="252">
        <v>272.02999999999997</v>
      </c>
      <c r="I956" s="253"/>
      <c r="J956" s="249"/>
      <c r="K956" s="249"/>
      <c r="L956" s="254"/>
      <c r="M956" s="255"/>
      <c r="N956" s="256"/>
      <c r="O956" s="256"/>
      <c r="P956" s="256"/>
      <c r="Q956" s="256"/>
      <c r="R956" s="256"/>
      <c r="S956" s="256"/>
      <c r="T956" s="257"/>
      <c r="U956" s="15"/>
      <c r="V956" s="15"/>
      <c r="W956" s="15"/>
      <c r="X956" s="15"/>
      <c r="Y956" s="15"/>
      <c r="Z956" s="15"/>
      <c r="AA956" s="15"/>
      <c r="AB956" s="15"/>
      <c r="AC956" s="15"/>
      <c r="AD956" s="15"/>
      <c r="AE956" s="15"/>
      <c r="AT956" s="258" t="s">
        <v>133</v>
      </c>
      <c r="AU956" s="258" t="s">
        <v>84</v>
      </c>
      <c r="AV956" s="15" t="s">
        <v>129</v>
      </c>
      <c r="AW956" s="15" t="s">
        <v>33</v>
      </c>
      <c r="AX956" s="15" t="s">
        <v>82</v>
      </c>
      <c r="AY956" s="258" t="s">
        <v>123</v>
      </c>
    </row>
    <row r="957" s="12" customFormat="1" ht="22.8" customHeight="1">
      <c r="A957" s="12"/>
      <c r="B957" s="191"/>
      <c r="C957" s="192"/>
      <c r="D957" s="193" t="s">
        <v>73</v>
      </c>
      <c r="E957" s="205" t="s">
        <v>762</v>
      </c>
      <c r="F957" s="205" t="s">
        <v>763</v>
      </c>
      <c r="G957" s="192"/>
      <c r="H957" s="192"/>
      <c r="I957" s="195"/>
      <c r="J957" s="206">
        <f>BK957</f>
        <v>0</v>
      </c>
      <c r="K957" s="192"/>
      <c r="L957" s="197"/>
      <c r="M957" s="198"/>
      <c r="N957" s="199"/>
      <c r="O957" s="199"/>
      <c r="P957" s="200">
        <f>SUM(P958:P972)</f>
        <v>0</v>
      </c>
      <c r="Q957" s="199"/>
      <c r="R957" s="200">
        <f>SUM(R958:R972)</f>
        <v>0</v>
      </c>
      <c r="S957" s="199"/>
      <c r="T957" s="201">
        <f>SUM(T958:T972)</f>
        <v>0</v>
      </c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R957" s="202" t="s">
        <v>82</v>
      </c>
      <c r="AT957" s="203" t="s">
        <v>73</v>
      </c>
      <c r="AU957" s="203" t="s">
        <v>82</v>
      </c>
      <c r="AY957" s="202" t="s">
        <v>123</v>
      </c>
      <c r="BK957" s="204">
        <f>SUM(BK958:BK972)</f>
        <v>0</v>
      </c>
    </row>
    <row r="958" s="2" customFormat="1" ht="37.8" customHeight="1">
      <c r="A958" s="40"/>
      <c r="B958" s="41"/>
      <c r="C958" s="207" t="s">
        <v>764</v>
      </c>
      <c r="D958" s="207" t="s">
        <v>125</v>
      </c>
      <c r="E958" s="208" t="s">
        <v>765</v>
      </c>
      <c r="F958" s="209" t="s">
        <v>766</v>
      </c>
      <c r="G958" s="210" t="s">
        <v>353</v>
      </c>
      <c r="H958" s="211">
        <v>113.437</v>
      </c>
      <c r="I958" s="212"/>
      <c r="J958" s="213">
        <f>ROUND(I958*H958,2)</f>
        <v>0</v>
      </c>
      <c r="K958" s="214"/>
      <c r="L958" s="46"/>
      <c r="M958" s="215" t="s">
        <v>19</v>
      </c>
      <c r="N958" s="216" t="s">
        <v>45</v>
      </c>
      <c r="O958" s="86"/>
      <c r="P958" s="217">
        <f>O958*H958</f>
        <v>0</v>
      </c>
      <c r="Q958" s="217">
        <v>0</v>
      </c>
      <c r="R958" s="217">
        <f>Q958*H958</f>
        <v>0</v>
      </c>
      <c r="S958" s="217">
        <v>0</v>
      </c>
      <c r="T958" s="218">
        <f>S958*H958</f>
        <v>0</v>
      </c>
      <c r="U958" s="40"/>
      <c r="V958" s="40"/>
      <c r="W958" s="40"/>
      <c r="X958" s="40"/>
      <c r="Y958" s="40"/>
      <c r="Z958" s="40"/>
      <c r="AA958" s="40"/>
      <c r="AB958" s="40"/>
      <c r="AC958" s="40"/>
      <c r="AD958" s="40"/>
      <c r="AE958" s="40"/>
      <c r="AR958" s="219" t="s">
        <v>129</v>
      </c>
      <c r="AT958" s="219" t="s">
        <v>125</v>
      </c>
      <c r="AU958" s="219" t="s">
        <v>84</v>
      </c>
      <c r="AY958" s="19" t="s">
        <v>123</v>
      </c>
      <c r="BE958" s="220">
        <f>IF(N958="základní",J958,0)</f>
        <v>0</v>
      </c>
      <c r="BF958" s="220">
        <f>IF(N958="snížená",J958,0)</f>
        <v>0</v>
      </c>
      <c r="BG958" s="220">
        <f>IF(N958="zákl. přenesená",J958,0)</f>
        <v>0</v>
      </c>
      <c r="BH958" s="220">
        <f>IF(N958="sníž. přenesená",J958,0)</f>
        <v>0</v>
      </c>
      <c r="BI958" s="220">
        <f>IF(N958="nulová",J958,0)</f>
        <v>0</v>
      </c>
      <c r="BJ958" s="19" t="s">
        <v>82</v>
      </c>
      <c r="BK958" s="220">
        <f>ROUND(I958*H958,2)</f>
        <v>0</v>
      </c>
      <c r="BL958" s="19" t="s">
        <v>129</v>
      </c>
      <c r="BM958" s="219" t="s">
        <v>767</v>
      </c>
    </row>
    <row r="959" s="2" customFormat="1">
      <c r="A959" s="40"/>
      <c r="B959" s="41"/>
      <c r="C959" s="42"/>
      <c r="D959" s="221" t="s">
        <v>131</v>
      </c>
      <c r="E959" s="42"/>
      <c r="F959" s="222" t="s">
        <v>768</v>
      </c>
      <c r="G959" s="42"/>
      <c r="H959" s="42"/>
      <c r="I959" s="223"/>
      <c r="J959" s="42"/>
      <c r="K959" s="42"/>
      <c r="L959" s="46"/>
      <c r="M959" s="224"/>
      <c r="N959" s="225"/>
      <c r="O959" s="86"/>
      <c r="P959" s="86"/>
      <c r="Q959" s="86"/>
      <c r="R959" s="86"/>
      <c r="S959" s="86"/>
      <c r="T959" s="87"/>
      <c r="U959" s="40"/>
      <c r="V959" s="40"/>
      <c r="W959" s="40"/>
      <c r="X959" s="40"/>
      <c r="Y959" s="40"/>
      <c r="Z959" s="40"/>
      <c r="AA959" s="40"/>
      <c r="AB959" s="40"/>
      <c r="AC959" s="40"/>
      <c r="AD959" s="40"/>
      <c r="AE959" s="40"/>
      <c r="AT959" s="19" t="s">
        <v>131</v>
      </c>
      <c r="AU959" s="19" t="s">
        <v>84</v>
      </c>
    </row>
    <row r="960" s="13" customFormat="1">
      <c r="A960" s="13"/>
      <c r="B960" s="226"/>
      <c r="C960" s="227"/>
      <c r="D960" s="228" t="s">
        <v>133</v>
      </c>
      <c r="E960" s="229" t="s">
        <v>19</v>
      </c>
      <c r="F960" s="230" t="s">
        <v>769</v>
      </c>
      <c r="G960" s="227"/>
      <c r="H960" s="231">
        <v>113.437</v>
      </c>
      <c r="I960" s="232"/>
      <c r="J960" s="227"/>
      <c r="K960" s="227"/>
      <c r="L960" s="233"/>
      <c r="M960" s="234"/>
      <c r="N960" s="235"/>
      <c r="O960" s="235"/>
      <c r="P960" s="235"/>
      <c r="Q960" s="235"/>
      <c r="R960" s="235"/>
      <c r="S960" s="235"/>
      <c r="T960" s="236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T960" s="237" t="s">
        <v>133</v>
      </c>
      <c r="AU960" s="237" t="s">
        <v>84</v>
      </c>
      <c r="AV960" s="13" t="s">
        <v>84</v>
      </c>
      <c r="AW960" s="13" t="s">
        <v>33</v>
      </c>
      <c r="AX960" s="13" t="s">
        <v>74</v>
      </c>
      <c r="AY960" s="237" t="s">
        <v>123</v>
      </c>
    </row>
    <row r="961" s="14" customFormat="1">
      <c r="A961" s="14"/>
      <c r="B961" s="238"/>
      <c r="C961" s="239"/>
      <c r="D961" s="228" t="s">
        <v>133</v>
      </c>
      <c r="E961" s="240" t="s">
        <v>19</v>
      </c>
      <c r="F961" s="241" t="s">
        <v>770</v>
      </c>
      <c r="G961" s="239"/>
      <c r="H961" s="240" t="s">
        <v>19</v>
      </c>
      <c r="I961" s="242"/>
      <c r="J961" s="239"/>
      <c r="K961" s="239"/>
      <c r="L961" s="243"/>
      <c r="M961" s="244"/>
      <c r="N961" s="245"/>
      <c r="O961" s="245"/>
      <c r="P961" s="245"/>
      <c r="Q961" s="245"/>
      <c r="R961" s="245"/>
      <c r="S961" s="245"/>
      <c r="T961" s="246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T961" s="247" t="s">
        <v>133</v>
      </c>
      <c r="AU961" s="247" t="s">
        <v>84</v>
      </c>
      <c r="AV961" s="14" t="s">
        <v>82</v>
      </c>
      <c r="AW961" s="14" t="s">
        <v>33</v>
      </c>
      <c r="AX961" s="14" t="s">
        <v>74</v>
      </c>
      <c r="AY961" s="247" t="s">
        <v>123</v>
      </c>
    </row>
    <row r="962" s="15" customFormat="1">
      <c r="A962" s="15"/>
      <c r="B962" s="248"/>
      <c r="C962" s="249"/>
      <c r="D962" s="228" t="s">
        <v>133</v>
      </c>
      <c r="E962" s="250" t="s">
        <v>19</v>
      </c>
      <c r="F962" s="251" t="s">
        <v>155</v>
      </c>
      <c r="G962" s="249"/>
      <c r="H962" s="252">
        <v>113.437</v>
      </c>
      <c r="I962" s="253"/>
      <c r="J962" s="249"/>
      <c r="K962" s="249"/>
      <c r="L962" s="254"/>
      <c r="M962" s="255"/>
      <c r="N962" s="256"/>
      <c r="O962" s="256"/>
      <c r="P962" s="256"/>
      <c r="Q962" s="256"/>
      <c r="R962" s="256"/>
      <c r="S962" s="256"/>
      <c r="T962" s="257"/>
      <c r="U962" s="15"/>
      <c r="V962" s="15"/>
      <c r="W962" s="15"/>
      <c r="X962" s="15"/>
      <c r="Y962" s="15"/>
      <c r="Z962" s="15"/>
      <c r="AA962" s="15"/>
      <c r="AB962" s="15"/>
      <c r="AC962" s="15"/>
      <c r="AD962" s="15"/>
      <c r="AE962" s="15"/>
      <c r="AT962" s="258" t="s">
        <v>133</v>
      </c>
      <c r="AU962" s="258" t="s">
        <v>84</v>
      </c>
      <c r="AV962" s="15" t="s">
        <v>129</v>
      </c>
      <c r="AW962" s="15" t="s">
        <v>33</v>
      </c>
      <c r="AX962" s="15" t="s">
        <v>82</v>
      </c>
      <c r="AY962" s="258" t="s">
        <v>123</v>
      </c>
    </row>
    <row r="963" s="2" customFormat="1" ht="37.8" customHeight="1">
      <c r="A963" s="40"/>
      <c r="B963" s="41"/>
      <c r="C963" s="207" t="s">
        <v>771</v>
      </c>
      <c r="D963" s="207" t="s">
        <v>125</v>
      </c>
      <c r="E963" s="208" t="s">
        <v>765</v>
      </c>
      <c r="F963" s="209" t="s">
        <v>766</v>
      </c>
      <c r="G963" s="210" t="s">
        <v>353</v>
      </c>
      <c r="H963" s="211">
        <v>29.946000000000002</v>
      </c>
      <c r="I963" s="212"/>
      <c r="J963" s="213">
        <f>ROUND(I963*H963,2)</f>
        <v>0</v>
      </c>
      <c r="K963" s="214"/>
      <c r="L963" s="46"/>
      <c r="M963" s="215" t="s">
        <v>19</v>
      </c>
      <c r="N963" s="216" t="s">
        <v>45</v>
      </c>
      <c r="O963" s="86"/>
      <c r="P963" s="217">
        <f>O963*H963</f>
        <v>0</v>
      </c>
      <c r="Q963" s="217">
        <v>0</v>
      </c>
      <c r="R963" s="217">
        <f>Q963*H963</f>
        <v>0</v>
      </c>
      <c r="S963" s="217">
        <v>0</v>
      </c>
      <c r="T963" s="218">
        <f>S963*H963</f>
        <v>0</v>
      </c>
      <c r="U963" s="40"/>
      <c r="V963" s="40"/>
      <c r="W963" s="40"/>
      <c r="X963" s="40"/>
      <c r="Y963" s="40"/>
      <c r="Z963" s="40"/>
      <c r="AA963" s="40"/>
      <c r="AB963" s="40"/>
      <c r="AC963" s="40"/>
      <c r="AD963" s="40"/>
      <c r="AE963" s="40"/>
      <c r="AR963" s="219" t="s">
        <v>129</v>
      </c>
      <c r="AT963" s="219" t="s">
        <v>125</v>
      </c>
      <c r="AU963" s="219" t="s">
        <v>84</v>
      </c>
      <c r="AY963" s="19" t="s">
        <v>123</v>
      </c>
      <c r="BE963" s="220">
        <f>IF(N963="základní",J963,0)</f>
        <v>0</v>
      </c>
      <c r="BF963" s="220">
        <f>IF(N963="snížená",J963,0)</f>
        <v>0</v>
      </c>
      <c r="BG963" s="220">
        <f>IF(N963="zákl. přenesená",J963,0)</f>
        <v>0</v>
      </c>
      <c r="BH963" s="220">
        <f>IF(N963="sníž. přenesená",J963,0)</f>
        <v>0</v>
      </c>
      <c r="BI963" s="220">
        <f>IF(N963="nulová",J963,0)</f>
        <v>0</v>
      </c>
      <c r="BJ963" s="19" t="s">
        <v>82</v>
      </c>
      <c r="BK963" s="220">
        <f>ROUND(I963*H963,2)</f>
        <v>0</v>
      </c>
      <c r="BL963" s="19" t="s">
        <v>129</v>
      </c>
      <c r="BM963" s="219" t="s">
        <v>772</v>
      </c>
    </row>
    <row r="964" s="2" customFormat="1">
      <c r="A964" s="40"/>
      <c r="B964" s="41"/>
      <c r="C964" s="42"/>
      <c r="D964" s="221" t="s">
        <v>131</v>
      </c>
      <c r="E964" s="42"/>
      <c r="F964" s="222" t="s">
        <v>768</v>
      </c>
      <c r="G964" s="42"/>
      <c r="H964" s="42"/>
      <c r="I964" s="223"/>
      <c r="J964" s="42"/>
      <c r="K964" s="42"/>
      <c r="L964" s="46"/>
      <c r="M964" s="224"/>
      <c r="N964" s="225"/>
      <c r="O964" s="86"/>
      <c r="P964" s="86"/>
      <c r="Q964" s="86"/>
      <c r="R964" s="86"/>
      <c r="S964" s="86"/>
      <c r="T964" s="87"/>
      <c r="U964" s="40"/>
      <c r="V964" s="40"/>
      <c r="W964" s="40"/>
      <c r="X964" s="40"/>
      <c r="Y964" s="40"/>
      <c r="Z964" s="40"/>
      <c r="AA964" s="40"/>
      <c r="AB964" s="40"/>
      <c r="AC964" s="40"/>
      <c r="AD964" s="40"/>
      <c r="AE964" s="40"/>
      <c r="AT964" s="19" t="s">
        <v>131</v>
      </c>
      <c r="AU964" s="19" t="s">
        <v>84</v>
      </c>
    </row>
    <row r="965" s="13" customFormat="1">
      <c r="A965" s="13"/>
      <c r="B965" s="226"/>
      <c r="C965" s="227"/>
      <c r="D965" s="228" t="s">
        <v>133</v>
      </c>
      <c r="E965" s="229" t="s">
        <v>19</v>
      </c>
      <c r="F965" s="230" t="s">
        <v>773</v>
      </c>
      <c r="G965" s="227"/>
      <c r="H965" s="231">
        <v>29.946000000000002</v>
      </c>
      <c r="I965" s="232"/>
      <c r="J965" s="227"/>
      <c r="K965" s="227"/>
      <c r="L965" s="233"/>
      <c r="M965" s="234"/>
      <c r="N965" s="235"/>
      <c r="O965" s="235"/>
      <c r="P965" s="235"/>
      <c r="Q965" s="235"/>
      <c r="R965" s="235"/>
      <c r="S965" s="235"/>
      <c r="T965" s="236"/>
      <c r="U965" s="13"/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T965" s="237" t="s">
        <v>133</v>
      </c>
      <c r="AU965" s="237" t="s">
        <v>84</v>
      </c>
      <c r="AV965" s="13" t="s">
        <v>84</v>
      </c>
      <c r="AW965" s="13" t="s">
        <v>33</v>
      </c>
      <c r="AX965" s="13" t="s">
        <v>74</v>
      </c>
      <c r="AY965" s="237" t="s">
        <v>123</v>
      </c>
    </row>
    <row r="966" s="14" customFormat="1">
      <c r="A966" s="14"/>
      <c r="B966" s="238"/>
      <c r="C966" s="239"/>
      <c r="D966" s="228" t="s">
        <v>133</v>
      </c>
      <c r="E966" s="240" t="s">
        <v>19</v>
      </c>
      <c r="F966" s="241" t="s">
        <v>774</v>
      </c>
      <c r="G966" s="239"/>
      <c r="H966" s="240" t="s">
        <v>19</v>
      </c>
      <c r="I966" s="242"/>
      <c r="J966" s="239"/>
      <c r="K966" s="239"/>
      <c r="L966" s="243"/>
      <c r="M966" s="244"/>
      <c r="N966" s="245"/>
      <c r="O966" s="245"/>
      <c r="P966" s="245"/>
      <c r="Q966" s="245"/>
      <c r="R966" s="245"/>
      <c r="S966" s="245"/>
      <c r="T966" s="246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T966" s="247" t="s">
        <v>133</v>
      </c>
      <c r="AU966" s="247" t="s">
        <v>84</v>
      </c>
      <c r="AV966" s="14" t="s">
        <v>82</v>
      </c>
      <c r="AW966" s="14" t="s">
        <v>33</v>
      </c>
      <c r="AX966" s="14" t="s">
        <v>74</v>
      </c>
      <c r="AY966" s="247" t="s">
        <v>123</v>
      </c>
    </row>
    <row r="967" s="15" customFormat="1">
      <c r="A967" s="15"/>
      <c r="B967" s="248"/>
      <c r="C967" s="249"/>
      <c r="D967" s="228" t="s">
        <v>133</v>
      </c>
      <c r="E967" s="250" t="s">
        <v>19</v>
      </c>
      <c r="F967" s="251" t="s">
        <v>155</v>
      </c>
      <c r="G967" s="249"/>
      <c r="H967" s="252">
        <v>29.946000000000002</v>
      </c>
      <c r="I967" s="253"/>
      <c r="J967" s="249"/>
      <c r="K967" s="249"/>
      <c r="L967" s="254"/>
      <c r="M967" s="255"/>
      <c r="N967" s="256"/>
      <c r="O967" s="256"/>
      <c r="P967" s="256"/>
      <c r="Q967" s="256"/>
      <c r="R967" s="256"/>
      <c r="S967" s="256"/>
      <c r="T967" s="257"/>
      <c r="U967" s="15"/>
      <c r="V967" s="15"/>
      <c r="W967" s="15"/>
      <c r="X967" s="15"/>
      <c r="Y967" s="15"/>
      <c r="Z967" s="15"/>
      <c r="AA967" s="15"/>
      <c r="AB967" s="15"/>
      <c r="AC967" s="15"/>
      <c r="AD967" s="15"/>
      <c r="AE967" s="15"/>
      <c r="AT967" s="258" t="s">
        <v>133</v>
      </c>
      <c r="AU967" s="258" t="s">
        <v>84</v>
      </c>
      <c r="AV967" s="15" t="s">
        <v>129</v>
      </c>
      <c r="AW967" s="15" t="s">
        <v>33</v>
      </c>
      <c r="AX967" s="15" t="s">
        <v>82</v>
      </c>
      <c r="AY967" s="258" t="s">
        <v>123</v>
      </c>
    </row>
    <row r="968" s="2" customFormat="1" ht="37.8" customHeight="1">
      <c r="A968" s="40"/>
      <c r="B968" s="41"/>
      <c r="C968" s="207" t="s">
        <v>775</v>
      </c>
      <c r="D968" s="207" t="s">
        <v>125</v>
      </c>
      <c r="E968" s="208" t="s">
        <v>776</v>
      </c>
      <c r="F968" s="209" t="s">
        <v>777</v>
      </c>
      <c r="G968" s="210" t="s">
        <v>353</v>
      </c>
      <c r="H968" s="211">
        <v>4293.7470000000003</v>
      </c>
      <c r="I968" s="212"/>
      <c r="J968" s="213">
        <f>ROUND(I968*H968,2)</f>
        <v>0</v>
      </c>
      <c r="K968" s="214"/>
      <c r="L968" s="46"/>
      <c r="M968" s="215" t="s">
        <v>19</v>
      </c>
      <c r="N968" s="216" t="s">
        <v>45</v>
      </c>
      <c r="O968" s="86"/>
      <c r="P968" s="217">
        <f>O968*H968</f>
        <v>0</v>
      </c>
      <c r="Q968" s="217">
        <v>0</v>
      </c>
      <c r="R968" s="217">
        <f>Q968*H968</f>
        <v>0</v>
      </c>
      <c r="S968" s="217">
        <v>0</v>
      </c>
      <c r="T968" s="218">
        <f>S968*H968</f>
        <v>0</v>
      </c>
      <c r="U968" s="40"/>
      <c r="V968" s="40"/>
      <c r="W968" s="40"/>
      <c r="X968" s="40"/>
      <c r="Y968" s="40"/>
      <c r="Z968" s="40"/>
      <c r="AA968" s="40"/>
      <c r="AB968" s="40"/>
      <c r="AC968" s="40"/>
      <c r="AD968" s="40"/>
      <c r="AE968" s="40"/>
      <c r="AR968" s="219" t="s">
        <v>129</v>
      </c>
      <c r="AT968" s="219" t="s">
        <v>125</v>
      </c>
      <c r="AU968" s="219" t="s">
        <v>84</v>
      </c>
      <c r="AY968" s="19" t="s">
        <v>123</v>
      </c>
      <c r="BE968" s="220">
        <f>IF(N968="základní",J968,0)</f>
        <v>0</v>
      </c>
      <c r="BF968" s="220">
        <f>IF(N968="snížená",J968,0)</f>
        <v>0</v>
      </c>
      <c r="BG968" s="220">
        <f>IF(N968="zákl. přenesená",J968,0)</f>
        <v>0</v>
      </c>
      <c r="BH968" s="220">
        <f>IF(N968="sníž. přenesená",J968,0)</f>
        <v>0</v>
      </c>
      <c r="BI968" s="220">
        <f>IF(N968="nulová",J968,0)</f>
        <v>0</v>
      </c>
      <c r="BJ968" s="19" t="s">
        <v>82</v>
      </c>
      <c r="BK968" s="220">
        <f>ROUND(I968*H968,2)</f>
        <v>0</v>
      </c>
      <c r="BL968" s="19" t="s">
        <v>129</v>
      </c>
      <c r="BM968" s="219" t="s">
        <v>778</v>
      </c>
    </row>
    <row r="969" s="2" customFormat="1">
      <c r="A969" s="40"/>
      <c r="B969" s="41"/>
      <c r="C969" s="42"/>
      <c r="D969" s="221" t="s">
        <v>131</v>
      </c>
      <c r="E969" s="42"/>
      <c r="F969" s="222" t="s">
        <v>779</v>
      </c>
      <c r="G969" s="42"/>
      <c r="H969" s="42"/>
      <c r="I969" s="223"/>
      <c r="J969" s="42"/>
      <c r="K969" s="42"/>
      <c r="L969" s="46"/>
      <c r="M969" s="224"/>
      <c r="N969" s="225"/>
      <c r="O969" s="86"/>
      <c r="P969" s="86"/>
      <c r="Q969" s="86"/>
      <c r="R969" s="86"/>
      <c r="S969" s="86"/>
      <c r="T969" s="87"/>
      <c r="U969" s="40"/>
      <c r="V969" s="40"/>
      <c r="W969" s="40"/>
      <c r="X969" s="40"/>
      <c r="Y969" s="40"/>
      <c r="Z969" s="40"/>
      <c r="AA969" s="40"/>
      <c r="AB969" s="40"/>
      <c r="AC969" s="40"/>
      <c r="AD969" s="40"/>
      <c r="AE969" s="40"/>
      <c r="AT969" s="19" t="s">
        <v>131</v>
      </c>
      <c r="AU969" s="19" t="s">
        <v>84</v>
      </c>
    </row>
    <row r="970" s="13" customFormat="1">
      <c r="A970" s="13"/>
      <c r="B970" s="226"/>
      <c r="C970" s="227"/>
      <c r="D970" s="228" t="s">
        <v>133</v>
      </c>
      <c r="E970" s="227"/>
      <c r="F970" s="230" t="s">
        <v>780</v>
      </c>
      <c r="G970" s="227"/>
      <c r="H970" s="231">
        <v>4293.7470000000003</v>
      </c>
      <c r="I970" s="232"/>
      <c r="J970" s="227"/>
      <c r="K970" s="227"/>
      <c r="L970" s="233"/>
      <c r="M970" s="234"/>
      <c r="N970" s="235"/>
      <c r="O970" s="235"/>
      <c r="P970" s="235"/>
      <c r="Q970" s="235"/>
      <c r="R970" s="235"/>
      <c r="S970" s="235"/>
      <c r="T970" s="236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T970" s="237" t="s">
        <v>133</v>
      </c>
      <c r="AU970" s="237" t="s">
        <v>84</v>
      </c>
      <c r="AV970" s="13" t="s">
        <v>84</v>
      </c>
      <c r="AW970" s="13" t="s">
        <v>4</v>
      </c>
      <c r="AX970" s="13" t="s">
        <v>82</v>
      </c>
      <c r="AY970" s="237" t="s">
        <v>123</v>
      </c>
    </row>
    <row r="971" s="2" customFormat="1" ht="44.25" customHeight="1">
      <c r="A971" s="40"/>
      <c r="B971" s="41"/>
      <c r="C971" s="207" t="s">
        <v>781</v>
      </c>
      <c r="D971" s="207" t="s">
        <v>125</v>
      </c>
      <c r="E971" s="208" t="s">
        <v>782</v>
      </c>
      <c r="F971" s="209" t="s">
        <v>783</v>
      </c>
      <c r="G971" s="210" t="s">
        <v>353</v>
      </c>
      <c r="H971" s="211">
        <v>29.946000000000002</v>
      </c>
      <c r="I971" s="212"/>
      <c r="J971" s="213">
        <f>ROUND(I971*H971,2)</f>
        <v>0</v>
      </c>
      <c r="K971" s="214"/>
      <c r="L971" s="46"/>
      <c r="M971" s="215" t="s">
        <v>19</v>
      </c>
      <c r="N971" s="216" t="s">
        <v>45</v>
      </c>
      <c r="O971" s="86"/>
      <c r="P971" s="217">
        <f>O971*H971</f>
        <v>0</v>
      </c>
      <c r="Q971" s="217">
        <v>0</v>
      </c>
      <c r="R971" s="217">
        <f>Q971*H971</f>
        <v>0</v>
      </c>
      <c r="S971" s="217">
        <v>0</v>
      </c>
      <c r="T971" s="218">
        <f>S971*H971</f>
        <v>0</v>
      </c>
      <c r="U971" s="40"/>
      <c r="V971" s="40"/>
      <c r="W971" s="40"/>
      <c r="X971" s="40"/>
      <c r="Y971" s="40"/>
      <c r="Z971" s="40"/>
      <c r="AA971" s="40"/>
      <c r="AB971" s="40"/>
      <c r="AC971" s="40"/>
      <c r="AD971" s="40"/>
      <c r="AE971" s="40"/>
      <c r="AR971" s="219" t="s">
        <v>129</v>
      </c>
      <c r="AT971" s="219" t="s">
        <v>125</v>
      </c>
      <c r="AU971" s="219" t="s">
        <v>84</v>
      </c>
      <c r="AY971" s="19" t="s">
        <v>123</v>
      </c>
      <c r="BE971" s="220">
        <f>IF(N971="základní",J971,0)</f>
        <v>0</v>
      </c>
      <c r="BF971" s="220">
        <f>IF(N971="snížená",J971,0)</f>
        <v>0</v>
      </c>
      <c r="BG971" s="220">
        <f>IF(N971="zákl. přenesená",J971,0)</f>
        <v>0</v>
      </c>
      <c r="BH971" s="220">
        <f>IF(N971="sníž. přenesená",J971,0)</f>
        <v>0</v>
      </c>
      <c r="BI971" s="220">
        <f>IF(N971="nulová",J971,0)</f>
        <v>0</v>
      </c>
      <c r="BJ971" s="19" t="s">
        <v>82</v>
      </c>
      <c r="BK971" s="220">
        <f>ROUND(I971*H971,2)</f>
        <v>0</v>
      </c>
      <c r="BL971" s="19" t="s">
        <v>129</v>
      </c>
      <c r="BM971" s="219" t="s">
        <v>784</v>
      </c>
    </row>
    <row r="972" s="2" customFormat="1">
      <c r="A972" s="40"/>
      <c r="B972" s="41"/>
      <c r="C972" s="42"/>
      <c r="D972" s="221" t="s">
        <v>131</v>
      </c>
      <c r="E972" s="42"/>
      <c r="F972" s="222" t="s">
        <v>785</v>
      </c>
      <c r="G972" s="42"/>
      <c r="H972" s="42"/>
      <c r="I972" s="223"/>
      <c r="J972" s="42"/>
      <c r="K972" s="42"/>
      <c r="L972" s="46"/>
      <c r="M972" s="224"/>
      <c r="N972" s="225"/>
      <c r="O972" s="86"/>
      <c r="P972" s="86"/>
      <c r="Q972" s="86"/>
      <c r="R972" s="86"/>
      <c r="S972" s="86"/>
      <c r="T972" s="87"/>
      <c r="U972" s="40"/>
      <c r="V972" s="40"/>
      <c r="W972" s="40"/>
      <c r="X972" s="40"/>
      <c r="Y972" s="40"/>
      <c r="Z972" s="40"/>
      <c r="AA972" s="40"/>
      <c r="AB972" s="40"/>
      <c r="AC972" s="40"/>
      <c r="AD972" s="40"/>
      <c r="AE972" s="40"/>
      <c r="AT972" s="19" t="s">
        <v>131</v>
      </c>
      <c r="AU972" s="19" t="s">
        <v>84</v>
      </c>
    </row>
    <row r="973" s="12" customFormat="1" ht="22.8" customHeight="1">
      <c r="A973" s="12"/>
      <c r="B973" s="191"/>
      <c r="C973" s="192"/>
      <c r="D973" s="193" t="s">
        <v>73</v>
      </c>
      <c r="E973" s="205" t="s">
        <v>786</v>
      </c>
      <c r="F973" s="205" t="s">
        <v>787</v>
      </c>
      <c r="G973" s="192"/>
      <c r="H973" s="192"/>
      <c r="I973" s="195"/>
      <c r="J973" s="206">
        <f>BK973</f>
        <v>0</v>
      </c>
      <c r="K973" s="192"/>
      <c r="L973" s="197"/>
      <c r="M973" s="198"/>
      <c r="N973" s="199"/>
      <c r="O973" s="199"/>
      <c r="P973" s="200">
        <f>SUM(P974:P975)</f>
        <v>0</v>
      </c>
      <c r="Q973" s="199"/>
      <c r="R973" s="200">
        <f>SUM(R974:R975)</f>
        <v>0</v>
      </c>
      <c r="S973" s="199"/>
      <c r="T973" s="201">
        <f>SUM(T974:T975)</f>
        <v>0</v>
      </c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R973" s="202" t="s">
        <v>82</v>
      </c>
      <c r="AT973" s="203" t="s">
        <v>73</v>
      </c>
      <c r="AU973" s="203" t="s">
        <v>82</v>
      </c>
      <c r="AY973" s="202" t="s">
        <v>123</v>
      </c>
      <c r="BK973" s="204">
        <f>SUM(BK974:BK975)</f>
        <v>0</v>
      </c>
    </row>
    <row r="974" s="2" customFormat="1" ht="44.25" customHeight="1">
      <c r="A974" s="40"/>
      <c r="B974" s="41"/>
      <c r="C974" s="207" t="s">
        <v>788</v>
      </c>
      <c r="D974" s="207" t="s">
        <v>125</v>
      </c>
      <c r="E974" s="208" t="s">
        <v>789</v>
      </c>
      <c r="F974" s="209" t="s">
        <v>790</v>
      </c>
      <c r="G974" s="210" t="s">
        <v>353</v>
      </c>
      <c r="H974" s="211">
        <v>457.63900000000001</v>
      </c>
      <c r="I974" s="212"/>
      <c r="J974" s="213">
        <f>ROUND(I974*H974,2)</f>
        <v>0</v>
      </c>
      <c r="K974" s="214"/>
      <c r="L974" s="46"/>
      <c r="M974" s="215" t="s">
        <v>19</v>
      </c>
      <c r="N974" s="216" t="s">
        <v>45</v>
      </c>
      <c r="O974" s="86"/>
      <c r="P974" s="217">
        <f>O974*H974</f>
        <v>0</v>
      </c>
      <c r="Q974" s="217">
        <v>0</v>
      </c>
      <c r="R974" s="217">
        <f>Q974*H974</f>
        <v>0</v>
      </c>
      <c r="S974" s="217">
        <v>0</v>
      </c>
      <c r="T974" s="218">
        <f>S974*H974</f>
        <v>0</v>
      </c>
      <c r="U974" s="40"/>
      <c r="V974" s="40"/>
      <c r="W974" s="40"/>
      <c r="X974" s="40"/>
      <c r="Y974" s="40"/>
      <c r="Z974" s="40"/>
      <c r="AA974" s="40"/>
      <c r="AB974" s="40"/>
      <c r="AC974" s="40"/>
      <c r="AD974" s="40"/>
      <c r="AE974" s="40"/>
      <c r="AR974" s="219" t="s">
        <v>129</v>
      </c>
      <c r="AT974" s="219" t="s">
        <v>125</v>
      </c>
      <c r="AU974" s="219" t="s">
        <v>84</v>
      </c>
      <c r="AY974" s="19" t="s">
        <v>123</v>
      </c>
      <c r="BE974" s="220">
        <f>IF(N974="základní",J974,0)</f>
        <v>0</v>
      </c>
      <c r="BF974" s="220">
        <f>IF(N974="snížená",J974,0)</f>
        <v>0</v>
      </c>
      <c r="BG974" s="220">
        <f>IF(N974="zákl. přenesená",J974,0)</f>
        <v>0</v>
      </c>
      <c r="BH974" s="220">
        <f>IF(N974="sníž. přenesená",J974,0)</f>
        <v>0</v>
      </c>
      <c r="BI974" s="220">
        <f>IF(N974="nulová",J974,0)</f>
        <v>0</v>
      </c>
      <c r="BJ974" s="19" t="s">
        <v>82</v>
      </c>
      <c r="BK974" s="220">
        <f>ROUND(I974*H974,2)</f>
        <v>0</v>
      </c>
      <c r="BL974" s="19" t="s">
        <v>129</v>
      </c>
      <c r="BM974" s="219" t="s">
        <v>791</v>
      </c>
    </row>
    <row r="975" s="2" customFormat="1">
      <c r="A975" s="40"/>
      <c r="B975" s="41"/>
      <c r="C975" s="42"/>
      <c r="D975" s="221" t="s">
        <v>131</v>
      </c>
      <c r="E975" s="42"/>
      <c r="F975" s="222" t="s">
        <v>792</v>
      </c>
      <c r="G975" s="42"/>
      <c r="H975" s="42"/>
      <c r="I975" s="223"/>
      <c r="J975" s="42"/>
      <c r="K975" s="42"/>
      <c r="L975" s="46"/>
      <c r="M975" s="224"/>
      <c r="N975" s="225"/>
      <c r="O975" s="86"/>
      <c r="P975" s="86"/>
      <c r="Q975" s="86"/>
      <c r="R975" s="86"/>
      <c r="S975" s="86"/>
      <c r="T975" s="87"/>
      <c r="U975" s="40"/>
      <c r="V975" s="40"/>
      <c r="W975" s="40"/>
      <c r="X975" s="40"/>
      <c r="Y975" s="40"/>
      <c r="Z975" s="40"/>
      <c r="AA975" s="40"/>
      <c r="AB975" s="40"/>
      <c r="AC975" s="40"/>
      <c r="AD975" s="40"/>
      <c r="AE975" s="40"/>
      <c r="AT975" s="19" t="s">
        <v>131</v>
      </c>
      <c r="AU975" s="19" t="s">
        <v>84</v>
      </c>
    </row>
    <row r="976" s="12" customFormat="1" ht="25.92" customHeight="1">
      <c r="A976" s="12"/>
      <c r="B976" s="191"/>
      <c r="C976" s="192"/>
      <c r="D976" s="193" t="s">
        <v>73</v>
      </c>
      <c r="E976" s="194" t="s">
        <v>793</v>
      </c>
      <c r="F976" s="194" t="s">
        <v>794</v>
      </c>
      <c r="G976" s="192"/>
      <c r="H976" s="192"/>
      <c r="I976" s="195"/>
      <c r="J976" s="196">
        <f>BK976</f>
        <v>0</v>
      </c>
      <c r="K976" s="192"/>
      <c r="L976" s="197"/>
      <c r="M976" s="198"/>
      <c r="N976" s="199"/>
      <c r="O976" s="199"/>
      <c r="P976" s="200">
        <f>P977+P982+P985</f>
        <v>0</v>
      </c>
      <c r="Q976" s="199"/>
      <c r="R976" s="200">
        <f>R977+R982+R985</f>
        <v>0</v>
      </c>
      <c r="S976" s="199"/>
      <c r="T976" s="201">
        <f>T977+T982+T985</f>
        <v>0</v>
      </c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R976" s="202" t="s">
        <v>210</v>
      </c>
      <c r="AT976" s="203" t="s">
        <v>73</v>
      </c>
      <c r="AU976" s="203" t="s">
        <v>74</v>
      </c>
      <c r="AY976" s="202" t="s">
        <v>123</v>
      </c>
      <c r="BK976" s="204">
        <f>BK977+BK982+BK985</f>
        <v>0</v>
      </c>
    </row>
    <row r="977" s="12" customFormat="1" ht="22.8" customHeight="1">
      <c r="A977" s="12"/>
      <c r="B977" s="191"/>
      <c r="C977" s="192"/>
      <c r="D977" s="193" t="s">
        <v>73</v>
      </c>
      <c r="E977" s="205" t="s">
        <v>795</v>
      </c>
      <c r="F977" s="205" t="s">
        <v>796</v>
      </c>
      <c r="G977" s="192"/>
      <c r="H977" s="192"/>
      <c r="I977" s="195"/>
      <c r="J977" s="206">
        <f>BK977</f>
        <v>0</v>
      </c>
      <c r="K977" s="192"/>
      <c r="L977" s="197"/>
      <c r="M977" s="198"/>
      <c r="N977" s="199"/>
      <c r="O977" s="199"/>
      <c r="P977" s="200">
        <f>SUM(P978:P981)</f>
        <v>0</v>
      </c>
      <c r="Q977" s="199"/>
      <c r="R977" s="200">
        <f>SUM(R978:R981)</f>
        <v>0</v>
      </c>
      <c r="S977" s="199"/>
      <c r="T977" s="201">
        <f>SUM(T978:T981)</f>
        <v>0</v>
      </c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R977" s="202" t="s">
        <v>210</v>
      </c>
      <c r="AT977" s="203" t="s">
        <v>73</v>
      </c>
      <c r="AU977" s="203" t="s">
        <v>82</v>
      </c>
      <c r="AY977" s="202" t="s">
        <v>123</v>
      </c>
      <c r="BK977" s="204">
        <f>SUM(BK978:BK981)</f>
        <v>0</v>
      </c>
    </row>
    <row r="978" s="2" customFormat="1" ht="16.5" customHeight="1">
      <c r="A978" s="40"/>
      <c r="B978" s="41"/>
      <c r="C978" s="207" t="s">
        <v>797</v>
      </c>
      <c r="D978" s="207" t="s">
        <v>125</v>
      </c>
      <c r="E978" s="208" t="s">
        <v>798</v>
      </c>
      <c r="F978" s="209" t="s">
        <v>799</v>
      </c>
      <c r="G978" s="210" t="s">
        <v>800</v>
      </c>
      <c r="H978" s="211">
        <v>1</v>
      </c>
      <c r="I978" s="212"/>
      <c r="J978" s="213">
        <f>ROUND(I978*H978,2)</f>
        <v>0</v>
      </c>
      <c r="K978" s="214"/>
      <c r="L978" s="46"/>
      <c r="M978" s="215" t="s">
        <v>19</v>
      </c>
      <c r="N978" s="216" t="s">
        <v>45</v>
      </c>
      <c r="O978" s="86"/>
      <c r="P978" s="217">
        <f>O978*H978</f>
        <v>0</v>
      </c>
      <c r="Q978" s="217">
        <v>0</v>
      </c>
      <c r="R978" s="217">
        <f>Q978*H978</f>
        <v>0</v>
      </c>
      <c r="S978" s="217">
        <v>0</v>
      </c>
      <c r="T978" s="218">
        <f>S978*H978</f>
        <v>0</v>
      </c>
      <c r="U978" s="40"/>
      <c r="V978" s="40"/>
      <c r="W978" s="40"/>
      <c r="X978" s="40"/>
      <c r="Y978" s="40"/>
      <c r="Z978" s="40"/>
      <c r="AA978" s="40"/>
      <c r="AB978" s="40"/>
      <c r="AC978" s="40"/>
      <c r="AD978" s="40"/>
      <c r="AE978" s="40"/>
      <c r="AR978" s="219" t="s">
        <v>801</v>
      </c>
      <c r="AT978" s="219" t="s">
        <v>125</v>
      </c>
      <c r="AU978" s="219" t="s">
        <v>84</v>
      </c>
      <c r="AY978" s="19" t="s">
        <v>123</v>
      </c>
      <c r="BE978" s="220">
        <f>IF(N978="základní",J978,0)</f>
        <v>0</v>
      </c>
      <c r="BF978" s="220">
        <f>IF(N978="snížená",J978,0)</f>
        <v>0</v>
      </c>
      <c r="BG978" s="220">
        <f>IF(N978="zákl. přenesená",J978,0)</f>
        <v>0</v>
      </c>
      <c r="BH978" s="220">
        <f>IF(N978="sníž. přenesená",J978,0)</f>
        <v>0</v>
      </c>
      <c r="BI978" s="220">
        <f>IF(N978="nulová",J978,0)</f>
        <v>0</v>
      </c>
      <c r="BJ978" s="19" t="s">
        <v>82</v>
      </c>
      <c r="BK978" s="220">
        <f>ROUND(I978*H978,2)</f>
        <v>0</v>
      </c>
      <c r="BL978" s="19" t="s">
        <v>801</v>
      </c>
      <c r="BM978" s="219" t="s">
        <v>802</v>
      </c>
    </row>
    <row r="979" s="2" customFormat="1">
      <c r="A979" s="40"/>
      <c r="B979" s="41"/>
      <c r="C979" s="42"/>
      <c r="D979" s="221" t="s">
        <v>131</v>
      </c>
      <c r="E979" s="42"/>
      <c r="F979" s="222" t="s">
        <v>803</v>
      </c>
      <c r="G979" s="42"/>
      <c r="H979" s="42"/>
      <c r="I979" s="223"/>
      <c r="J979" s="42"/>
      <c r="K979" s="42"/>
      <c r="L979" s="46"/>
      <c r="M979" s="224"/>
      <c r="N979" s="225"/>
      <c r="O979" s="86"/>
      <c r="P979" s="86"/>
      <c r="Q979" s="86"/>
      <c r="R979" s="86"/>
      <c r="S979" s="86"/>
      <c r="T979" s="87"/>
      <c r="U979" s="40"/>
      <c r="V979" s="40"/>
      <c r="W979" s="40"/>
      <c r="X979" s="40"/>
      <c r="Y979" s="40"/>
      <c r="Z979" s="40"/>
      <c r="AA979" s="40"/>
      <c r="AB979" s="40"/>
      <c r="AC979" s="40"/>
      <c r="AD979" s="40"/>
      <c r="AE979" s="40"/>
      <c r="AT979" s="19" t="s">
        <v>131</v>
      </c>
      <c r="AU979" s="19" t="s">
        <v>84</v>
      </c>
    </row>
    <row r="980" s="2" customFormat="1" ht="16.5" customHeight="1">
      <c r="A980" s="40"/>
      <c r="B980" s="41"/>
      <c r="C980" s="207" t="s">
        <v>804</v>
      </c>
      <c r="D980" s="207" t="s">
        <v>125</v>
      </c>
      <c r="E980" s="208" t="s">
        <v>805</v>
      </c>
      <c r="F980" s="209" t="s">
        <v>806</v>
      </c>
      <c r="G980" s="210" t="s">
        <v>800</v>
      </c>
      <c r="H980" s="211">
        <v>1</v>
      </c>
      <c r="I980" s="212"/>
      <c r="J980" s="213">
        <f>ROUND(I980*H980,2)</f>
        <v>0</v>
      </c>
      <c r="K980" s="214"/>
      <c r="L980" s="46"/>
      <c r="M980" s="215" t="s">
        <v>19</v>
      </c>
      <c r="N980" s="216" t="s">
        <v>45</v>
      </c>
      <c r="O980" s="86"/>
      <c r="P980" s="217">
        <f>O980*H980</f>
        <v>0</v>
      </c>
      <c r="Q980" s="217">
        <v>0</v>
      </c>
      <c r="R980" s="217">
        <f>Q980*H980</f>
        <v>0</v>
      </c>
      <c r="S980" s="217">
        <v>0</v>
      </c>
      <c r="T980" s="218">
        <f>S980*H980</f>
        <v>0</v>
      </c>
      <c r="U980" s="40"/>
      <c r="V980" s="40"/>
      <c r="W980" s="40"/>
      <c r="X980" s="40"/>
      <c r="Y980" s="40"/>
      <c r="Z980" s="40"/>
      <c r="AA980" s="40"/>
      <c r="AB980" s="40"/>
      <c r="AC980" s="40"/>
      <c r="AD980" s="40"/>
      <c r="AE980" s="40"/>
      <c r="AR980" s="219" t="s">
        <v>801</v>
      </c>
      <c r="AT980" s="219" t="s">
        <v>125</v>
      </c>
      <c r="AU980" s="219" t="s">
        <v>84</v>
      </c>
      <c r="AY980" s="19" t="s">
        <v>123</v>
      </c>
      <c r="BE980" s="220">
        <f>IF(N980="základní",J980,0)</f>
        <v>0</v>
      </c>
      <c r="BF980" s="220">
        <f>IF(N980="snížená",J980,0)</f>
        <v>0</v>
      </c>
      <c r="BG980" s="220">
        <f>IF(N980="zákl. přenesená",J980,0)</f>
        <v>0</v>
      </c>
      <c r="BH980" s="220">
        <f>IF(N980="sníž. přenesená",J980,0)</f>
        <v>0</v>
      </c>
      <c r="BI980" s="220">
        <f>IF(N980="nulová",J980,0)</f>
        <v>0</v>
      </c>
      <c r="BJ980" s="19" t="s">
        <v>82</v>
      </c>
      <c r="BK980" s="220">
        <f>ROUND(I980*H980,2)</f>
        <v>0</v>
      </c>
      <c r="BL980" s="19" t="s">
        <v>801</v>
      </c>
      <c r="BM980" s="219" t="s">
        <v>807</v>
      </c>
    </row>
    <row r="981" s="2" customFormat="1">
      <c r="A981" s="40"/>
      <c r="B981" s="41"/>
      <c r="C981" s="42"/>
      <c r="D981" s="221" t="s">
        <v>131</v>
      </c>
      <c r="E981" s="42"/>
      <c r="F981" s="222" t="s">
        <v>808</v>
      </c>
      <c r="G981" s="42"/>
      <c r="H981" s="42"/>
      <c r="I981" s="223"/>
      <c r="J981" s="42"/>
      <c r="K981" s="42"/>
      <c r="L981" s="46"/>
      <c r="M981" s="224"/>
      <c r="N981" s="225"/>
      <c r="O981" s="86"/>
      <c r="P981" s="86"/>
      <c r="Q981" s="86"/>
      <c r="R981" s="86"/>
      <c r="S981" s="86"/>
      <c r="T981" s="87"/>
      <c r="U981" s="40"/>
      <c r="V981" s="40"/>
      <c r="W981" s="40"/>
      <c r="X981" s="40"/>
      <c r="Y981" s="40"/>
      <c r="Z981" s="40"/>
      <c r="AA981" s="40"/>
      <c r="AB981" s="40"/>
      <c r="AC981" s="40"/>
      <c r="AD981" s="40"/>
      <c r="AE981" s="40"/>
      <c r="AT981" s="19" t="s">
        <v>131</v>
      </c>
      <c r="AU981" s="19" t="s">
        <v>84</v>
      </c>
    </row>
    <row r="982" s="12" customFormat="1" ht="22.8" customHeight="1">
      <c r="A982" s="12"/>
      <c r="B982" s="191"/>
      <c r="C982" s="192"/>
      <c r="D982" s="193" t="s">
        <v>73</v>
      </c>
      <c r="E982" s="205" t="s">
        <v>809</v>
      </c>
      <c r="F982" s="205" t="s">
        <v>810</v>
      </c>
      <c r="G982" s="192"/>
      <c r="H982" s="192"/>
      <c r="I982" s="195"/>
      <c r="J982" s="206">
        <f>BK982</f>
        <v>0</v>
      </c>
      <c r="K982" s="192"/>
      <c r="L982" s="197"/>
      <c r="M982" s="198"/>
      <c r="N982" s="199"/>
      <c r="O982" s="199"/>
      <c r="P982" s="200">
        <f>SUM(P983:P984)</f>
        <v>0</v>
      </c>
      <c r="Q982" s="199"/>
      <c r="R982" s="200">
        <f>SUM(R983:R984)</f>
        <v>0</v>
      </c>
      <c r="S982" s="199"/>
      <c r="T982" s="201">
        <f>SUM(T983:T984)</f>
        <v>0</v>
      </c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R982" s="202" t="s">
        <v>210</v>
      </c>
      <c r="AT982" s="203" t="s">
        <v>73</v>
      </c>
      <c r="AU982" s="203" t="s">
        <v>82</v>
      </c>
      <c r="AY982" s="202" t="s">
        <v>123</v>
      </c>
      <c r="BK982" s="204">
        <f>SUM(BK983:BK984)</f>
        <v>0</v>
      </c>
    </row>
    <row r="983" s="2" customFormat="1" ht="16.5" customHeight="1">
      <c r="A983" s="40"/>
      <c r="B983" s="41"/>
      <c r="C983" s="207" t="s">
        <v>811</v>
      </c>
      <c r="D983" s="207" t="s">
        <v>125</v>
      </c>
      <c r="E983" s="208" t="s">
        <v>812</v>
      </c>
      <c r="F983" s="209" t="s">
        <v>810</v>
      </c>
      <c r="G983" s="210" t="s">
        <v>813</v>
      </c>
      <c r="H983" s="281"/>
      <c r="I983" s="212"/>
      <c r="J983" s="213">
        <f>ROUND(I983*H983,2)</f>
        <v>0</v>
      </c>
      <c r="K983" s="214"/>
      <c r="L983" s="46"/>
      <c r="M983" s="215" t="s">
        <v>19</v>
      </c>
      <c r="N983" s="216" t="s">
        <v>45</v>
      </c>
      <c r="O983" s="86"/>
      <c r="P983" s="217">
        <f>O983*H983</f>
        <v>0</v>
      </c>
      <c r="Q983" s="217">
        <v>0</v>
      </c>
      <c r="R983" s="217">
        <f>Q983*H983</f>
        <v>0</v>
      </c>
      <c r="S983" s="217">
        <v>0</v>
      </c>
      <c r="T983" s="218">
        <f>S983*H983</f>
        <v>0</v>
      </c>
      <c r="U983" s="40"/>
      <c r="V983" s="40"/>
      <c r="W983" s="40"/>
      <c r="X983" s="40"/>
      <c r="Y983" s="40"/>
      <c r="Z983" s="40"/>
      <c r="AA983" s="40"/>
      <c r="AB983" s="40"/>
      <c r="AC983" s="40"/>
      <c r="AD983" s="40"/>
      <c r="AE983" s="40"/>
      <c r="AR983" s="219" t="s">
        <v>801</v>
      </c>
      <c r="AT983" s="219" t="s">
        <v>125</v>
      </c>
      <c r="AU983" s="219" t="s">
        <v>84</v>
      </c>
      <c r="AY983" s="19" t="s">
        <v>123</v>
      </c>
      <c r="BE983" s="220">
        <f>IF(N983="základní",J983,0)</f>
        <v>0</v>
      </c>
      <c r="BF983" s="220">
        <f>IF(N983="snížená",J983,0)</f>
        <v>0</v>
      </c>
      <c r="BG983" s="220">
        <f>IF(N983="zákl. přenesená",J983,0)</f>
        <v>0</v>
      </c>
      <c r="BH983" s="220">
        <f>IF(N983="sníž. přenesená",J983,0)</f>
        <v>0</v>
      </c>
      <c r="BI983" s="220">
        <f>IF(N983="nulová",J983,0)</f>
        <v>0</v>
      </c>
      <c r="BJ983" s="19" t="s">
        <v>82</v>
      </c>
      <c r="BK983" s="220">
        <f>ROUND(I983*H983,2)</f>
        <v>0</v>
      </c>
      <c r="BL983" s="19" t="s">
        <v>801</v>
      </c>
      <c r="BM983" s="219" t="s">
        <v>814</v>
      </c>
    </row>
    <row r="984" s="2" customFormat="1">
      <c r="A984" s="40"/>
      <c r="B984" s="41"/>
      <c r="C984" s="42"/>
      <c r="D984" s="221" t="s">
        <v>131</v>
      </c>
      <c r="E984" s="42"/>
      <c r="F984" s="222" t="s">
        <v>815</v>
      </c>
      <c r="G984" s="42"/>
      <c r="H984" s="42"/>
      <c r="I984" s="223"/>
      <c r="J984" s="42"/>
      <c r="K984" s="42"/>
      <c r="L984" s="46"/>
      <c r="M984" s="224"/>
      <c r="N984" s="225"/>
      <c r="O984" s="86"/>
      <c r="P984" s="86"/>
      <c r="Q984" s="86"/>
      <c r="R984" s="86"/>
      <c r="S984" s="86"/>
      <c r="T984" s="87"/>
      <c r="U984" s="40"/>
      <c r="V984" s="40"/>
      <c r="W984" s="40"/>
      <c r="X984" s="40"/>
      <c r="Y984" s="40"/>
      <c r="Z984" s="40"/>
      <c r="AA984" s="40"/>
      <c r="AB984" s="40"/>
      <c r="AC984" s="40"/>
      <c r="AD984" s="40"/>
      <c r="AE984" s="40"/>
      <c r="AT984" s="19" t="s">
        <v>131</v>
      </c>
      <c r="AU984" s="19" t="s">
        <v>84</v>
      </c>
    </row>
    <row r="985" s="12" customFormat="1" ht="22.8" customHeight="1">
      <c r="A985" s="12"/>
      <c r="B985" s="191"/>
      <c r="C985" s="192"/>
      <c r="D985" s="193" t="s">
        <v>73</v>
      </c>
      <c r="E985" s="205" t="s">
        <v>816</v>
      </c>
      <c r="F985" s="205" t="s">
        <v>817</v>
      </c>
      <c r="G985" s="192"/>
      <c r="H985" s="192"/>
      <c r="I985" s="195"/>
      <c r="J985" s="206">
        <f>BK985</f>
        <v>0</v>
      </c>
      <c r="K985" s="192"/>
      <c r="L985" s="197"/>
      <c r="M985" s="198"/>
      <c r="N985" s="199"/>
      <c r="O985" s="199"/>
      <c r="P985" s="200">
        <f>SUM(P986:P989)</f>
        <v>0</v>
      </c>
      <c r="Q985" s="199"/>
      <c r="R985" s="200">
        <f>SUM(R986:R989)</f>
        <v>0</v>
      </c>
      <c r="S985" s="199"/>
      <c r="T985" s="201">
        <f>SUM(T986:T989)</f>
        <v>0</v>
      </c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R985" s="202" t="s">
        <v>210</v>
      </c>
      <c r="AT985" s="203" t="s">
        <v>73</v>
      </c>
      <c r="AU985" s="203" t="s">
        <v>82</v>
      </c>
      <c r="AY985" s="202" t="s">
        <v>123</v>
      </c>
      <c r="BK985" s="204">
        <f>SUM(BK986:BK989)</f>
        <v>0</v>
      </c>
    </row>
    <row r="986" s="2" customFormat="1" ht="16.5" customHeight="1">
      <c r="A986" s="40"/>
      <c r="B986" s="41"/>
      <c r="C986" s="207" t="s">
        <v>818</v>
      </c>
      <c r="D986" s="207" t="s">
        <v>125</v>
      </c>
      <c r="E986" s="208" t="s">
        <v>819</v>
      </c>
      <c r="F986" s="209" t="s">
        <v>820</v>
      </c>
      <c r="G986" s="210" t="s">
        <v>800</v>
      </c>
      <c r="H986" s="211">
        <v>1</v>
      </c>
      <c r="I986" s="212"/>
      <c r="J986" s="213">
        <f>ROUND(I986*H986,2)</f>
        <v>0</v>
      </c>
      <c r="K986" s="214"/>
      <c r="L986" s="46"/>
      <c r="M986" s="215" t="s">
        <v>19</v>
      </c>
      <c r="N986" s="216" t="s">
        <v>45</v>
      </c>
      <c r="O986" s="86"/>
      <c r="P986" s="217">
        <f>O986*H986</f>
        <v>0</v>
      </c>
      <c r="Q986" s="217">
        <v>0</v>
      </c>
      <c r="R986" s="217">
        <f>Q986*H986</f>
        <v>0</v>
      </c>
      <c r="S986" s="217">
        <v>0</v>
      </c>
      <c r="T986" s="218">
        <f>S986*H986</f>
        <v>0</v>
      </c>
      <c r="U986" s="40"/>
      <c r="V986" s="40"/>
      <c r="W986" s="40"/>
      <c r="X986" s="40"/>
      <c r="Y986" s="40"/>
      <c r="Z986" s="40"/>
      <c r="AA986" s="40"/>
      <c r="AB986" s="40"/>
      <c r="AC986" s="40"/>
      <c r="AD986" s="40"/>
      <c r="AE986" s="40"/>
      <c r="AR986" s="219" t="s">
        <v>801</v>
      </c>
      <c r="AT986" s="219" t="s">
        <v>125</v>
      </c>
      <c r="AU986" s="219" t="s">
        <v>84</v>
      </c>
      <c r="AY986" s="19" t="s">
        <v>123</v>
      </c>
      <c r="BE986" s="220">
        <f>IF(N986="základní",J986,0)</f>
        <v>0</v>
      </c>
      <c r="BF986" s="220">
        <f>IF(N986="snížená",J986,0)</f>
        <v>0</v>
      </c>
      <c r="BG986" s="220">
        <f>IF(N986="zákl. přenesená",J986,0)</f>
        <v>0</v>
      </c>
      <c r="BH986" s="220">
        <f>IF(N986="sníž. přenesená",J986,0)</f>
        <v>0</v>
      </c>
      <c r="BI986" s="220">
        <f>IF(N986="nulová",J986,0)</f>
        <v>0</v>
      </c>
      <c r="BJ986" s="19" t="s">
        <v>82</v>
      </c>
      <c r="BK986" s="220">
        <f>ROUND(I986*H986,2)</f>
        <v>0</v>
      </c>
      <c r="BL986" s="19" t="s">
        <v>801</v>
      </c>
      <c r="BM986" s="219" t="s">
        <v>821</v>
      </c>
    </row>
    <row r="987" s="2" customFormat="1">
      <c r="A987" s="40"/>
      <c r="B987" s="41"/>
      <c r="C987" s="42"/>
      <c r="D987" s="221" t="s">
        <v>131</v>
      </c>
      <c r="E987" s="42"/>
      <c r="F987" s="222" t="s">
        <v>822</v>
      </c>
      <c r="G987" s="42"/>
      <c r="H987" s="42"/>
      <c r="I987" s="223"/>
      <c r="J987" s="42"/>
      <c r="K987" s="42"/>
      <c r="L987" s="46"/>
      <c r="M987" s="224"/>
      <c r="N987" s="225"/>
      <c r="O987" s="86"/>
      <c r="P987" s="86"/>
      <c r="Q987" s="86"/>
      <c r="R987" s="86"/>
      <c r="S987" s="86"/>
      <c r="T987" s="87"/>
      <c r="U987" s="40"/>
      <c r="V987" s="40"/>
      <c r="W987" s="40"/>
      <c r="X987" s="40"/>
      <c r="Y987" s="40"/>
      <c r="Z987" s="40"/>
      <c r="AA987" s="40"/>
      <c r="AB987" s="40"/>
      <c r="AC987" s="40"/>
      <c r="AD987" s="40"/>
      <c r="AE987" s="40"/>
      <c r="AT987" s="19" t="s">
        <v>131</v>
      </c>
      <c r="AU987" s="19" t="s">
        <v>84</v>
      </c>
    </row>
    <row r="988" s="2" customFormat="1" ht="16.5" customHeight="1">
      <c r="A988" s="40"/>
      <c r="B988" s="41"/>
      <c r="C988" s="207" t="s">
        <v>823</v>
      </c>
      <c r="D988" s="207" t="s">
        <v>125</v>
      </c>
      <c r="E988" s="208" t="s">
        <v>824</v>
      </c>
      <c r="F988" s="209" t="s">
        <v>825</v>
      </c>
      <c r="G988" s="210" t="s">
        <v>800</v>
      </c>
      <c r="H988" s="211">
        <v>1</v>
      </c>
      <c r="I988" s="212"/>
      <c r="J988" s="213">
        <f>ROUND(I988*H988,2)</f>
        <v>0</v>
      </c>
      <c r="K988" s="214"/>
      <c r="L988" s="46"/>
      <c r="M988" s="215" t="s">
        <v>19</v>
      </c>
      <c r="N988" s="216" t="s">
        <v>45</v>
      </c>
      <c r="O988" s="86"/>
      <c r="P988" s="217">
        <f>O988*H988</f>
        <v>0</v>
      </c>
      <c r="Q988" s="217">
        <v>0</v>
      </c>
      <c r="R988" s="217">
        <f>Q988*H988</f>
        <v>0</v>
      </c>
      <c r="S988" s="217">
        <v>0</v>
      </c>
      <c r="T988" s="218">
        <f>S988*H988</f>
        <v>0</v>
      </c>
      <c r="U988" s="40"/>
      <c r="V988" s="40"/>
      <c r="W988" s="40"/>
      <c r="X988" s="40"/>
      <c r="Y988" s="40"/>
      <c r="Z988" s="40"/>
      <c r="AA988" s="40"/>
      <c r="AB988" s="40"/>
      <c r="AC988" s="40"/>
      <c r="AD988" s="40"/>
      <c r="AE988" s="40"/>
      <c r="AR988" s="219" t="s">
        <v>801</v>
      </c>
      <c r="AT988" s="219" t="s">
        <v>125</v>
      </c>
      <c r="AU988" s="219" t="s">
        <v>84</v>
      </c>
      <c r="AY988" s="19" t="s">
        <v>123</v>
      </c>
      <c r="BE988" s="220">
        <f>IF(N988="základní",J988,0)</f>
        <v>0</v>
      </c>
      <c r="BF988" s="220">
        <f>IF(N988="snížená",J988,0)</f>
        <v>0</v>
      </c>
      <c r="BG988" s="220">
        <f>IF(N988="zákl. přenesená",J988,0)</f>
        <v>0</v>
      </c>
      <c r="BH988" s="220">
        <f>IF(N988="sníž. přenesená",J988,0)</f>
        <v>0</v>
      </c>
      <c r="BI988" s="220">
        <f>IF(N988="nulová",J988,0)</f>
        <v>0</v>
      </c>
      <c r="BJ988" s="19" t="s">
        <v>82</v>
      </c>
      <c r="BK988" s="220">
        <f>ROUND(I988*H988,2)</f>
        <v>0</v>
      </c>
      <c r="BL988" s="19" t="s">
        <v>801</v>
      </c>
      <c r="BM988" s="219" t="s">
        <v>826</v>
      </c>
    </row>
    <row r="989" s="2" customFormat="1">
      <c r="A989" s="40"/>
      <c r="B989" s="41"/>
      <c r="C989" s="42"/>
      <c r="D989" s="221" t="s">
        <v>131</v>
      </c>
      <c r="E989" s="42"/>
      <c r="F989" s="222" t="s">
        <v>827</v>
      </c>
      <c r="G989" s="42"/>
      <c r="H989" s="42"/>
      <c r="I989" s="223"/>
      <c r="J989" s="42"/>
      <c r="K989" s="42"/>
      <c r="L989" s="46"/>
      <c r="M989" s="282"/>
      <c r="N989" s="283"/>
      <c r="O989" s="284"/>
      <c r="P989" s="284"/>
      <c r="Q989" s="284"/>
      <c r="R989" s="284"/>
      <c r="S989" s="284"/>
      <c r="T989" s="285"/>
      <c r="U989" s="40"/>
      <c r="V989" s="40"/>
      <c r="W989" s="40"/>
      <c r="X989" s="40"/>
      <c r="Y989" s="40"/>
      <c r="Z989" s="40"/>
      <c r="AA989" s="40"/>
      <c r="AB989" s="40"/>
      <c r="AC989" s="40"/>
      <c r="AD989" s="40"/>
      <c r="AE989" s="40"/>
      <c r="AT989" s="19" t="s">
        <v>131</v>
      </c>
      <c r="AU989" s="19" t="s">
        <v>84</v>
      </c>
    </row>
    <row r="990" s="2" customFormat="1" ht="6.96" customHeight="1">
      <c r="A990" s="40"/>
      <c r="B990" s="61"/>
      <c r="C990" s="62"/>
      <c r="D990" s="62"/>
      <c r="E990" s="62"/>
      <c r="F990" s="62"/>
      <c r="G990" s="62"/>
      <c r="H990" s="62"/>
      <c r="I990" s="62"/>
      <c r="J990" s="62"/>
      <c r="K990" s="62"/>
      <c r="L990" s="46"/>
      <c r="M990" s="40"/>
      <c r="O990" s="40"/>
      <c r="P990" s="40"/>
      <c r="Q990" s="40"/>
      <c r="R990" s="40"/>
      <c r="S990" s="40"/>
      <c r="T990" s="40"/>
      <c r="U990" s="40"/>
      <c r="V990" s="40"/>
      <c r="W990" s="40"/>
      <c r="X990" s="40"/>
      <c r="Y990" s="40"/>
      <c r="Z990" s="40"/>
      <c r="AA990" s="40"/>
      <c r="AB990" s="40"/>
      <c r="AC990" s="40"/>
      <c r="AD990" s="40"/>
      <c r="AE990" s="40"/>
    </row>
  </sheetData>
  <sheetProtection sheet="1" autoFilter="0" formatColumns="0" formatRows="0" objects="1" scenarios="1" spinCount="100000" saltValue="MHTLUf5xhkwtGLkYTuGOt8E0IW/LlGK/l6cJgKBXJ7ip1N32xCYxBalewOO00jgfVmbl/zB7OMilIEw7QU1vaw==" hashValue="6JnnWvawzpmtk6I1dPH723dtKiyRXqwVPiXq0dbGU+pCMSUsEzqEH1b9FR5iVXCmq3e06cwoH1MeqmTbZf477Q==" algorithmName="SHA-512" password="CC35"/>
  <autoFilter ref="C91:K989"/>
  <mergeCells count="9">
    <mergeCell ref="E7:H7"/>
    <mergeCell ref="E9:H9"/>
    <mergeCell ref="E18:H18"/>
    <mergeCell ref="E27:H27"/>
    <mergeCell ref="E48:H48"/>
    <mergeCell ref="E50:H50"/>
    <mergeCell ref="E82:H82"/>
    <mergeCell ref="E84:H84"/>
    <mergeCell ref="L2:V2"/>
  </mergeCells>
  <hyperlinks>
    <hyperlink ref="F96" r:id="rId1" display="https://podminky.urs.cz/item/CS_URS_2023_01/113106451"/>
    <hyperlink ref="F120" r:id="rId2" display="https://podminky.urs.cz/item/CS_URS_2023_01/113107542"/>
    <hyperlink ref="F129" r:id="rId3" display="https://podminky.urs.cz/item/CS_URS_2023_01/132254204"/>
    <hyperlink ref="F175" r:id="rId4" display="https://podminky.urs.cz/item/CS_URS_2022_01/132354204"/>
    <hyperlink ref="F221" r:id="rId5" display="https://podminky.urs.cz/item/CS_URS_2022_01/132454204"/>
    <hyperlink ref="F267" r:id="rId6" display="https://podminky.urs.cz/item/CS_URS_2022_01/139001101"/>
    <hyperlink ref="F277" r:id="rId7" display="https://podminky.urs.cz/item/CS_URS_2023_01/151101101"/>
    <hyperlink ref="F346" r:id="rId8" display="https://podminky.urs.cz/item/CS_URS_2023_01/151101111"/>
    <hyperlink ref="F349" r:id="rId9" display="https://podminky.urs.cz/item/CS_URS_2023_01/162351103"/>
    <hyperlink ref="F372" r:id="rId10" display="https://podminky.urs.cz/item/CS_URS_2023_01/162351123"/>
    <hyperlink ref="F395" r:id="rId11" display="https://podminky.urs.cz/item/CS_URS_2023_01/171251201"/>
    <hyperlink ref="F417" r:id="rId12" display="https://podminky.urs.cz/item/CS_URS_2023_01/162751117"/>
    <hyperlink ref="F438" r:id="rId13" display="https://podminky.urs.cz/item/CS_URS_2023_01/162751119"/>
    <hyperlink ref="F441" r:id="rId14" display="https://podminky.urs.cz/item/CS_URS_2023_01/162751137"/>
    <hyperlink ref="F462" r:id="rId15" display="https://podminky.urs.cz/item/CS_URS_2023_01/162751139"/>
    <hyperlink ref="F465" r:id="rId16" display="https://podminky.urs.cz/item/CS_URS_2023_01/171251201.2"/>
    <hyperlink ref="F485" r:id="rId17" display="https://podminky.urs.cz/item/CS_URS_2023_01/171201231"/>
    <hyperlink ref="F488" r:id="rId18" display="https://podminky.urs.cz/item/CS_URS_2023_01/167151111"/>
    <hyperlink ref="F492" r:id="rId19" display="https://podminky.urs.cz/item/CS_URS_2023_01/167151112"/>
    <hyperlink ref="F496" r:id="rId20" display="https://podminky.urs.cz/item/CS_URS_2023_01/162351103"/>
    <hyperlink ref="F519" r:id="rId21" display="https://podminky.urs.cz/item/CS_URS_2023_01/162351123"/>
    <hyperlink ref="F542" r:id="rId22" display="https://podminky.urs.cz/item/CS_URS_2023_01/174151101"/>
    <hyperlink ref="F564" r:id="rId23" display="https://podminky.urs.cz/item/CS_URS_2023_01/175151101"/>
    <hyperlink ref="F601" r:id="rId24" display="https://podminky.urs.cz/item/CS_URS_2023_01/273313511"/>
    <hyperlink ref="F609" r:id="rId25" display="https://podminky.urs.cz/item/CS_URS_2023_01/451572111"/>
    <hyperlink ref="F644" r:id="rId26" display="https://podminky.urs.cz/item/CS_URS_2023_01/566901232"/>
    <hyperlink ref="F653" r:id="rId27" display="https://podminky.urs.cz/item/CS_URS_2023_01/566901272"/>
    <hyperlink ref="F683" r:id="rId28" display="https://podminky.urs.cz/item/CS_URS_2023_01/572331111"/>
    <hyperlink ref="F692" r:id="rId29" display="https://podminky.urs.cz/item/CS_URS_2023_01/572341111"/>
    <hyperlink ref="F694" r:id="rId30" display="https://podminky.urs.cz/item/CS_URS_2023_01/572371111"/>
    <hyperlink ref="F743" r:id="rId31" display="https://podminky.urs.cz/item/CS_URS_2023_01/871313121"/>
    <hyperlink ref="F762" r:id="rId32" display="https://podminky.urs.cz/item/CS_URS_2023_01/871353121"/>
    <hyperlink ref="F773" r:id="rId33" display="https://podminky.urs.cz/item/CS_URS_2023_01/871373121"/>
    <hyperlink ref="F777" r:id="rId34" display="https://podminky.urs.cz/item/CS_URS_2022_01/871393121"/>
    <hyperlink ref="F781" r:id="rId35" display="https://podminky.urs.cz/item/CS_URS_2023_01/877265271"/>
    <hyperlink ref="F784" r:id="rId36" display="https://podminky.urs.cz/item/CS_URS_2023_01/877315211"/>
    <hyperlink ref="F793" r:id="rId37" display="https://podminky.urs.cz/item/CS_URS_2023_01/877315221"/>
    <hyperlink ref="F796" r:id="rId38" display="https://podminky.urs.cz/item/CS_URS_2023_01/877355211"/>
    <hyperlink ref="F802" r:id="rId39" display="https://podminky.urs.cz/item/CS_URS_2023_01/877375211"/>
    <hyperlink ref="F808" r:id="rId40" display="https://podminky.urs.cz/item/CS_URS_2023_01/877375221"/>
    <hyperlink ref="F812" r:id="rId41" display="https://podminky.urs.cz/item/CS_URS_2022_01/877395211"/>
    <hyperlink ref="F818" r:id="rId42" display="https://podminky.urs.cz/item/CS_URS_2023_01/892351111"/>
    <hyperlink ref="F820" r:id="rId43" display="https://podminky.urs.cz/item/CS_URS_2023_01/892381111"/>
    <hyperlink ref="F822" r:id="rId44" display="https://podminky.urs.cz/item/CS_URS_2022_01/892421111"/>
    <hyperlink ref="F824" r:id="rId45" display="https://podminky.urs.cz/item/CS_URS_2023_01/894411311"/>
    <hyperlink ref="F857" r:id="rId46" display="https://podminky.urs.cz/item/CS_URS_2023_01/894412411"/>
    <hyperlink ref="F871" r:id="rId47" display="https://podminky.urs.cz/item/CS_URS_2023_01/894414111"/>
    <hyperlink ref="F875" r:id="rId48" display="https://podminky.urs.cz/item/CS_URS_2023_01/895941302"/>
    <hyperlink ref="F878" r:id="rId49" display="https://podminky.urs.cz/item/CS_URS_2023_01/895941312"/>
    <hyperlink ref="F881" r:id="rId50" display="https://podminky.urs.cz/item/CS_URS_2023_01/895941322"/>
    <hyperlink ref="F884" r:id="rId51" display="https://podminky.urs.cz/item/CS_URS_2023_01/895941331"/>
    <hyperlink ref="F887" r:id="rId52" display="https://podminky.urs.cz/item/CS_URS_2023_01/899103112"/>
    <hyperlink ref="F901" r:id="rId53" display="https://podminky.urs.cz/item/CS_URS_2023_01/899204112"/>
    <hyperlink ref="F905" r:id="rId54" display="https://podminky.urs.cz/item/CS_URS_2023_01/899721112"/>
    <hyperlink ref="F914" r:id="rId55" display="https://podminky.urs.cz/item/CS_URS_2023_01/899722113"/>
    <hyperlink ref="F924" r:id="rId56" display="https://podminky.urs.cz/item/CS_URS_2023_01/919735112"/>
    <hyperlink ref="F934" r:id="rId57" display="https://podminky.urs.cz/item/CS_URS_2023_01/979071111"/>
    <hyperlink ref="F959" r:id="rId58" display="https://podminky.urs.cz/item/CS_URS_2023_01/997221561"/>
    <hyperlink ref="F964" r:id="rId59" display="https://podminky.urs.cz/item/CS_URS_2023_01/997221561"/>
    <hyperlink ref="F969" r:id="rId60" display="https://podminky.urs.cz/item/CS_URS_2023_01/997221569"/>
    <hyperlink ref="F972" r:id="rId61" display="https://podminky.urs.cz/item/CS_URS_2023_01/997221875"/>
    <hyperlink ref="F975" r:id="rId62" display="https://podminky.urs.cz/item/CS_URS_2023_01/998225111"/>
    <hyperlink ref="F979" r:id="rId63" display="https://podminky.urs.cz/item/CS_URS_2023_01/012103000"/>
    <hyperlink ref="F981" r:id="rId64" display="https://podminky.urs.cz/item/CS_URS_2023_01/012303000"/>
    <hyperlink ref="F984" r:id="rId65" display="https://podminky.urs.cz/item/CS_URS_2023_01/030001000"/>
    <hyperlink ref="F987" r:id="rId66" display="https://podminky.urs.cz/item/CS_URS_2023_01/072103001"/>
    <hyperlink ref="F989" r:id="rId67" display="https://podminky.urs.cz/item/CS_URS_2023_01/072103011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68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87</v>
      </c>
    </row>
    <row r="3" s="1" customFormat="1" ht="6.96" customHeight="1">
      <c r="B3" s="130"/>
      <c r="C3" s="131"/>
      <c r="D3" s="131"/>
      <c r="E3" s="131"/>
      <c r="F3" s="131"/>
      <c r="G3" s="131"/>
      <c r="H3" s="131"/>
      <c r="I3" s="131"/>
      <c r="J3" s="131"/>
      <c r="K3" s="131"/>
      <c r="L3" s="22"/>
      <c r="AT3" s="19" t="s">
        <v>84</v>
      </c>
    </row>
    <row r="4" s="1" customFormat="1" ht="24.96" customHeight="1">
      <c r="B4" s="22"/>
      <c r="D4" s="132" t="s">
        <v>88</v>
      </c>
      <c r="L4" s="22"/>
      <c r="M4" s="133" t="s">
        <v>10</v>
      </c>
      <c r="AT4" s="19" t="s">
        <v>4</v>
      </c>
    </row>
    <row r="5" s="1" customFormat="1" ht="6.96" customHeight="1">
      <c r="B5" s="22"/>
      <c r="L5" s="22"/>
    </row>
    <row r="6" s="1" customFormat="1" ht="12" customHeight="1">
      <c r="B6" s="22"/>
      <c r="D6" s="134" t="s">
        <v>16</v>
      </c>
      <c r="L6" s="22"/>
    </row>
    <row r="7" s="1" customFormat="1" ht="26.25" customHeight="1">
      <c r="B7" s="22"/>
      <c r="E7" s="135" t="str">
        <f>'Rekapitulace stavby'!K6</f>
        <v>Rekonstrukce přípojek splaškové kanalizace a odvodnění prostoru za budovami č. I a II MěÚ Broumov</v>
      </c>
      <c r="F7" s="134"/>
      <c r="G7" s="134"/>
      <c r="H7" s="134"/>
      <c r="L7" s="22"/>
    </row>
    <row r="8" s="2" customFormat="1" ht="12" customHeight="1">
      <c r="A8" s="40"/>
      <c r="B8" s="46"/>
      <c r="C8" s="40"/>
      <c r="D8" s="134" t="s">
        <v>89</v>
      </c>
      <c r="E8" s="40"/>
      <c r="F8" s="40"/>
      <c r="G8" s="40"/>
      <c r="H8" s="40"/>
      <c r="I8" s="40"/>
      <c r="J8" s="40"/>
      <c r="K8" s="40"/>
      <c r="L8" s="136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</row>
    <row r="9" s="2" customFormat="1" ht="16.5" customHeight="1">
      <c r="A9" s="40"/>
      <c r="B9" s="46"/>
      <c r="C9" s="40"/>
      <c r="D9" s="40"/>
      <c r="E9" s="137" t="s">
        <v>828</v>
      </c>
      <c r="F9" s="40"/>
      <c r="G9" s="40"/>
      <c r="H9" s="40"/>
      <c r="I9" s="40"/>
      <c r="J9" s="40"/>
      <c r="K9" s="40"/>
      <c r="L9" s="136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</row>
    <row r="10" s="2" customFormat="1">
      <c r="A10" s="40"/>
      <c r="B10" s="46"/>
      <c r="C10" s="40"/>
      <c r="D10" s="40"/>
      <c r="E10" s="40"/>
      <c r="F10" s="40"/>
      <c r="G10" s="40"/>
      <c r="H10" s="40"/>
      <c r="I10" s="40"/>
      <c r="J10" s="40"/>
      <c r="K10" s="40"/>
      <c r="L10" s="136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="2" customFormat="1" ht="12" customHeight="1">
      <c r="A11" s="40"/>
      <c r="B11" s="46"/>
      <c r="C11" s="40"/>
      <c r="D11" s="134" t="s">
        <v>18</v>
      </c>
      <c r="E11" s="40"/>
      <c r="F11" s="138" t="s">
        <v>19</v>
      </c>
      <c r="G11" s="40"/>
      <c r="H11" s="40"/>
      <c r="I11" s="134" t="s">
        <v>20</v>
      </c>
      <c r="J11" s="138" t="s">
        <v>19</v>
      </c>
      <c r="K11" s="40"/>
      <c r="L11" s="136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34" t="s">
        <v>21</v>
      </c>
      <c r="E12" s="40"/>
      <c r="F12" s="138" t="s">
        <v>22</v>
      </c>
      <c r="G12" s="40"/>
      <c r="H12" s="40"/>
      <c r="I12" s="134" t="s">
        <v>23</v>
      </c>
      <c r="J12" s="139" t="str">
        <f>'Rekapitulace stavby'!AN8</f>
        <v>5. 2. 2023</v>
      </c>
      <c r="K12" s="40"/>
      <c r="L12" s="136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0.8" customHeight="1">
      <c r="A13" s="40"/>
      <c r="B13" s="46"/>
      <c r="C13" s="40"/>
      <c r="D13" s="40"/>
      <c r="E13" s="40"/>
      <c r="F13" s="40"/>
      <c r="G13" s="40"/>
      <c r="H13" s="40"/>
      <c r="I13" s="40"/>
      <c r="J13" s="40"/>
      <c r="K13" s="40"/>
      <c r="L13" s="136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 ht="12" customHeight="1">
      <c r="A14" s="40"/>
      <c r="B14" s="46"/>
      <c r="C14" s="40"/>
      <c r="D14" s="134" t="s">
        <v>25</v>
      </c>
      <c r="E14" s="40"/>
      <c r="F14" s="40"/>
      <c r="G14" s="40"/>
      <c r="H14" s="40"/>
      <c r="I14" s="134" t="s">
        <v>26</v>
      </c>
      <c r="J14" s="138" t="s">
        <v>19</v>
      </c>
      <c r="K14" s="40"/>
      <c r="L14" s="136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8" customHeight="1">
      <c r="A15" s="40"/>
      <c r="B15" s="46"/>
      <c r="C15" s="40"/>
      <c r="D15" s="40"/>
      <c r="E15" s="138" t="s">
        <v>27</v>
      </c>
      <c r="F15" s="40"/>
      <c r="G15" s="40"/>
      <c r="H15" s="40"/>
      <c r="I15" s="134" t="s">
        <v>28</v>
      </c>
      <c r="J15" s="138" t="s">
        <v>19</v>
      </c>
      <c r="K15" s="40"/>
      <c r="L15" s="136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6.96" customHeight="1">
      <c r="A16" s="40"/>
      <c r="B16" s="46"/>
      <c r="C16" s="40"/>
      <c r="D16" s="40"/>
      <c r="E16" s="40"/>
      <c r="F16" s="40"/>
      <c r="G16" s="40"/>
      <c r="H16" s="40"/>
      <c r="I16" s="40"/>
      <c r="J16" s="40"/>
      <c r="K16" s="40"/>
      <c r="L16" s="136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2" customHeight="1">
      <c r="A17" s="40"/>
      <c r="B17" s="46"/>
      <c r="C17" s="40"/>
      <c r="D17" s="134" t="s">
        <v>29</v>
      </c>
      <c r="E17" s="40"/>
      <c r="F17" s="40"/>
      <c r="G17" s="40"/>
      <c r="H17" s="40"/>
      <c r="I17" s="134" t="s">
        <v>26</v>
      </c>
      <c r="J17" s="35" t="str">
        <f>'Rekapitulace stavby'!AN13</f>
        <v>Vyplň údaj</v>
      </c>
      <c r="K17" s="40"/>
      <c r="L17" s="136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8" customHeight="1">
      <c r="A18" s="40"/>
      <c r="B18" s="46"/>
      <c r="C18" s="40"/>
      <c r="D18" s="40"/>
      <c r="E18" s="35" t="str">
        <f>'Rekapitulace stavby'!E14</f>
        <v>Vyplň údaj</v>
      </c>
      <c r="F18" s="138"/>
      <c r="G18" s="138"/>
      <c r="H18" s="138"/>
      <c r="I18" s="134" t="s">
        <v>28</v>
      </c>
      <c r="J18" s="35" t="str">
        <f>'Rekapitulace stavby'!AN14</f>
        <v>Vyplň údaj</v>
      </c>
      <c r="K18" s="40"/>
      <c r="L18" s="136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6.96" customHeight="1">
      <c r="A19" s="40"/>
      <c r="B19" s="46"/>
      <c r="C19" s="40"/>
      <c r="D19" s="40"/>
      <c r="E19" s="40"/>
      <c r="F19" s="40"/>
      <c r="G19" s="40"/>
      <c r="H19" s="40"/>
      <c r="I19" s="40"/>
      <c r="J19" s="40"/>
      <c r="K19" s="40"/>
      <c r="L19" s="136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12" customHeight="1">
      <c r="A20" s="40"/>
      <c r="B20" s="46"/>
      <c r="C20" s="40"/>
      <c r="D20" s="134" t="s">
        <v>31</v>
      </c>
      <c r="E20" s="40"/>
      <c r="F20" s="40"/>
      <c r="G20" s="40"/>
      <c r="H20" s="40"/>
      <c r="I20" s="134" t="s">
        <v>26</v>
      </c>
      <c r="J20" s="138" t="s">
        <v>19</v>
      </c>
      <c r="K20" s="40"/>
      <c r="L20" s="136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8" customHeight="1">
      <c r="A21" s="40"/>
      <c r="B21" s="46"/>
      <c r="C21" s="40"/>
      <c r="D21" s="40"/>
      <c r="E21" s="138" t="s">
        <v>32</v>
      </c>
      <c r="F21" s="40"/>
      <c r="G21" s="40"/>
      <c r="H21" s="40"/>
      <c r="I21" s="134" t="s">
        <v>28</v>
      </c>
      <c r="J21" s="138" t="s">
        <v>19</v>
      </c>
      <c r="K21" s="40"/>
      <c r="L21" s="136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6.96" customHeight="1">
      <c r="A22" s="40"/>
      <c r="B22" s="46"/>
      <c r="C22" s="40"/>
      <c r="D22" s="40"/>
      <c r="E22" s="40"/>
      <c r="F22" s="40"/>
      <c r="G22" s="40"/>
      <c r="H22" s="40"/>
      <c r="I22" s="40"/>
      <c r="J22" s="40"/>
      <c r="K22" s="40"/>
      <c r="L22" s="136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12" customHeight="1">
      <c r="A23" s="40"/>
      <c r="B23" s="46"/>
      <c r="C23" s="40"/>
      <c r="D23" s="134" t="s">
        <v>34</v>
      </c>
      <c r="E23" s="40"/>
      <c r="F23" s="40"/>
      <c r="G23" s="40"/>
      <c r="H23" s="40"/>
      <c r="I23" s="134" t="s">
        <v>26</v>
      </c>
      <c r="J23" s="138" t="s">
        <v>35</v>
      </c>
      <c r="K23" s="40"/>
      <c r="L23" s="1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8" customHeight="1">
      <c r="A24" s="40"/>
      <c r="B24" s="46"/>
      <c r="C24" s="40"/>
      <c r="D24" s="40"/>
      <c r="E24" s="138" t="s">
        <v>36</v>
      </c>
      <c r="F24" s="40"/>
      <c r="G24" s="40"/>
      <c r="H24" s="40"/>
      <c r="I24" s="134" t="s">
        <v>28</v>
      </c>
      <c r="J24" s="138" t="s">
        <v>37</v>
      </c>
      <c r="K24" s="40"/>
      <c r="L24" s="136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6.96" customHeight="1">
      <c r="A25" s="40"/>
      <c r="B25" s="46"/>
      <c r="C25" s="40"/>
      <c r="D25" s="40"/>
      <c r="E25" s="40"/>
      <c r="F25" s="40"/>
      <c r="G25" s="40"/>
      <c r="H25" s="40"/>
      <c r="I25" s="40"/>
      <c r="J25" s="40"/>
      <c r="K25" s="40"/>
      <c r="L25" s="136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12" customHeight="1">
      <c r="A26" s="40"/>
      <c r="B26" s="46"/>
      <c r="C26" s="40"/>
      <c r="D26" s="134" t="s">
        <v>38</v>
      </c>
      <c r="E26" s="40"/>
      <c r="F26" s="40"/>
      <c r="G26" s="40"/>
      <c r="H26" s="40"/>
      <c r="I26" s="40"/>
      <c r="J26" s="40"/>
      <c r="K26" s="40"/>
      <c r="L26" s="136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8" customFormat="1" ht="16.5" customHeight="1">
      <c r="A27" s="140"/>
      <c r="B27" s="141"/>
      <c r="C27" s="140"/>
      <c r="D27" s="140"/>
      <c r="E27" s="142" t="s">
        <v>19</v>
      </c>
      <c r="F27" s="142"/>
      <c r="G27" s="142"/>
      <c r="H27" s="142"/>
      <c r="I27" s="140"/>
      <c r="J27" s="140"/>
      <c r="K27" s="140"/>
      <c r="L27" s="143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</row>
    <row r="28" s="2" customFormat="1" ht="6.96" customHeight="1">
      <c r="A28" s="40"/>
      <c r="B28" s="46"/>
      <c r="C28" s="40"/>
      <c r="D28" s="40"/>
      <c r="E28" s="40"/>
      <c r="F28" s="40"/>
      <c r="G28" s="40"/>
      <c r="H28" s="40"/>
      <c r="I28" s="40"/>
      <c r="J28" s="40"/>
      <c r="K28" s="40"/>
      <c r="L28" s="136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144"/>
      <c r="E29" s="144"/>
      <c r="F29" s="144"/>
      <c r="G29" s="144"/>
      <c r="H29" s="144"/>
      <c r="I29" s="144"/>
      <c r="J29" s="144"/>
      <c r="K29" s="144"/>
      <c r="L29" s="13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25.44" customHeight="1">
      <c r="A30" s="40"/>
      <c r="B30" s="46"/>
      <c r="C30" s="40"/>
      <c r="D30" s="145" t="s">
        <v>40</v>
      </c>
      <c r="E30" s="40"/>
      <c r="F30" s="40"/>
      <c r="G30" s="40"/>
      <c r="H30" s="40"/>
      <c r="I30" s="40"/>
      <c r="J30" s="146">
        <f>ROUND(J92, 2)</f>
        <v>0</v>
      </c>
      <c r="K30" s="40"/>
      <c r="L30" s="136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2" customFormat="1" ht="6.96" customHeight="1">
      <c r="A31" s="40"/>
      <c r="B31" s="46"/>
      <c r="C31" s="40"/>
      <c r="D31" s="144"/>
      <c r="E31" s="144"/>
      <c r="F31" s="144"/>
      <c r="G31" s="144"/>
      <c r="H31" s="144"/>
      <c r="I31" s="144"/>
      <c r="J31" s="144"/>
      <c r="K31" s="144"/>
      <c r="L31" s="136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</row>
    <row r="32" s="2" customFormat="1" ht="14.4" customHeight="1">
      <c r="A32" s="40"/>
      <c r="B32" s="46"/>
      <c r="C32" s="40"/>
      <c r="D32" s="40"/>
      <c r="E32" s="40"/>
      <c r="F32" s="147" t="s">
        <v>42</v>
      </c>
      <c r="G32" s="40"/>
      <c r="H32" s="40"/>
      <c r="I32" s="147" t="s">
        <v>41</v>
      </c>
      <c r="J32" s="147" t="s">
        <v>43</v>
      </c>
      <c r="K32" s="40"/>
      <c r="L32" s="136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14.4" customHeight="1">
      <c r="A33" s="40"/>
      <c r="B33" s="46"/>
      <c r="C33" s="40"/>
      <c r="D33" s="148" t="s">
        <v>44</v>
      </c>
      <c r="E33" s="134" t="s">
        <v>45</v>
      </c>
      <c r="F33" s="149">
        <f>ROUND((SUM(BE92:BE516)),  2)</f>
        <v>0</v>
      </c>
      <c r="G33" s="40"/>
      <c r="H33" s="40"/>
      <c r="I33" s="150">
        <v>0.20999999999999999</v>
      </c>
      <c r="J33" s="149">
        <f>ROUND(((SUM(BE92:BE516))*I33),  2)</f>
        <v>0</v>
      </c>
      <c r="K33" s="40"/>
      <c r="L33" s="136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14.4" customHeight="1">
      <c r="A34" s="40"/>
      <c r="B34" s="46"/>
      <c r="C34" s="40"/>
      <c r="D34" s="40"/>
      <c r="E34" s="134" t="s">
        <v>46</v>
      </c>
      <c r="F34" s="149">
        <f>ROUND((SUM(BF92:BF516)),  2)</f>
        <v>0</v>
      </c>
      <c r="G34" s="40"/>
      <c r="H34" s="40"/>
      <c r="I34" s="150">
        <v>0.14999999999999999</v>
      </c>
      <c r="J34" s="149">
        <f>ROUND(((SUM(BF92:BF516))*I34),  2)</f>
        <v>0</v>
      </c>
      <c r="K34" s="40"/>
      <c r="L34" s="136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hidden="1" s="2" customFormat="1" ht="14.4" customHeight="1">
      <c r="A35" s="40"/>
      <c r="B35" s="46"/>
      <c r="C35" s="40"/>
      <c r="D35" s="40"/>
      <c r="E35" s="134" t="s">
        <v>47</v>
      </c>
      <c r="F35" s="149">
        <f>ROUND((SUM(BG92:BG516)),  2)</f>
        <v>0</v>
      </c>
      <c r="G35" s="40"/>
      <c r="H35" s="40"/>
      <c r="I35" s="150">
        <v>0.20999999999999999</v>
      </c>
      <c r="J35" s="149">
        <f>0</f>
        <v>0</v>
      </c>
      <c r="K35" s="40"/>
      <c r="L35" s="136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hidden="1" s="2" customFormat="1" ht="14.4" customHeight="1">
      <c r="A36" s="40"/>
      <c r="B36" s="46"/>
      <c r="C36" s="40"/>
      <c r="D36" s="40"/>
      <c r="E36" s="134" t="s">
        <v>48</v>
      </c>
      <c r="F36" s="149">
        <f>ROUND((SUM(BH92:BH516)),  2)</f>
        <v>0</v>
      </c>
      <c r="G36" s="40"/>
      <c r="H36" s="40"/>
      <c r="I36" s="150">
        <v>0.14999999999999999</v>
      </c>
      <c r="J36" s="149">
        <f>0</f>
        <v>0</v>
      </c>
      <c r="K36" s="40"/>
      <c r="L36" s="136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hidden="1" s="2" customFormat="1" ht="14.4" customHeight="1">
      <c r="A37" s="40"/>
      <c r="B37" s="46"/>
      <c r="C37" s="40"/>
      <c r="D37" s="40"/>
      <c r="E37" s="134" t="s">
        <v>49</v>
      </c>
      <c r="F37" s="149">
        <f>ROUND((SUM(BI92:BI516)),  2)</f>
        <v>0</v>
      </c>
      <c r="G37" s="40"/>
      <c r="H37" s="40"/>
      <c r="I37" s="150">
        <v>0</v>
      </c>
      <c r="J37" s="149">
        <f>0</f>
        <v>0</v>
      </c>
      <c r="K37" s="40"/>
      <c r="L37" s="136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6.96" customHeight="1">
      <c r="A38" s="40"/>
      <c r="B38" s="46"/>
      <c r="C38" s="40"/>
      <c r="D38" s="40"/>
      <c r="E38" s="40"/>
      <c r="F38" s="40"/>
      <c r="G38" s="40"/>
      <c r="H38" s="40"/>
      <c r="I38" s="40"/>
      <c r="J38" s="40"/>
      <c r="K38" s="40"/>
      <c r="L38" s="136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s="2" customFormat="1" ht="25.44" customHeight="1">
      <c r="A39" s="40"/>
      <c r="B39" s="46"/>
      <c r="C39" s="151"/>
      <c r="D39" s="152" t="s">
        <v>50</v>
      </c>
      <c r="E39" s="153"/>
      <c r="F39" s="153"/>
      <c r="G39" s="154" t="s">
        <v>51</v>
      </c>
      <c r="H39" s="155" t="s">
        <v>52</v>
      </c>
      <c r="I39" s="153"/>
      <c r="J39" s="156">
        <f>SUM(J30:J37)</f>
        <v>0</v>
      </c>
      <c r="K39" s="157"/>
      <c r="L39" s="136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s="2" customFormat="1" ht="14.4" customHeight="1">
      <c r="A40" s="40"/>
      <c r="B40" s="158"/>
      <c r="C40" s="159"/>
      <c r="D40" s="159"/>
      <c r="E40" s="159"/>
      <c r="F40" s="159"/>
      <c r="G40" s="159"/>
      <c r="H40" s="159"/>
      <c r="I40" s="159"/>
      <c r="J40" s="159"/>
      <c r="K40" s="159"/>
      <c r="L40" s="136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4" s="2" customFormat="1" ht="6.96" customHeight="1">
      <c r="A44" s="40"/>
      <c r="B44" s="160"/>
      <c r="C44" s="161"/>
      <c r="D44" s="161"/>
      <c r="E44" s="161"/>
      <c r="F44" s="161"/>
      <c r="G44" s="161"/>
      <c r="H44" s="161"/>
      <c r="I44" s="161"/>
      <c r="J44" s="161"/>
      <c r="K44" s="161"/>
      <c r="L44" s="136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5" s="2" customFormat="1" ht="24.96" customHeight="1">
      <c r="A45" s="40"/>
      <c r="B45" s="41"/>
      <c r="C45" s="25" t="s">
        <v>91</v>
      </c>
      <c r="D45" s="42"/>
      <c r="E45" s="42"/>
      <c r="F45" s="42"/>
      <c r="G45" s="42"/>
      <c r="H45" s="42"/>
      <c r="I45" s="42"/>
      <c r="J45" s="42"/>
      <c r="K45" s="42"/>
      <c r="L45" s="136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</row>
    <row r="46" s="2" customFormat="1" ht="6.96" customHeight="1">
      <c r="A46" s="40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136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="2" customFormat="1" ht="12" customHeight="1">
      <c r="A47" s="40"/>
      <c r="B47" s="41"/>
      <c r="C47" s="34" t="s">
        <v>16</v>
      </c>
      <c r="D47" s="42"/>
      <c r="E47" s="42"/>
      <c r="F47" s="42"/>
      <c r="G47" s="42"/>
      <c r="H47" s="42"/>
      <c r="I47" s="42"/>
      <c r="J47" s="42"/>
      <c r="K47" s="42"/>
      <c r="L47" s="136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="2" customFormat="1" ht="26.25" customHeight="1">
      <c r="A48" s="40"/>
      <c r="B48" s="41"/>
      <c r="C48" s="42"/>
      <c r="D48" s="42"/>
      <c r="E48" s="162" t="str">
        <f>E7</f>
        <v>Rekonstrukce přípojek splaškové kanalizace a odvodnění prostoru za budovami č. I a II MěÚ Broumov</v>
      </c>
      <c r="F48" s="34"/>
      <c r="G48" s="34"/>
      <c r="H48" s="34"/>
      <c r="I48" s="42"/>
      <c r="J48" s="42"/>
      <c r="K48" s="42"/>
      <c r="L48" s="136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12" customHeight="1">
      <c r="A49" s="40"/>
      <c r="B49" s="41"/>
      <c r="C49" s="34" t="s">
        <v>89</v>
      </c>
      <c r="D49" s="42"/>
      <c r="E49" s="42"/>
      <c r="F49" s="42"/>
      <c r="G49" s="42"/>
      <c r="H49" s="42"/>
      <c r="I49" s="42"/>
      <c r="J49" s="42"/>
      <c r="K49" s="42"/>
      <c r="L49" s="136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16.5" customHeight="1">
      <c r="A50" s="40"/>
      <c r="B50" s="41"/>
      <c r="C50" s="42"/>
      <c r="D50" s="42"/>
      <c r="E50" s="71" t="str">
        <f>E9</f>
        <v>02 - Rekonstrukce přípojek splaškové kanalizace</v>
      </c>
      <c r="F50" s="42"/>
      <c r="G50" s="42"/>
      <c r="H50" s="42"/>
      <c r="I50" s="42"/>
      <c r="J50" s="42"/>
      <c r="K50" s="42"/>
      <c r="L50" s="136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6.96" customHeight="1">
      <c r="A51" s="40"/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136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2" customHeight="1">
      <c r="A52" s="40"/>
      <c r="B52" s="41"/>
      <c r="C52" s="34" t="s">
        <v>21</v>
      </c>
      <c r="D52" s="42"/>
      <c r="E52" s="42"/>
      <c r="F52" s="29" t="str">
        <f>F12</f>
        <v>Broumov</v>
      </c>
      <c r="G52" s="42"/>
      <c r="H52" s="42"/>
      <c r="I52" s="34" t="s">
        <v>23</v>
      </c>
      <c r="J52" s="74" t="str">
        <f>IF(J12="","",J12)</f>
        <v>5. 2. 2023</v>
      </c>
      <c r="K52" s="42"/>
      <c r="L52" s="136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2" customFormat="1" ht="6.96" customHeight="1">
      <c r="A53" s="40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136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="2" customFormat="1" ht="25.65" customHeight="1">
      <c r="A54" s="40"/>
      <c r="B54" s="41"/>
      <c r="C54" s="34" t="s">
        <v>25</v>
      </c>
      <c r="D54" s="42"/>
      <c r="E54" s="42"/>
      <c r="F54" s="29" t="str">
        <f>E15</f>
        <v>Město Broumov</v>
      </c>
      <c r="G54" s="42"/>
      <c r="H54" s="42"/>
      <c r="I54" s="34" t="s">
        <v>31</v>
      </c>
      <c r="J54" s="38" t="str">
        <f>E21</f>
        <v>Ing. Jaroslava Marková</v>
      </c>
      <c r="K54" s="42"/>
      <c r="L54" s="136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</row>
    <row r="55" s="2" customFormat="1" ht="15.15" customHeight="1">
      <c r="A55" s="40"/>
      <c r="B55" s="41"/>
      <c r="C55" s="34" t="s">
        <v>29</v>
      </c>
      <c r="D55" s="42"/>
      <c r="E55" s="42"/>
      <c r="F55" s="29" t="str">
        <f>IF(E18="","",E18)</f>
        <v>Vyplň údaj</v>
      </c>
      <c r="G55" s="42"/>
      <c r="H55" s="42"/>
      <c r="I55" s="34" t="s">
        <v>34</v>
      </c>
      <c r="J55" s="38" t="str">
        <f>E24</f>
        <v>Tomáš Valenta</v>
      </c>
      <c r="K55" s="42"/>
      <c r="L55" s="136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="2" customFormat="1" ht="10.32" customHeight="1">
      <c r="A56" s="40"/>
      <c r="B56" s="41"/>
      <c r="C56" s="42"/>
      <c r="D56" s="42"/>
      <c r="E56" s="42"/>
      <c r="F56" s="42"/>
      <c r="G56" s="42"/>
      <c r="H56" s="42"/>
      <c r="I56" s="42"/>
      <c r="J56" s="42"/>
      <c r="K56" s="42"/>
      <c r="L56" s="136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29.28" customHeight="1">
      <c r="A57" s="40"/>
      <c r="B57" s="41"/>
      <c r="C57" s="163" t="s">
        <v>92</v>
      </c>
      <c r="D57" s="164"/>
      <c r="E57" s="164"/>
      <c r="F57" s="164"/>
      <c r="G57" s="164"/>
      <c r="H57" s="164"/>
      <c r="I57" s="164"/>
      <c r="J57" s="165" t="s">
        <v>93</v>
      </c>
      <c r="K57" s="164"/>
      <c r="L57" s="136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0.32" customHeight="1">
      <c r="A58" s="40"/>
      <c r="B58" s="41"/>
      <c r="C58" s="42"/>
      <c r="D58" s="42"/>
      <c r="E58" s="42"/>
      <c r="F58" s="42"/>
      <c r="G58" s="42"/>
      <c r="H58" s="42"/>
      <c r="I58" s="42"/>
      <c r="J58" s="42"/>
      <c r="K58" s="42"/>
      <c r="L58" s="136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22.8" customHeight="1">
      <c r="A59" s="40"/>
      <c r="B59" s="41"/>
      <c r="C59" s="166" t="s">
        <v>72</v>
      </c>
      <c r="D59" s="42"/>
      <c r="E59" s="42"/>
      <c r="F59" s="42"/>
      <c r="G59" s="42"/>
      <c r="H59" s="42"/>
      <c r="I59" s="42"/>
      <c r="J59" s="104">
        <f>J92</f>
        <v>0</v>
      </c>
      <c r="K59" s="42"/>
      <c r="L59" s="136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U59" s="19" t="s">
        <v>94</v>
      </c>
    </row>
    <row r="60" s="9" customFormat="1" ht="24.96" customHeight="1">
      <c r="A60" s="9"/>
      <c r="B60" s="167"/>
      <c r="C60" s="168"/>
      <c r="D60" s="169" t="s">
        <v>95</v>
      </c>
      <c r="E60" s="170"/>
      <c r="F60" s="170"/>
      <c r="G60" s="170"/>
      <c r="H60" s="170"/>
      <c r="I60" s="170"/>
      <c r="J60" s="171">
        <f>J93</f>
        <v>0</v>
      </c>
      <c r="K60" s="168"/>
      <c r="L60" s="172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73"/>
      <c r="C61" s="174"/>
      <c r="D61" s="175" t="s">
        <v>96</v>
      </c>
      <c r="E61" s="176"/>
      <c r="F61" s="176"/>
      <c r="G61" s="176"/>
      <c r="H61" s="176"/>
      <c r="I61" s="176"/>
      <c r="J61" s="177">
        <f>J94</f>
        <v>0</v>
      </c>
      <c r="K61" s="174"/>
      <c r="L61" s="178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73"/>
      <c r="C62" s="174"/>
      <c r="D62" s="175" t="s">
        <v>97</v>
      </c>
      <c r="E62" s="176"/>
      <c r="F62" s="176"/>
      <c r="G62" s="176"/>
      <c r="H62" s="176"/>
      <c r="I62" s="176"/>
      <c r="J62" s="177">
        <f>J343</f>
        <v>0</v>
      </c>
      <c r="K62" s="174"/>
      <c r="L62" s="178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73"/>
      <c r="C63" s="174"/>
      <c r="D63" s="175" t="s">
        <v>98</v>
      </c>
      <c r="E63" s="176"/>
      <c r="F63" s="176"/>
      <c r="G63" s="176"/>
      <c r="H63" s="176"/>
      <c r="I63" s="176"/>
      <c r="J63" s="177">
        <f>J349</f>
        <v>0</v>
      </c>
      <c r="K63" s="174"/>
      <c r="L63" s="178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73"/>
      <c r="C64" s="174"/>
      <c r="D64" s="175" t="s">
        <v>99</v>
      </c>
      <c r="E64" s="176"/>
      <c r="F64" s="176"/>
      <c r="G64" s="176"/>
      <c r="H64" s="176"/>
      <c r="I64" s="176"/>
      <c r="J64" s="177">
        <f>J363</f>
        <v>0</v>
      </c>
      <c r="K64" s="174"/>
      <c r="L64" s="178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73"/>
      <c r="C65" s="174"/>
      <c r="D65" s="175" t="s">
        <v>100</v>
      </c>
      <c r="E65" s="176"/>
      <c r="F65" s="176"/>
      <c r="G65" s="176"/>
      <c r="H65" s="176"/>
      <c r="I65" s="176"/>
      <c r="J65" s="177">
        <f>J397</f>
        <v>0</v>
      </c>
      <c r="K65" s="174"/>
      <c r="L65" s="17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73"/>
      <c r="C66" s="174"/>
      <c r="D66" s="175" t="s">
        <v>101</v>
      </c>
      <c r="E66" s="176"/>
      <c r="F66" s="176"/>
      <c r="G66" s="176"/>
      <c r="H66" s="176"/>
      <c r="I66" s="176"/>
      <c r="J66" s="177">
        <f>J482</f>
        <v>0</v>
      </c>
      <c r="K66" s="174"/>
      <c r="L66" s="178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73"/>
      <c r="C67" s="174"/>
      <c r="D67" s="175" t="s">
        <v>102</v>
      </c>
      <c r="E67" s="176"/>
      <c r="F67" s="176"/>
      <c r="G67" s="176"/>
      <c r="H67" s="176"/>
      <c r="I67" s="176"/>
      <c r="J67" s="177">
        <f>J494</f>
        <v>0</v>
      </c>
      <c r="K67" s="174"/>
      <c r="L67" s="178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73"/>
      <c r="C68" s="174"/>
      <c r="D68" s="175" t="s">
        <v>103</v>
      </c>
      <c r="E68" s="176"/>
      <c r="F68" s="176"/>
      <c r="G68" s="176"/>
      <c r="H68" s="176"/>
      <c r="I68" s="176"/>
      <c r="J68" s="177">
        <f>J500</f>
        <v>0</v>
      </c>
      <c r="K68" s="174"/>
      <c r="L68" s="178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9" customFormat="1" ht="24.96" customHeight="1">
      <c r="A69" s="9"/>
      <c r="B69" s="167"/>
      <c r="C69" s="168"/>
      <c r="D69" s="169" t="s">
        <v>104</v>
      </c>
      <c r="E69" s="170"/>
      <c r="F69" s="170"/>
      <c r="G69" s="170"/>
      <c r="H69" s="170"/>
      <c r="I69" s="170"/>
      <c r="J69" s="171">
        <f>J503</f>
        <v>0</v>
      </c>
      <c r="K69" s="168"/>
      <c r="L69" s="172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</row>
    <row r="70" s="10" customFormat="1" ht="19.92" customHeight="1">
      <c r="A70" s="10"/>
      <c r="B70" s="173"/>
      <c r="C70" s="174"/>
      <c r="D70" s="175" t="s">
        <v>105</v>
      </c>
      <c r="E70" s="176"/>
      <c r="F70" s="176"/>
      <c r="G70" s="176"/>
      <c r="H70" s="176"/>
      <c r="I70" s="176"/>
      <c r="J70" s="177">
        <f>J504</f>
        <v>0</v>
      </c>
      <c r="K70" s="174"/>
      <c r="L70" s="178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73"/>
      <c r="C71" s="174"/>
      <c r="D71" s="175" t="s">
        <v>106</v>
      </c>
      <c r="E71" s="176"/>
      <c r="F71" s="176"/>
      <c r="G71" s="176"/>
      <c r="H71" s="176"/>
      <c r="I71" s="176"/>
      <c r="J71" s="177">
        <f>J509</f>
        <v>0</v>
      </c>
      <c r="K71" s="174"/>
      <c r="L71" s="178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73"/>
      <c r="C72" s="174"/>
      <c r="D72" s="175" t="s">
        <v>107</v>
      </c>
      <c r="E72" s="176"/>
      <c r="F72" s="176"/>
      <c r="G72" s="176"/>
      <c r="H72" s="176"/>
      <c r="I72" s="176"/>
      <c r="J72" s="177">
        <f>J512</f>
        <v>0</v>
      </c>
      <c r="K72" s="174"/>
      <c r="L72" s="178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2" customFormat="1" ht="21.84" customHeight="1">
      <c r="A73" s="40"/>
      <c r="B73" s="41"/>
      <c r="C73" s="42"/>
      <c r="D73" s="42"/>
      <c r="E73" s="42"/>
      <c r="F73" s="42"/>
      <c r="G73" s="42"/>
      <c r="H73" s="42"/>
      <c r="I73" s="42"/>
      <c r="J73" s="42"/>
      <c r="K73" s="42"/>
      <c r="L73" s="136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</row>
    <row r="74" s="2" customFormat="1" ht="6.96" customHeight="1">
      <c r="A74" s="40"/>
      <c r="B74" s="61"/>
      <c r="C74" s="62"/>
      <c r="D74" s="62"/>
      <c r="E74" s="62"/>
      <c r="F74" s="62"/>
      <c r="G74" s="62"/>
      <c r="H74" s="62"/>
      <c r="I74" s="62"/>
      <c r="J74" s="62"/>
      <c r="K74" s="62"/>
      <c r="L74" s="136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</row>
    <row r="78" s="2" customFormat="1" ht="6.96" customHeight="1">
      <c r="A78" s="40"/>
      <c r="B78" s="63"/>
      <c r="C78" s="64"/>
      <c r="D78" s="64"/>
      <c r="E78" s="64"/>
      <c r="F78" s="64"/>
      <c r="G78" s="64"/>
      <c r="H78" s="64"/>
      <c r="I78" s="64"/>
      <c r="J78" s="64"/>
      <c r="K78" s="64"/>
      <c r="L78" s="136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</row>
    <row r="79" s="2" customFormat="1" ht="24.96" customHeight="1">
      <c r="A79" s="40"/>
      <c r="B79" s="41"/>
      <c r="C79" s="25" t="s">
        <v>108</v>
      </c>
      <c r="D79" s="42"/>
      <c r="E79" s="42"/>
      <c r="F79" s="42"/>
      <c r="G79" s="42"/>
      <c r="H79" s="42"/>
      <c r="I79" s="42"/>
      <c r="J79" s="42"/>
      <c r="K79" s="42"/>
      <c r="L79" s="136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</row>
    <row r="80" s="2" customFormat="1" ht="6.96" customHeight="1">
      <c r="A80" s="40"/>
      <c r="B80" s="41"/>
      <c r="C80" s="42"/>
      <c r="D80" s="42"/>
      <c r="E80" s="42"/>
      <c r="F80" s="42"/>
      <c r="G80" s="42"/>
      <c r="H80" s="42"/>
      <c r="I80" s="42"/>
      <c r="J80" s="42"/>
      <c r="K80" s="42"/>
      <c r="L80" s="136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</row>
    <row r="81" s="2" customFormat="1" ht="12" customHeight="1">
      <c r="A81" s="40"/>
      <c r="B81" s="41"/>
      <c r="C81" s="34" t="s">
        <v>16</v>
      </c>
      <c r="D81" s="42"/>
      <c r="E81" s="42"/>
      <c r="F81" s="42"/>
      <c r="G81" s="42"/>
      <c r="H81" s="42"/>
      <c r="I81" s="42"/>
      <c r="J81" s="42"/>
      <c r="K81" s="42"/>
      <c r="L81" s="136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2" s="2" customFormat="1" ht="26.25" customHeight="1">
      <c r="A82" s="40"/>
      <c r="B82" s="41"/>
      <c r="C82" s="42"/>
      <c r="D82" s="42"/>
      <c r="E82" s="162" t="str">
        <f>E7</f>
        <v>Rekonstrukce přípojek splaškové kanalizace a odvodnění prostoru za budovami č. I a II MěÚ Broumov</v>
      </c>
      <c r="F82" s="34"/>
      <c r="G82" s="34"/>
      <c r="H82" s="34"/>
      <c r="I82" s="42"/>
      <c r="J82" s="42"/>
      <c r="K82" s="42"/>
      <c r="L82" s="136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="2" customFormat="1" ht="12" customHeight="1">
      <c r="A83" s="40"/>
      <c r="B83" s="41"/>
      <c r="C83" s="34" t="s">
        <v>89</v>
      </c>
      <c r="D83" s="42"/>
      <c r="E83" s="42"/>
      <c r="F83" s="42"/>
      <c r="G83" s="42"/>
      <c r="H83" s="42"/>
      <c r="I83" s="42"/>
      <c r="J83" s="42"/>
      <c r="K83" s="42"/>
      <c r="L83" s="136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2" customFormat="1" ht="16.5" customHeight="1">
      <c r="A84" s="40"/>
      <c r="B84" s="41"/>
      <c r="C84" s="42"/>
      <c r="D84" s="42"/>
      <c r="E84" s="71" t="str">
        <f>E9</f>
        <v>02 - Rekonstrukce přípojek splaškové kanalizace</v>
      </c>
      <c r="F84" s="42"/>
      <c r="G84" s="42"/>
      <c r="H84" s="42"/>
      <c r="I84" s="42"/>
      <c r="J84" s="42"/>
      <c r="K84" s="42"/>
      <c r="L84" s="136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5" s="2" customFormat="1" ht="6.96" customHeight="1">
      <c r="A85" s="40"/>
      <c r="B85" s="41"/>
      <c r="C85" s="42"/>
      <c r="D85" s="42"/>
      <c r="E85" s="42"/>
      <c r="F85" s="42"/>
      <c r="G85" s="42"/>
      <c r="H85" s="42"/>
      <c r="I85" s="42"/>
      <c r="J85" s="42"/>
      <c r="K85" s="42"/>
      <c r="L85" s="136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</row>
    <row r="86" s="2" customFormat="1" ht="12" customHeight="1">
      <c r="A86" s="40"/>
      <c r="B86" s="41"/>
      <c r="C86" s="34" t="s">
        <v>21</v>
      </c>
      <c r="D86" s="42"/>
      <c r="E86" s="42"/>
      <c r="F86" s="29" t="str">
        <f>F12</f>
        <v>Broumov</v>
      </c>
      <c r="G86" s="42"/>
      <c r="H86" s="42"/>
      <c r="I86" s="34" t="s">
        <v>23</v>
      </c>
      <c r="J86" s="74" t="str">
        <f>IF(J12="","",J12)</f>
        <v>5. 2. 2023</v>
      </c>
      <c r="K86" s="42"/>
      <c r="L86" s="136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</row>
    <row r="87" s="2" customFormat="1" ht="6.96" customHeight="1">
      <c r="A87" s="40"/>
      <c r="B87" s="41"/>
      <c r="C87" s="42"/>
      <c r="D87" s="42"/>
      <c r="E87" s="42"/>
      <c r="F87" s="42"/>
      <c r="G87" s="42"/>
      <c r="H87" s="42"/>
      <c r="I87" s="42"/>
      <c r="J87" s="42"/>
      <c r="K87" s="42"/>
      <c r="L87" s="136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</row>
    <row r="88" s="2" customFormat="1" ht="25.65" customHeight="1">
      <c r="A88" s="40"/>
      <c r="B88" s="41"/>
      <c r="C88" s="34" t="s">
        <v>25</v>
      </c>
      <c r="D88" s="42"/>
      <c r="E88" s="42"/>
      <c r="F88" s="29" t="str">
        <f>E15</f>
        <v>Město Broumov</v>
      </c>
      <c r="G88" s="42"/>
      <c r="H88" s="42"/>
      <c r="I88" s="34" t="s">
        <v>31</v>
      </c>
      <c r="J88" s="38" t="str">
        <f>E21</f>
        <v>Ing. Jaroslava Marková</v>
      </c>
      <c r="K88" s="42"/>
      <c r="L88" s="136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</row>
    <row r="89" s="2" customFormat="1" ht="15.15" customHeight="1">
      <c r="A89" s="40"/>
      <c r="B89" s="41"/>
      <c r="C89" s="34" t="s">
        <v>29</v>
      </c>
      <c r="D89" s="42"/>
      <c r="E89" s="42"/>
      <c r="F89" s="29" t="str">
        <f>IF(E18="","",E18)</f>
        <v>Vyplň údaj</v>
      </c>
      <c r="G89" s="42"/>
      <c r="H89" s="42"/>
      <c r="I89" s="34" t="s">
        <v>34</v>
      </c>
      <c r="J89" s="38" t="str">
        <f>E24</f>
        <v>Tomáš Valenta</v>
      </c>
      <c r="K89" s="42"/>
      <c r="L89" s="136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</row>
    <row r="90" s="2" customFormat="1" ht="10.32" customHeight="1">
      <c r="A90" s="40"/>
      <c r="B90" s="41"/>
      <c r="C90" s="42"/>
      <c r="D90" s="42"/>
      <c r="E90" s="42"/>
      <c r="F90" s="42"/>
      <c r="G90" s="42"/>
      <c r="H90" s="42"/>
      <c r="I90" s="42"/>
      <c r="J90" s="42"/>
      <c r="K90" s="42"/>
      <c r="L90" s="136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</row>
    <row r="91" s="11" customFormat="1" ht="29.28" customHeight="1">
      <c r="A91" s="179"/>
      <c r="B91" s="180"/>
      <c r="C91" s="181" t="s">
        <v>109</v>
      </c>
      <c r="D91" s="182" t="s">
        <v>59</v>
      </c>
      <c r="E91" s="182" t="s">
        <v>55</v>
      </c>
      <c r="F91" s="182" t="s">
        <v>56</v>
      </c>
      <c r="G91" s="182" t="s">
        <v>110</v>
      </c>
      <c r="H91" s="182" t="s">
        <v>111</v>
      </c>
      <c r="I91" s="182" t="s">
        <v>112</v>
      </c>
      <c r="J91" s="183" t="s">
        <v>93</v>
      </c>
      <c r="K91" s="184" t="s">
        <v>113</v>
      </c>
      <c r="L91" s="185"/>
      <c r="M91" s="94" t="s">
        <v>19</v>
      </c>
      <c r="N91" s="95" t="s">
        <v>44</v>
      </c>
      <c r="O91" s="95" t="s">
        <v>114</v>
      </c>
      <c r="P91" s="95" t="s">
        <v>115</v>
      </c>
      <c r="Q91" s="95" t="s">
        <v>116</v>
      </c>
      <c r="R91" s="95" t="s">
        <v>117</v>
      </c>
      <c r="S91" s="95" t="s">
        <v>118</v>
      </c>
      <c r="T91" s="96" t="s">
        <v>119</v>
      </c>
      <c r="U91" s="179"/>
      <c r="V91" s="179"/>
      <c r="W91" s="179"/>
      <c r="X91" s="179"/>
      <c r="Y91" s="179"/>
      <c r="Z91" s="179"/>
      <c r="AA91" s="179"/>
      <c r="AB91" s="179"/>
      <c r="AC91" s="179"/>
      <c r="AD91" s="179"/>
      <c r="AE91" s="179"/>
    </row>
    <row r="92" s="2" customFormat="1" ht="22.8" customHeight="1">
      <c r="A92" s="40"/>
      <c r="B92" s="41"/>
      <c r="C92" s="101" t="s">
        <v>120</v>
      </c>
      <c r="D92" s="42"/>
      <c r="E92" s="42"/>
      <c r="F92" s="42"/>
      <c r="G92" s="42"/>
      <c r="H92" s="42"/>
      <c r="I92" s="42"/>
      <c r="J92" s="186">
        <f>BK92</f>
        <v>0</v>
      </c>
      <c r="K92" s="42"/>
      <c r="L92" s="46"/>
      <c r="M92" s="97"/>
      <c r="N92" s="187"/>
      <c r="O92" s="98"/>
      <c r="P92" s="188">
        <f>P93+P503</f>
        <v>0</v>
      </c>
      <c r="Q92" s="98"/>
      <c r="R92" s="188">
        <f>R93+R503</f>
        <v>155.49326619999999</v>
      </c>
      <c r="S92" s="98"/>
      <c r="T92" s="189">
        <f>T93+T503</f>
        <v>52.191719999999997</v>
      </c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T92" s="19" t="s">
        <v>73</v>
      </c>
      <c r="AU92" s="19" t="s">
        <v>94</v>
      </c>
      <c r="BK92" s="190">
        <f>BK93+BK503</f>
        <v>0</v>
      </c>
    </row>
    <row r="93" s="12" customFormat="1" ht="25.92" customHeight="1">
      <c r="A93" s="12"/>
      <c r="B93" s="191"/>
      <c r="C93" s="192"/>
      <c r="D93" s="193" t="s">
        <v>73</v>
      </c>
      <c r="E93" s="194" t="s">
        <v>121</v>
      </c>
      <c r="F93" s="194" t="s">
        <v>122</v>
      </c>
      <c r="G93" s="192"/>
      <c r="H93" s="192"/>
      <c r="I93" s="195"/>
      <c r="J93" s="196">
        <f>BK93</f>
        <v>0</v>
      </c>
      <c r="K93" s="192"/>
      <c r="L93" s="197"/>
      <c r="M93" s="198"/>
      <c r="N93" s="199"/>
      <c r="O93" s="199"/>
      <c r="P93" s="200">
        <f>P94+P343+P349+P363+P397+P482+P494+P500</f>
        <v>0</v>
      </c>
      <c r="Q93" s="199"/>
      <c r="R93" s="200">
        <f>R94+R343+R349+R363+R397+R482+R494+R500</f>
        <v>155.49326619999999</v>
      </c>
      <c r="S93" s="199"/>
      <c r="T93" s="201">
        <f>T94+T343+T349+T363+T397+T482+T494+T500</f>
        <v>52.191719999999997</v>
      </c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R93" s="202" t="s">
        <v>82</v>
      </c>
      <c r="AT93" s="203" t="s">
        <v>73</v>
      </c>
      <c r="AU93" s="203" t="s">
        <v>74</v>
      </c>
      <c r="AY93" s="202" t="s">
        <v>123</v>
      </c>
      <c r="BK93" s="204">
        <f>BK94+BK343+BK349+BK363+BK397+BK482+BK494+BK500</f>
        <v>0</v>
      </c>
    </row>
    <row r="94" s="12" customFormat="1" ht="22.8" customHeight="1">
      <c r="A94" s="12"/>
      <c r="B94" s="191"/>
      <c r="C94" s="192"/>
      <c r="D94" s="193" t="s">
        <v>73</v>
      </c>
      <c r="E94" s="205" t="s">
        <v>82</v>
      </c>
      <c r="F94" s="205" t="s">
        <v>124</v>
      </c>
      <c r="G94" s="192"/>
      <c r="H94" s="192"/>
      <c r="I94" s="195"/>
      <c r="J94" s="206">
        <f>BK94</f>
        <v>0</v>
      </c>
      <c r="K94" s="192"/>
      <c r="L94" s="197"/>
      <c r="M94" s="198"/>
      <c r="N94" s="199"/>
      <c r="O94" s="199"/>
      <c r="P94" s="200">
        <f>SUM(P95:P342)</f>
        <v>0</v>
      </c>
      <c r="Q94" s="199"/>
      <c r="R94" s="200">
        <f>SUM(R95:R342)</f>
        <v>0</v>
      </c>
      <c r="S94" s="199"/>
      <c r="T94" s="201">
        <f>SUM(T95:T342)</f>
        <v>52.191719999999997</v>
      </c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R94" s="202" t="s">
        <v>82</v>
      </c>
      <c r="AT94" s="203" t="s">
        <v>73</v>
      </c>
      <c r="AU94" s="203" t="s">
        <v>82</v>
      </c>
      <c r="AY94" s="202" t="s">
        <v>123</v>
      </c>
      <c r="BK94" s="204">
        <f>SUM(BK95:BK342)</f>
        <v>0</v>
      </c>
    </row>
    <row r="95" s="2" customFormat="1" ht="78" customHeight="1">
      <c r="A95" s="40"/>
      <c r="B95" s="41"/>
      <c r="C95" s="207" t="s">
        <v>82</v>
      </c>
      <c r="D95" s="207" t="s">
        <v>125</v>
      </c>
      <c r="E95" s="208" t="s">
        <v>126</v>
      </c>
      <c r="F95" s="209" t="s">
        <v>127</v>
      </c>
      <c r="G95" s="210" t="s">
        <v>128</v>
      </c>
      <c r="H95" s="211">
        <v>125.16</v>
      </c>
      <c r="I95" s="212"/>
      <c r="J95" s="213">
        <f>ROUND(I95*H95,2)</f>
        <v>0</v>
      </c>
      <c r="K95" s="214"/>
      <c r="L95" s="46"/>
      <c r="M95" s="215" t="s">
        <v>19</v>
      </c>
      <c r="N95" s="216" t="s">
        <v>45</v>
      </c>
      <c r="O95" s="86"/>
      <c r="P95" s="217">
        <f>O95*H95</f>
        <v>0</v>
      </c>
      <c r="Q95" s="217">
        <v>0</v>
      </c>
      <c r="R95" s="217">
        <f>Q95*H95</f>
        <v>0</v>
      </c>
      <c r="S95" s="217">
        <v>0.41699999999999998</v>
      </c>
      <c r="T95" s="218">
        <f>S95*H95</f>
        <v>52.191719999999997</v>
      </c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R95" s="219" t="s">
        <v>129</v>
      </c>
      <c r="AT95" s="219" t="s">
        <v>125</v>
      </c>
      <c r="AU95" s="219" t="s">
        <v>84</v>
      </c>
      <c r="AY95" s="19" t="s">
        <v>123</v>
      </c>
      <c r="BE95" s="220">
        <f>IF(N95="základní",J95,0)</f>
        <v>0</v>
      </c>
      <c r="BF95" s="220">
        <f>IF(N95="snížená",J95,0)</f>
        <v>0</v>
      </c>
      <c r="BG95" s="220">
        <f>IF(N95="zákl. přenesená",J95,0)</f>
        <v>0</v>
      </c>
      <c r="BH95" s="220">
        <f>IF(N95="sníž. přenesená",J95,0)</f>
        <v>0</v>
      </c>
      <c r="BI95" s="220">
        <f>IF(N95="nulová",J95,0)</f>
        <v>0</v>
      </c>
      <c r="BJ95" s="19" t="s">
        <v>82</v>
      </c>
      <c r="BK95" s="220">
        <f>ROUND(I95*H95,2)</f>
        <v>0</v>
      </c>
      <c r="BL95" s="19" t="s">
        <v>129</v>
      </c>
      <c r="BM95" s="219" t="s">
        <v>829</v>
      </c>
    </row>
    <row r="96" s="2" customFormat="1">
      <c r="A96" s="40"/>
      <c r="B96" s="41"/>
      <c r="C96" s="42"/>
      <c r="D96" s="221" t="s">
        <v>131</v>
      </c>
      <c r="E96" s="42"/>
      <c r="F96" s="222" t="s">
        <v>132</v>
      </c>
      <c r="G96" s="42"/>
      <c r="H96" s="42"/>
      <c r="I96" s="223"/>
      <c r="J96" s="42"/>
      <c r="K96" s="42"/>
      <c r="L96" s="46"/>
      <c r="M96" s="224"/>
      <c r="N96" s="225"/>
      <c r="O96" s="86"/>
      <c r="P96" s="86"/>
      <c r="Q96" s="86"/>
      <c r="R96" s="86"/>
      <c r="S96" s="86"/>
      <c r="T96" s="87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T96" s="19" t="s">
        <v>131</v>
      </c>
      <c r="AU96" s="19" t="s">
        <v>84</v>
      </c>
    </row>
    <row r="97" s="13" customFormat="1">
      <c r="A97" s="13"/>
      <c r="B97" s="226"/>
      <c r="C97" s="227"/>
      <c r="D97" s="228" t="s">
        <v>133</v>
      </c>
      <c r="E97" s="229" t="s">
        <v>19</v>
      </c>
      <c r="F97" s="230" t="s">
        <v>830</v>
      </c>
      <c r="G97" s="227"/>
      <c r="H97" s="231">
        <v>42.719999999999999</v>
      </c>
      <c r="I97" s="232"/>
      <c r="J97" s="227"/>
      <c r="K97" s="227"/>
      <c r="L97" s="233"/>
      <c r="M97" s="234"/>
      <c r="N97" s="235"/>
      <c r="O97" s="235"/>
      <c r="P97" s="235"/>
      <c r="Q97" s="235"/>
      <c r="R97" s="235"/>
      <c r="S97" s="235"/>
      <c r="T97" s="236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T97" s="237" t="s">
        <v>133</v>
      </c>
      <c r="AU97" s="237" t="s">
        <v>84</v>
      </c>
      <c r="AV97" s="13" t="s">
        <v>84</v>
      </c>
      <c r="AW97" s="13" t="s">
        <v>33</v>
      </c>
      <c r="AX97" s="13" t="s">
        <v>74</v>
      </c>
      <c r="AY97" s="237" t="s">
        <v>123</v>
      </c>
    </row>
    <row r="98" s="14" customFormat="1">
      <c r="A98" s="14"/>
      <c r="B98" s="238"/>
      <c r="C98" s="239"/>
      <c r="D98" s="228" t="s">
        <v>133</v>
      </c>
      <c r="E98" s="240" t="s">
        <v>19</v>
      </c>
      <c r="F98" s="241" t="s">
        <v>831</v>
      </c>
      <c r="G98" s="239"/>
      <c r="H98" s="240" t="s">
        <v>19</v>
      </c>
      <c r="I98" s="242"/>
      <c r="J98" s="239"/>
      <c r="K98" s="239"/>
      <c r="L98" s="243"/>
      <c r="M98" s="244"/>
      <c r="N98" s="245"/>
      <c r="O98" s="245"/>
      <c r="P98" s="245"/>
      <c r="Q98" s="245"/>
      <c r="R98" s="245"/>
      <c r="S98" s="245"/>
      <c r="T98" s="246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T98" s="247" t="s">
        <v>133</v>
      </c>
      <c r="AU98" s="247" t="s">
        <v>84</v>
      </c>
      <c r="AV98" s="14" t="s">
        <v>82</v>
      </c>
      <c r="AW98" s="14" t="s">
        <v>33</v>
      </c>
      <c r="AX98" s="14" t="s">
        <v>74</v>
      </c>
      <c r="AY98" s="247" t="s">
        <v>123</v>
      </c>
    </row>
    <row r="99" s="13" customFormat="1">
      <c r="A99" s="13"/>
      <c r="B99" s="226"/>
      <c r="C99" s="227"/>
      <c r="D99" s="228" t="s">
        <v>133</v>
      </c>
      <c r="E99" s="229" t="s">
        <v>19</v>
      </c>
      <c r="F99" s="230" t="s">
        <v>832</v>
      </c>
      <c r="G99" s="227"/>
      <c r="H99" s="231">
        <v>41.159999999999997</v>
      </c>
      <c r="I99" s="232"/>
      <c r="J99" s="227"/>
      <c r="K99" s="227"/>
      <c r="L99" s="233"/>
      <c r="M99" s="234"/>
      <c r="N99" s="235"/>
      <c r="O99" s="235"/>
      <c r="P99" s="235"/>
      <c r="Q99" s="235"/>
      <c r="R99" s="235"/>
      <c r="S99" s="235"/>
      <c r="T99" s="236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T99" s="237" t="s">
        <v>133</v>
      </c>
      <c r="AU99" s="237" t="s">
        <v>84</v>
      </c>
      <c r="AV99" s="13" t="s">
        <v>84</v>
      </c>
      <c r="AW99" s="13" t="s">
        <v>33</v>
      </c>
      <c r="AX99" s="13" t="s">
        <v>74</v>
      </c>
      <c r="AY99" s="237" t="s">
        <v>123</v>
      </c>
    </row>
    <row r="100" s="14" customFormat="1">
      <c r="A100" s="14"/>
      <c r="B100" s="238"/>
      <c r="C100" s="239"/>
      <c r="D100" s="228" t="s">
        <v>133</v>
      </c>
      <c r="E100" s="240" t="s">
        <v>19</v>
      </c>
      <c r="F100" s="241" t="s">
        <v>833</v>
      </c>
      <c r="G100" s="239"/>
      <c r="H100" s="240" t="s">
        <v>19</v>
      </c>
      <c r="I100" s="242"/>
      <c r="J100" s="239"/>
      <c r="K100" s="239"/>
      <c r="L100" s="243"/>
      <c r="M100" s="244"/>
      <c r="N100" s="245"/>
      <c r="O100" s="245"/>
      <c r="P100" s="245"/>
      <c r="Q100" s="245"/>
      <c r="R100" s="245"/>
      <c r="S100" s="245"/>
      <c r="T100" s="246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T100" s="247" t="s">
        <v>133</v>
      </c>
      <c r="AU100" s="247" t="s">
        <v>84</v>
      </c>
      <c r="AV100" s="14" t="s">
        <v>82</v>
      </c>
      <c r="AW100" s="14" t="s">
        <v>33</v>
      </c>
      <c r="AX100" s="14" t="s">
        <v>74</v>
      </c>
      <c r="AY100" s="247" t="s">
        <v>123</v>
      </c>
    </row>
    <row r="101" s="13" customFormat="1">
      <c r="A101" s="13"/>
      <c r="B101" s="226"/>
      <c r="C101" s="227"/>
      <c r="D101" s="228" t="s">
        <v>133</v>
      </c>
      <c r="E101" s="229" t="s">
        <v>19</v>
      </c>
      <c r="F101" s="230" t="s">
        <v>834</v>
      </c>
      <c r="G101" s="227"/>
      <c r="H101" s="231">
        <v>39.280000000000001</v>
      </c>
      <c r="I101" s="232"/>
      <c r="J101" s="227"/>
      <c r="K101" s="227"/>
      <c r="L101" s="233"/>
      <c r="M101" s="234"/>
      <c r="N101" s="235"/>
      <c r="O101" s="235"/>
      <c r="P101" s="235"/>
      <c r="Q101" s="235"/>
      <c r="R101" s="235"/>
      <c r="S101" s="235"/>
      <c r="T101" s="236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T101" s="237" t="s">
        <v>133</v>
      </c>
      <c r="AU101" s="237" t="s">
        <v>84</v>
      </c>
      <c r="AV101" s="13" t="s">
        <v>84</v>
      </c>
      <c r="AW101" s="13" t="s">
        <v>33</v>
      </c>
      <c r="AX101" s="13" t="s">
        <v>74</v>
      </c>
      <c r="AY101" s="237" t="s">
        <v>123</v>
      </c>
    </row>
    <row r="102" s="14" customFormat="1">
      <c r="A102" s="14"/>
      <c r="B102" s="238"/>
      <c r="C102" s="239"/>
      <c r="D102" s="228" t="s">
        <v>133</v>
      </c>
      <c r="E102" s="240" t="s">
        <v>19</v>
      </c>
      <c r="F102" s="241" t="s">
        <v>835</v>
      </c>
      <c r="G102" s="239"/>
      <c r="H102" s="240" t="s">
        <v>19</v>
      </c>
      <c r="I102" s="242"/>
      <c r="J102" s="239"/>
      <c r="K102" s="239"/>
      <c r="L102" s="243"/>
      <c r="M102" s="244"/>
      <c r="N102" s="245"/>
      <c r="O102" s="245"/>
      <c r="P102" s="245"/>
      <c r="Q102" s="245"/>
      <c r="R102" s="245"/>
      <c r="S102" s="245"/>
      <c r="T102" s="246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T102" s="247" t="s">
        <v>133</v>
      </c>
      <c r="AU102" s="247" t="s">
        <v>84</v>
      </c>
      <c r="AV102" s="14" t="s">
        <v>82</v>
      </c>
      <c r="AW102" s="14" t="s">
        <v>33</v>
      </c>
      <c r="AX102" s="14" t="s">
        <v>74</v>
      </c>
      <c r="AY102" s="247" t="s">
        <v>123</v>
      </c>
    </row>
    <row r="103" s="13" customFormat="1">
      <c r="A103" s="13"/>
      <c r="B103" s="226"/>
      <c r="C103" s="227"/>
      <c r="D103" s="228" t="s">
        <v>133</v>
      </c>
      <c r="E103" s="229" t="s">
        <v>19</v>
      </c>
      <c r="F103" s="230" t="s">
        <v>836</v>
      </c>
      <c r="G103" s="227"/>
      <c r="H103" s="231">
        <v>2</v>
      </c>
      <c r="I103" s="232"/>
      <c r="J103" s="227"/>
      <c r="K103" s="227"/>
      <c r="L103" s="233"/>
      <c r="M103" s="234"/>
      <c r="N103" s="235"/>
      <c r="O103" s="235"/>
      <c r="P103" s="235"/>
      <c r="Q103" s="235"/>
      <c r="R103" s="235"/>
      <c r="S103" s="235"/>
      <c r="T103" s="236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T103" s="237" t="s">
        <v>133</v>
      </c>
      <c r="AU103" s="237" t="s">
        <v>84</v>
      </c>
      <c r="AV103" s="13" t="s">
        <v>84</v>
      </c>
      <c r="AW103" s="13" t="s">
        <v>33</v>
      </c>
      <c r="AX103" s="13" t="s">
        <v>74</v>
      </c>
      <c r="AY103" s="237" t="s">
        <v>123</v>
      </c>
    </row>
    <row r="104" s="14" customFormat="1">
      <c r="A104" s="14"/>
      <c r="B104" s="238"/>
      <c r="C104" s="239"/>
      <c r="D104" s="228" t="s">
        <v>133</v>
      </c>
      <c r="E104" s="240" t="s">
        <v>19</v>
      </c>
      <c r="F104" s="241" t="s">
        <v>138</v>
      </c>
      <c r="G104" s="239"/>
      <c r="H104" s="240" t="s">
        <v>19</v>
      </c>
      <c r="I104" s="242"/>
      <c r="J104" s="239"/>
      <c r="K104" s="239"/>
      <c r="L104" s="243"/>
      <c r="M104" s="244"/>
      <c r="N104" s="245"/>
      <c r="O104" s="245"/>
      <c r="P104" s="245"/>
      <c r="Q104" s="245"/>
      <c r="R104" s="245"/>
      <c r="S104" s="245"/>
      <c r="T104" s="246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T104" s="247" t="s">
        <v>133</v>
      </c>
      <c r="AU104" s="247" t="s">
        <v>84</v>
      </c>
      <c r="AV104" s="14" t="s">
        <v>82</v>
      </c>
      <c r="AW104" s="14" t="s">
        <v>33</v>
      </c>
      <c r="AX104" s="14" t="s">
        <v>74</v>
      </c>
      <c r="AY104" s="247" t="s">
        <v>123</v>
      </c>
    </row>
    <row r="105" s="15" customFormat="1">
      <c r="A105" s="15"/>
      <c r="B105" s="248"/>
      <c r="C105" s="249"/>
      <c r="D105" s="228" t="s">
        <v>133</v>
      </c>
      <c r="E105" s="250" t="s">
        <v>19</v>
      </c>
      <c r="F105" s="251" t="s">
        <v>155</v>
      </c>
      <c r="G105" s="249"/>
      <c r="H105" s="252">
        <v>125.16</v>
      </c>
      <c r="I105" s="253"/>
      <c r="J105" s="249"/>
      <c r="K105" s="249"/>
      <c r="L105" s="254"/>
      <c r="M105" s="255"/>
      <c r="N105" s="256"/>
      <c r="O105" s="256"/>
      <c r="P105" s="256"/>
      <c r="Q105" s="256"/>
      <c r="R105" s="256"/>
      <c r="S105" s="256"/>
      <c r="T105" s="257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T105" s="258" t="s">
        <v>133</v>
      </c>
      <c r="AU105" s="258" t="s">
        <v>84</v>
      </c>
      <c r="AV105" s="15" t="s">
        <v>129</v>
      </c>
      <c r="AW105" s="15" t="s">
        <v>33</v>
      </c>
      <c r="AX105" s="15" t="s">
        <v>82</v>
      </c>
      <c r="AY105" s="258" t="s">
        <v>123</v>
      </c>
    </row>
    <row r="106" s="2" customFormat="1" ht="49.05" customHeight="1">
      <c r="A106" s="40"/>
      <c r="B106" s="41"/>
      <c r="C106" s="207" t="s">
        <v>84</v>
      </c>
      <c r="D106" s="207" t="s">
        <v>125</v>
      </c>
      <c r="E106" s="208" t="s">
        <v>165</v>
      </c>
      <c r="F106" s="209" t="s">
        <v>166</v>
      </c>
      <c r="G106" s="210" t="s">
        <v>167</v>
      </c>
      <c r="H106" s="211">
        <v>14.512000000000001</v>
      </c>
      <c r="I106" s="212"/>
      <c r="J106" s="213">
        <f>ROUND(I106*H106,2)</f>
        <v>0</v>
      </c>
      <c r="K106" s="214"/>
      <c r="L106" s="46"/>
      <c r="M106" s="215" t="s">
        <v>19</v>
      </c>
      <c r="N106" s="216" t="s">
        <v>45</v>
      </c>
      <c r="O106" s="86"/>
      <c r="P106" s="217">
        <f>O106*H106</f>
        <v>0</v>
      </c>
      <c r="Q106" s="217">
        <v>0</v>
      </c>
      <c r="R106" s="217">
        <f>Q106*H106</f>
        <v>0</v>
      </c>
      <c r="S106" s="217">
        <v>0</v>
      </c>
      <c r="T106" s="218">
        <f>S106*H106</f>
        <v>0</v>
      </c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R106" s="219" t="s">
        <v>129</v>
      </c>
      <c r="AT106" s="219" t="s">
        <v>125</v>
      </c>
      <c r="AU106" s="219" t="s">
        <v>84</v>
      </c>
      <c r="AY106" s="19" t="s">
        <v>123</v>
      </c>
      <c r="BE106" s="220">
        <f>IF(N106="základní",J106,0)</f>
        <v>0</v>
      </c>
      <c r="BF106" s="220">
        <f>IF(N106="snížená",J106,0)</f>
        <v>0</v>
      </c>
      <c r="BG106" s="220">
        <f>IF(N106="zákl. přenesená",J106,0)</f>
        <v>0</v>
      </c>
      <c r="BH106" s="220">
        <f>IF(N106="sníž. přenesená",J106,0)</f>
        <v>0</v>
      </c>
      <c r="BI106" s="220">
        <f>IF(N106="nulová",J106,0)</f>
        <v>0</v>
      </c>
      <c r="BJ106" s="19" t="s">
        <v>82</v>
      </c>
      <c r="BK106" s="220">
        <f>ROUND(I106*H106,2)</f>
        <v>0</v>
      </c>
      <c r="BL106" s="19" t="s">
        <v>129</v>
      </c>
      <c r="BM106" s="219" t="s">
        <v>837</v>
      </c>
    </row>
    <row r="107" s="2" customFormat="1">
      <c r="A107" s="40"/>
      <c r="B107" s="41"/>
      <c r="C107" s="42"/>
      <c r="D107" s="221" t="s">
        <v>131</v>
      </c>
      <c r="E107" s="42"/>
      <c r="F107" s="222" t="s">
        <v>169</v>
      </c>
      <c r="G107" s="42"/>
      <c r="H107" s="42"/>
      <c r="I107" s="223"/>
      <c r="J107" s="42"/>
      <c r="K107" s="42"/>
      <c r="L107" s="46"/>
      <c r="M107" s="224"/>
      <c r="N107" s="225"/>
      <c r="O107" s="86"/>
      <c r="P107" s="86"/>
      <c r="Q107" s="86"/>
      <c r="R107" s="86"/>
      <c r="S107" s="86"/>
      <c r="T107" s="87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T107" s="19" t="s">
        <v>131</v>
      </c>
      <c r="AU107" s="19" t="s">
        <v>84</v>
      </c>
    </row>
    <row r="108" s="13" customFormat="1">
      <c r="A108" s="13"/>
      <c r="B108" s="226"/>
      <c r="C108" s="227"/>
      <c r="D108" s="228" t="s">
        <v>133</v>
      </c>
      <c r="E108" s="229" t="s">
        <v>19</v>
      </c>
      <c r="F108" s="230" t="s">
        <v>838</v>
      </c>
      <c r="G108" s="227"/>
      <c r="H108" s="231">
        <v>7.9950000000000001</v>
      </c>
      <c r="I108" s="232"/>
      <c r="J108" s="227"/>
      <c r="K108" s="227"/>
      <c r="L108" s="233"/>
      <c r="M108" s="234"/>
      <c r="N108" s="235"/>
      <c r="O108" s="235"/>
      <c r="P108" s="235"/>
      <c r="Q108" s="235"/>
      <c r="R108" s="235"/>
      <c r="S108" s="235"/>
      <c r="T108" s="236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T108" s="237" t="s">
        <v>133</v>
      </c>
      <c r="AU108" s="237" t="s">
        <v>84</v>
      </c>
      <c r="AV108" s="13" t="s">
        <v>84</v>
      </c>
      <c r="AW108" s="13" t="s">
        <v>33</v>
      </c>
      <c r="AX108" s="13" t="s">
        <v>74</v>
      </c>
      <c r="AY108" s="237" t="s">
        <v>123</v>
      </c>
    </row>
    <row r="109" s="13" customFormat="1">
      <c r="A109" s="13"/>
      <c r="B109" s="226"/>
      <c r="C109" s="227"/>
      <c r="D109" s="228" t="s">
        <v>133</v>
      </c>
      <c r="E109" s="229" t="s">
        <v>19</v>
      </c>
      <c r="F109" s="230" t="s">
        <v>839</v>
      </c>
      <c r="G109" s="227"/>
      <c r="H109" s="231">
        <v>13.16</v>
      </c>
      <c r="I109" s="232"/>
      <c r="J109" s="227"/>
      <c r="K109" s="227"/>
      <c r="L109" s="233"/>
      <c r="M109" s="234"/>
      <c r="N109" s="235"/>
      <c r="O109" s="235"/>
      <c r="P109" s="235"/>
      <c r="Q109" s="235"/>
      <c r="R109" s="235"/>
      <c r="S109" s="235"/>
      <c r="T109" s="236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37" t="s">
        <v>133</v>
      </c>
      <c r="AU109" s="237" t="s">
        <v>84</v>
      </c>
      <c r="AV109" s="13" t="s">
        <v>84</v>
      </c>
      <c r="AW109" s="13" t="s">
        <v>33</v>
      </c>
      <c r="AX109" s="13" t="s">
        <v>74</v>
      </c>
      <c r="AY109" s="237" t="s">
        <v>123</v>
      </c>
    </row>
    <row r="110" s="14" customFormat="1">
      <c r="A110" s="14"/>
      <c r="B110" s="238"/>
      <c r="C110" s="239"/>
      <c r="D110" s="228" t="s">
        <v>133</v>
      </c>
      <c r="E110" s="240" t="s">
        <v>19</v>
      </c>
      <c r="F110" s="241" t="s">
        <v>831</v>
      </c>
      <c r="G110" s="239"/>
      <c r="H110" s="240" t="s">
        <v>19</v>
      </c>
      <c r="I110" s="242"/>
      <c r="J110" s="239"/>
      <c r="K110" s="239"/>
      <c r="L110" s="243"/>
      <c r="M110" s="244"/>
      <c r="N110" s="245"/>
      <c r="O110" s="245"/>
      <c r="P110" s="245"/>
      <c r="Q110" s="245"/>
      <c r="R110" s="245"/>
      <c r="S110" s="245"/>
      <c r="T110" s="246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T110" s="247" t="s">
        <v>133</v>
      </c>
      <c r="AU110" s="247" t="s">
        <v>84</v>
      </c>
      <c r="AV110" s="14" t="s">
        <v>82</v>
      </c>
      <c r="AW110" s="14" t="s">
        <v>33</v>
      </c>
      <c r="AX110" s="14" t="s">
        <v>74</v>
      </c>
      <c r="AY110" s="247" t="s">
        <v>123</v>
      </c>
    </row>
    <row r="111" s="13" customFormat="1">
      <c r="A111" s="13"/>
      <c r="B111" s="226"/>
      <c r="C111" s="227"/>
      <c r="D111" s="228" t="s">
        <v>133</v>
      </c>
      <c r="E111" s="229" t="s">
        <v>19</v>
      </c>
      <c r="F111" s="230" t="s">
        <v>840</v>
      </c>
      <c r="G111" s="227"/>
      <c r="H111" s="231">
        <v>17.001999999999999</v>
      </c>
      <c r="I111" s="232"/>
      <c r="J111" s="227"/>
      <c r="K111" s="227"/>
      <c r="L111" s="233"/>
      <c r="M111" s="234"/>
      <c r="N111" s="235"/>
      <c r="O111" s="235"/>
      <c r="P111" s="235"/>
      <c r="Q111" s="235"/>
      <c r="R111" s="235"/>
      <c r="S111" s="235"/>
      <c r="T111" s="236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T111" s="237" t="s">
        <v>133</v>
      </c>
      <c r="AU111" s="237" t="s">
        <v>84</v>
      </c>
      <c r="AV111" s="13" t="s">
        <v>84</v>
      </c>
      <c r="AW111" s="13" t="s">
        <v>33</v>
      </c>
      <c r="AX111" s="13" t="s">
        <v>74</v>
      </c>
      <c r="AY111" s="237" t="s">
        <v>123</v>
      </c>
    </row>
    <row r="112" s="13" customFormat="1">
      <c r="A112" s="13"/>
      <c r="B112" s="226"/>
      <c r="C112" s="227"/>
      <c r="D112" s="228" t="s">
        <v>133</v>
      </c>
      <c r="E112" s="229" t="s">
        <v>19</v>
      </c>
      <c r="F112" s="230" t="s">
        <v>841</v>
      </c>
      <c r="G112" s="227"/>
      <c r="H112" s="231">
        <v>1.595</v>
      </c>
      <c r="I112" s="232"/>
      <c r="J112" s="227"/>
      <c r="K112" s="227"/>
      <c r="L112" s="233"/>
      <c r="M112" s="234"/>
      <c r="N112" s="235"/>
      <c r="O112" s="235"/>
      <c r="P112" s="235"/>
      <c r="Q112" s="235"/>
      <c r="R112" s="235"/>
      <c r="S112" s="235"/>
      <c r="T112" s="236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37" t="s">
        <v>133</v>
      </c>
      <c r="AU112" s="237" t="s">
        <v>84</v>
      </c>
      <c r="AV112" s="13" t="s">
        <v>84</v>
      </c>
      <c r="AW112" s="13" t="s">
        <v>33</v>
      </c>
      <c r="AX112" s="13" t="s">
        <v>74</v>
      </c>
      <c r="AY112" s="237" t="s">
        <v>123</v>
      </c>
    </row>
    <row r="113" s="14" customFormat="1">
      <c r="A113" s="14"/>
      <c r="B113" s="238"/>
      <c r="C113" s="239"/>
      <c r="D113" s="228" t="s">
        <v>133</v>
      </c>
      <c r="E113" s="240" t="s">
        <v>19</v>
      </c>
      <c r="F113" s="241" t="s">
        <v>833</v>
      </c>
      <c r="G113" s="239"/>
      <c r="H113" s="240" t="s">
        <v>19</v>
      </c>
      <c r="I113" s="242"/>
      <c r="J113" s="239"/>
      <c r="K113" s="239"/>
      <c r="L113" s="243"/>
      <c r="M113" s="244"/>
      <c r="N113" s="245"/>
      <c r="O113" s="245"/>
      <c r="P113" s="245"/>
      <c r="Q113" s="245"/>
      <c r="R113" s="245"/>
      <c r="S113" s="245"/>
      <c r="T113" s="246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T113" s="247" t="s">
        <v>133</v>
      </c>
      <c r="AU113" s="247" t="s">
        <v>84</v>
      </c>
      <c r="AV113" s="14" t="s">
        <v>82</v>
      </c>
      <c r="AW113" s="14" t="s">
        <v>33</v>
      </c>
      <c r="AX113" s="14" t="s">
        <v>74</v>
      </c>
      <c r="AY113" s="247" t="s">
        <v>123</v>
      </c>
    </row>
    <row r="114" s="13" customFormat="1">
      <c r="A114" s="13"/>
      <c r="B114" s="226"/>
      <c r="C114" s="227"/>
      <c r="D114" s="228" t="s">
        <v>133</v>
      </c>
      <c r="E114" s="229" t="s">
        <v>19</v>
      </c>
      <c r="F114" s="230" t="s">
        <v>842</v>
      </c>
      <c r="G114" s="227"/>
      <c r="H114" s="231">
        <v>3.8759999999999999</v>
      </c>
      <c r="I114" s="232"/>
      <c r="J114" s="227"/>
      <c r="K114" s="227"/>
      <c r="L114" s="233"/>
      <c r="M114" s="234"/>
      <c r="N114" s="235"/>
      <c r="O114" s="235"/>
      <c r="P114" s="235"/>
      <c r="Q114" s="235"/>
      <c r="R114" s="235"/>
      <c r="S114" s="235"/>
      <c r="T114" s="236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T114" s="237" t="s">
        <v>133</v>
      </c>
      <c r="AU114" s="237" t="s">
        <v>84</v>
      </c>
      <c r="AV114" s="13" t="s">
        <v>84</v>
      </c>
      <c r="AW114" s="13" t="s">
        <v>33</v>
      </c>
      <c r="AX114" s="13" t="s">
        <v>74</v>
      </c>
      <c r="AY114" s="237" t="s">
        <v>123</v>
      </c>
    </row>
    <row r="115" s="13" customFormat="1">
      <c r="A115" s="13"/>
      <c r="B115" s="226"/>
      <c r="C115" s="227"/>
      <c r="D115" s="228" t="s">
        <v>133</v>
      </c>
      <c r="E115" s="229" t="s">
        <v>19</v>
      </c>
      <c r="F115" s="230" t="s">
        <v>843</v>
      </c>
      <c r="G115" s="227"/>
      <c r="H115" s="231">
        <v>3.9340000000000002</v>
      </c>
      <c r="I115" s="232"/>
      <c r="J115" s="227"/>
      <c r="K115" s="227"/>
      <c r="L115" s="233"/>
      <c r="M115" s="234"/>
      <c r="N115" s="235"/>
      <c r="O115" s="235"/>
      <c r="P115" s="235"/>
      <c r="Q115" s="235"/>
      <c r="R115" s="235"/>
      <c r="S115" s="235"/>
      <c r="T115" s="236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T115" s="237" t="s">
        <v>133</v>
      </c>
      <c r="AU115" s="237" t="s">
        <v>84</v>
      </c>
      <c r="AV115" s="13" t="s">
        <v>84</v>
      </c>
      <c r="AW115" s="13" t="s">
        <v>33</v>
      </c>
      <c r="AX115" s="13" t="s">
        <v>74</v>
      </c>
      <c r="AY115" s="237" t="s">
        <v>123</v>
      </c>
    </row>
    <row r="116" s="13" customFormat="1">
      <c r="A116" s="13"/>
      <c r="B116" s="226"/>
      <c r="C116" s="227"/>
      <c r="D116" s="228" t="s">
        <v>133</v>
      </c>
      <c r="E116" s="229" t="s">
        <v>19</v>
      </c>
      <c r="F116" s="230" t="s">
        <v>844</v>
      </c>
      <c r="G116" s="227"/>
      <c r="H116" s="231">
        <v>4.2279999999999998</v>
      </c>
      <c r="I116" s="232"/>
      <c r="J116" s="227"/>
      <c r="K116" s="227"/>
      <c r="L116" s="233"/>
      <c r="M116" s="234"/>
      <c r="N116" s="235"/>
      <c r="O116" s="235"/>
      <c r="P116" s="235"/>
      <c r="Q116" s="235"/>
      <c r="R116" s="235"/>
      <c r="S116" s="235"/>
      <c r="T116" s="236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T116" s="237" t="s">
        <v>133</v>
      </c>
      <c r="AU116" s="237" t="s">
        <v>84</v>
      </c>
      <c r="AV116" s="13" t="s">
        <v>84</v>
      </c>
      <c r="AW116" s="13" t="s">
        <v>33</v>
      </c>
      <c r="AX116" s="13" t="s">
        <v>74</v>
      </c>
      <c r="AY116" s="237" t="s">
        <v>123</v>
      </c>
    </row>
    <row r="117" s="13" customFormat="1">
      <c r="A117" s="13"/>
      <c r="B117" s="226"/>
      <c r="C117" s="227"/>
      <c r="D117" s="228" t="s">
        <v>133</v>
      </c>
      <c r="E117" s="229" t="s">
        <v>19</v>
      </c>
      <c r="F117" s="230" t="s">
        <v>845</v>
      </c>
      <c r="G117" s="227"/>
      <c r="H117" s="231">
        <v>3.359</v>
      </c>
      <c r="I117" s="232"/>
      <c r="J117" s="227"/>
      <c r="K117" s="227"/>
      <c r="L117" s="233"/>
      <c r="M117" s="234"/>
      <c r="N117" s="235"/>
      <c r="O117" s="235"/>
      <c r="P117" s="235"/>
      <c r="Q117" s="235"/>
      <c r="R117" s="235"/>
      <c r="S117" s="235"/>
      <c r="T117" s="236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T117" s="237" t="s">
        <v>133</v>
      </c>
      <c r="AU117" s="237" t="s">
        <v>84</v>
      </c>
      <c r="AV117" s="13" t="s">
        <v>84</v>
      </c>
      <c r="AW117" s="13" t="s">
        <v>33</v>
      </c>
      <c r="AX117" s="13" t="s">
        <v>74</v>
      </c>
      <c r="AY117" s="237" t="s">
        <v>123</v>
      </c>
    </row>
    <row r="118" s="14" customFormat="1">
      <c r="A118" s="14"/>
      <c r="B118" s="238"/>
      <c r="C118" s="239"/>
      <c r="D118" s="228" t="s">
        <v>133</v>
      </c>
      <c r="E118" s="240" t="s">
        <v>19</v>
      </c>
      <c r="F118" s="241" t="s">
        <v>835</v>
      </c>
      <c r="G118" s="239"/>
      <c r="H118" s="240" t="s">
        <v>19</v>
      </c>
      <c r="I118" s="242"/>
      <c r="J118" s="239"/>
      <c r="K118" s="239"/>
      <c r="L118" s="243"/>
      <c r="M118" s="244"/>
      <c r="N118" s="245"/>
      <c r="O118" s="245"/>
      <c r="P118" s="245"/>
      <c r="Q118" s="245"/>
      <c r="R118" s="245"/>
      <c r="S118" s="245"/>
      <c r="T118" s="246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T118" s="247" t="s">
        <v>133</v>
      </c>
      <c r="AU118" s="247" t="s">
        <v>84</v>
      </c>
      <c r="AV118" s="14" t="s">
        <v>82</v>
      </c>
      <c r="AW118" s="14" t="s">
        <v>33</v>
      </c>
      <c r="AX118" s="14" t="s">
        <v>74</v>
      </c>
      <c r="AY118" s="247" t="s">
        <v>123</v>
      </c>
    </row>
    <row r="119" s="13" customFormat="1">
      <c r="A119" s="13"/>
      <c r="B119" s="226"/>
      <c r="C119" s="227"/>
      <c r="D119" s="228" t="s">
        <v>133</v>
      </c>
      <c r="E119" s="229" t="s">
        <v>19</v>
      </c>
      <c r="F119" s="230" t="s">
        <v>846</v>
      </c>
      <c r="G119" s="227"/>
      <c r="H119" s="231">
        <v>2.7599999999999998</v>
      </c>
      <c r="I119" s="232"/>
      <c r="J119" s="227"/>
      <c r="K119" s="227"/>
      <c r="L119" s="233"/>
      <c r="M119" s="234"/>
      <c r="N119" s="235"/>
      <c r="O119" s="235"/>
      <c r="P119" s="235"/>
      <c r="Q119" s="235"/>
      <c r="R119" s="235"/>
      <c r="S119" s="235"/>
      <c r="T119" s="236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T119" s="237" t="s">
        <v>133</v>
      </c>
      <c r="AU119" s="237" t="s">
        <v>84</v>
      </c>
      <c r="AV119" s="13" t="s">
        <v>84</v>
      </c>
      <c r="AW119" s="13" t="s">
        <v>33</v>
      </c>
      <c r="AX119" s="13" t="s">
        <v>74</v>
      </c>
      <c r="AY119" s="237" t="s">
        <v>123</v>
      </c>
    </row>
    <row r="120" s="14" customFormat="1">
      <c r="A120" s="14"/>
      <c r="B120" s="238"/>
      <c r="C120" s="239"/>
      <c r="D120" s="228" t="s">
        <v>133</v>
      </c>
      <c r="E120" s="240" t="s">
        <v>19</v>
      </c>
      <c r="F120" s="241" t="s">
        <v>847</v>
      </c>
      <c r="G120" s="239"/>
      <c r="H120" s="240" t="s">
        <v>19</v>
      </c>
      <c r="I120" s="242"/>
      <c r="J120" s="239"/>
      <c r="K120" s="239"/>
      <c r="L120" s="243"/>
      <c r="M120" s="244"/>
      <c r="N120" s="245"/>
      <c r="O120" s="245"/>
      <c r="P120" s="245"/>
      <c r="Q120" s="245"/>
      <c r="R120" s="245"/>
      <c r="S120" s="245"/>
      <c r="T120" s="246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T120" s="247" t="s">
        <v>133</v>
      </c>
      <c r="AU120" s="247" t="s">
        <v>84</v>
      </c>
      <c r="AV120" s="14" t="s">
        <v>82</v>
      </c>
      <c r="AW120" s="14" t="s">
        <v>33</v>
      </c>
      <c r="AX120" s="14" t="s">
        <v>74</v>
      </c>
      <c r="AY120" s="247" t="s">
        <v>123</v>
      </c>
    </row>
    <row r="121" s="13" customFormat="1">
      <c r="A121" s="13"/>
      <c r="B121" s="226"/>
      <c r="C121" s="227"/>
      <c r="D121" s="228" t="s">
        <v>133</v>
      </c>
      <c r="E121" s="229" t="s">
        <v>19</v>
      </c>
      <c r="F121" s="230" t="s">
        <v>848</v>
      </c>
      <c r="G121" s="227"/>
      <c r="H121" s="231">
        <v>-3.2040000000000002</v>
      </c>
      <c r="I121" s="232"/>
      <c r="J121" s="227"/>
      <c r="K121" s="227"/>
      <c r="L121" s="233"/>
      <c r="M121" s="234"/>
      <c r="N121" s="235"/>
      <c r="O121" s="235"/>
      <c r="P121" s="235"/>
      <c r="Q121" s="235"/>
      <c r="R121" s="235"/>
      <c r="S121" s="235"/>
      <c r="T121" s="236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37" t="s">
        <v>133</v>
      </c>
      <c r="AU121" s="237" t="s">
        <v>84</v>
      </c>
      <c r="AV121" s="13" t="s">
        <v>84</v>
      </c>
      <c r="AW121" s="13" t="s">
        <v>33</v>
      </c>
      <c r="AX121" s="13" t="s">
        <v>74</v>
      </c>
      <c r="AY121" s="237" t="s">
        <v>123</v>
      </c>
    </row>
    <row r="122" s="14" customFormat="1">
      <c r="A122" s="14"/>
      <c r="B122" s="238"/>
      <c r="C122" s="239"/>
      <c r="D122" s="228" t="s">
        <v>133</v>
      </c>
      <c r="E122" s="240" t="s">
        <v>19</v>
      </c>
      <c r="F122" s="241" t="s">
        <v>831</v>
      </c>
      <c r="G122" s="239"/>
      <c r="H122" s="240" t="s">
        <v>19</v>
      </c>
      <c r="I122" s="242"/>
      <c r="J122" s="239"/>
      <c r="K122" s="239"/>
      <c r="L122" s="243"/>
      <c r="M122" s="244"/>
      <c r="N122" s="245"/>
      <c r="O122" s="245"/>
      <c r="P122" s="245"/>
      <c r="Q122" s="245"/>
      <c r="R122" s="245"/>
      <c r="S122" s="245"/>
      <c r="T122" s="246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T122" s="247" t="s">
        <v>133</v>
      </c>
      <c r="AU122" s="247" t="s">
        <v>84</v>
      </c>
      <c r="AV122" s="14" t="s">
        <v>82</v>
      </c>
      <c r="AW122" s="14" t="s">
        <v>33</v>
      </c>
      <c r="AX122" s="14" t="s">
        <v>74</v>
      </c>
      <c r="AY122" s="247" t="s">
        <v>123</v>
      </c>
    </row>
    <row r="123" s="13" customFormat="1">
      <c r="A123" s="13"/>
      <c r="B123" s="226"/>
      <c r="C123" s="227"/>
      <c r="D123" s="228" t="s">
        <v>133</v>
      </c>
      <c r="E123" s="229" t="s">
        <v>19</v>
      </c>
      <c r="F123" s="230" t="s">
        <v>849</v>
      </c>
      <c r="G123" s="227"/>
      <c r="H123" s="231">
        <v>-3.0870000000000002</v>
      </c>
      <c r="I123" s="232"/>
      <c r="J123" s="227"/>
      <c r="K123" s="227"/>
      <c r="L123" s="233"/>
      <c r="M123" s="234"/>
      <c r="N123" s="235"/>
      <c r="O123" s="235"/>
      <c r="P123" s="235"/>
      <c r="Q123" s="235"/>
      <c r="R123" s="235"/>
      <c r="S123" s="235"/>
      <c r="T123" s="236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T123" s="237" t="s">
        <v>133</v>
      </c>
      <c r="AU123" s="237" t="s">
        <v>84</v>
      </c>
      <c r="AV123" s="13" t="s">
        <v>84</v>
      </c>
      <c r="AW123" s="13" t="s">
        <v>33</v>
      </c>
      <c r="AX123" s="13" t="s">
        <v>74</v>
      </c>
      <c r="AY123" s="237" t="s">
        <v>123</v>
      </c>
    </row>
    <row r="124" s="14" customFormat="1">
      <c r="A124" s="14"/>
      <c r="B124" s="238"/>
      <c r="C124" s="239"/>
      <c r="D124" s="228" t="s">
        <v>133</v>
      </c>
      <c r="E124" s="240" t="s">
        <v>19</v>
      </c>
      <c r="F124" s="241" t="s">
        <v>833</v>
      </c>
      <c r="G124" s="239"/>
      <c r="H124" s="240" t="s">
        <v>19</v>
      </c>
      <c r="I124" s="242"/>
      <c r="J124" s="239"/>
      <c r="K124" s="239"/>
      <c r="L124" s="243"/>
      <c r="M124" s="244"/>
      <c r="N124" s="245"/>
      <c r="O124" s="245"/>
      <c r="P124" s="245"/>
      <c r="Q124" s="245"/>
      <c r="R124" s="245"/>
      <c r="S124" s="245"/>
      <c r="T124" s="246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T124" s="247" t="s">
        <v>133</v>
      </c>
      <c r="AU124" s="247" t="s">
        <v>84</v>
      </c>
      <c r="AV124" s="14" t="s">
        <v>82</v>
      </c>
      <c r="AW124" s="14" t="s">
        <v>33</v>
      </c>
      <c r="AX124" s="14" t="s">
        <v>74</v>
      </c>
      <c r="AY124" s="247" t="s">
        <v>123</v>
      </c>
    </row>
    <row r="125" s="13" customFormat="1">
      <c r="A125" s="13"/>
      <c r="B125" s="226"/>
      <c r="C125" s="227"/>
      <c r="D125" s="228" t="s">
        <v>133</v>
      </c>
      <c r="E125" s="229" t="s">
        <v>19</v>
      </c>
      <c r="F125" s="230" t="s">
        <v>850</v>
      </c>
      <c r="G125" s="227"/>
      <c r="H125" s="231">
        <v>-2.9460000000000002</v>
      </c>
      <c r="I125" s="232"/>
      <c r="J125" s="227"/>
      <c r="K125" s="227"/>
      <c r="L125" s="233"/>
      <c r="M125" s="234"/>
      <c r="N125" s="235"/>
      <c r="O125" s="235"/>
      <c r="P125" s="235"/>
      <c r="Q125" s="235"/>
      <c r="R125" s="235"/>
      <c r="S125" s="235"/>
      <c r="T125" s="236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37" t="s">
        <v>133</v>
      </c>
      <c r="AU125" s="237" t="s">
        <v>84</v>
      </c>
      <c r="AV125" s="13" t="s">
        <v>84</v>
      </c>
      <c r="AW125" s="13" t="s">
        <v>33</v>
      </c>
      <c r="AX125" s="13" t="s">
        <v>74</v>
      </c>
      <c r="AY125" s="237" t="s">
        <v>123</v>
      </c>
    </row>
    <row r="126" s="14" customFormat="1">
      <c r="A126" s="14"/>
      <c r="B126" s="238"/>
      <c r="C126" s="239"/>
      <c r="D126" s="228" t="s">
        <v>133</v>
      </c>
      <c r="E126" s="240" t="s">
        <v>19</v>
      </c>
      <c r="F126" s="241" t="s">
        <v>835</v>
      </c>
      <c r="G126" s="239"/>
      <c r="H126" s="240" t="s">
        <v>19</v>
      </c>
      <c r="I126" s="242"/>
      <c r="J126" s="239"/>
      <c r="K126" s="239"/>
      <c r="L126" s="243"/>
      <c r="M126" s="244"/>
      <c r="N126" s="245"/>
      <c r="O126" s="245"/>
      <c r="P126" s="245"/>
      <c r="Q126" s="245"/>
      <c r="R126" s="245"/>
      <c r="S126" s="245"/>
      <c r="T126" s="246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T126" s="247" t="s">
        <v>133</v>
      </c>
      <c r="AU126" s="247" t="s">
        <v>84</v>
      </c>
      <c r="AV126" s="14" t="s">
        <v>82</v>
      </c>
      <c r="AW126" s="14" t="s">
        <v>33</v>
      </c>
      <c r="AX126" s="14" t="s">
        <v>74</v>
      </c>
      <c r="AY126" s="247" t="s">
        <v>123</v>
      </c>
    </row>
    <row r="127" s="13" customFormat="1">
      <c r="A127" s="13"/>
      <c r="B127" s="226"/>
      <c r="C127" s="227"/>
      <c r="D127" s="228" t="s">
        <v>133</v>
      </c>
      <c r="E127" s="229" t="s">
        <v>19</v>
      </c>
      <c r="F127" s="230" t="s">
        <v>851</v>
      </c>
      <c r="G127" s="227"/>
      <c r="H127" s="231">
        <v>-0.29999999999999999</v>
      </c>
      <c r="I127" s="232"/>
      <c r="J127" s="227"/>
      <c r="K127" s="227"/>
      <c r="L127" s="233"/>
      <c r="M127" s="234"/>
      <c r="N127" s="235"/>
      <c r="O127" s="235"/>
      <c r="P127" s="235"/>
      <c r="Q127" s="235"/>
      <c r="R127" s="235"/>
      <c r="S127" s="235"/>
      <c r="T127" s="236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37" t="s">
        <v>133</v>
      </c>
      <c r="AU127" s="237" t="s">
        <v>84</v>
      </c>
      <c r="AV127" s="13" t="s">
        <v>84</v>
      </c>
      <c r="AW127" s="13" t="s">
        <v>33</v>
      </c>
      <c r="AX127" s="13" t="s">
        <v>74</v>
      </c>
      <c r="AY127" s="237" t="s">
        <v>123</v>
      </c>
    </row>
    <row r="128" s="14" customFormat="1">
      <c r="A128" s="14"/>
      <c r="B128" s="238"/>
      <c r="C128" s="239"/>
      <c r="D128" s="228" t="s">
        <v>133</v>
      </c>
      <c r="E128" s="240" t="s">
        <v>19</v>
      </c>
      <c r="F128" s="241" t="s">
        <v>138</v>
      </c>
      <c r="G128" s="239"/>
      <c r="H128" s="240" t="s">
        <v>19</v>
      </c>
      <c r="I128" s="242"/>
      <c r="J128" s="239"/>
      <c r="K128" s="239"/>
      <c r="L128" s="243"/>
      <c r="M128" s="244"/>
      <c r="N128" s="245"/>
      <c r="O128" s="245"/>
      <c r="P128" s="245"/>
      <c r="Q128" s="245"/>
      <c r="R128" s="245"/>
      <c r="S128" s="245"/>
      <c r="T128" s="246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T128" s="247" t="s">
        <v>133</v>
      </c>
      <c r="AU128" s="247" t="s">
        <v>84</v>
      </c>
      <c r="AV128" s="14" t="s">
        <v>82</v>
      </c>
      <c r="AW128" s="14" t="s">
        <v>33</v>
      </c>
      <c r="AX128" s="14" t="s">
        <v>74</v>
      </c>
      <c r="AY128" s="247" t="s">
        <v>123</v>
      </c>
    </row>
    <row r="129" s="15" customFormat="1">
      <c r="A129" s="15"/>
      <c r="B129" s="248"/>
      <c r="C129" s="249"/>
      <c r="D129" s="228" t="s">
        <v>133</v>
      </c>
      <c r="E129" s="250" t="s">
        <v>19</v>
      </c>
      <c r="F129" s="251" t="s">
        <v>155</v>
      </c>
      <c r="G129" s="249"/>
      <c r="H129" s="252">
        <v>48.371999999999993</v>
      </c>
      <c r="I129" s="253"/>
      <c r="J129" s="249"/>
      <c r="K129" s="249"/>
      <c r="L129" s="254"/>
      <c r="M129" s="255"/>
      <c r="N129" s="256"/>
      <c r="O129" s="256"/>
      <c r="P129" s="256"/>
      <c r="Q129" s="256"/>
      <c r="R129" s="256"/>
      <c r="S129" s="256"/>
      <c r="T129" s="257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T129" s="258" t="s">
        <v>133</v>
      </c>
      <c r="AU129" s="258" t="s">
        <v>84</v>
      </c>
      <c r="AV129" s="15" t="s">
        <v>129</v>
      </c>
      <c r="AW129" s="15" t="s">
        <v>33</v>
      </c>
      <c r="AX129" s="15" t="s">
        <v>82</v>
      </c>
      <c r="AY129" s="258" t="s">
        <v>123</v>
      </c>
    </row>
    <row r="130" s="13" customFormat="1">
      <c r="A130" s="13"/>
      <c r="B130" s="226"/>
      <c r="C130" s="227"/>
      <c r="D130" s="228" t="s">
        <v>133</v>
      </c>
      <c r="E130" s="227"/>
      <c r="F130" s="230" t="s">
        <v>852</v>
      </c>
      <c r="G130" s="227"/>
      <c r="H130" s="231">
        <v>14.512000000000001</v>
      </c>
      <c r="I130" s="232"/>
      <c r="J130" s="227"/>
      <c r="K130" s="227"/>
      <c r="L130" s="233"/>
      <c r="M130" s="234"/>
      <c r="N130" s="235"/>
      <c r="O130" s="235"/>
      <c r="P130" s="235"/>
      <c r="Q130" s="235"/>
      <c r="R130" s="235"/>
      <c r="S130" s="235"/>
      <c r="T130" s="236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T130" s="237" t="s">
        <v>133</v>
      </c>
      <c r="AU130" s="237" t="s">
        <v>84</v>
      </c>
      <c r="AV130" s="13" t="s">
        <v>84</v>
      </c>
      <c r="AW130" s="13" t="s">
        <v>4</v>
      </c>
      <c r="AX130" s="13" t="s">
        <v>82</v>
      </c>
      <c r="AY130" s="237" t="s">
        <v>123</v>
      </c>
    </row>
    <row r="131" s="2" customFormat="1" ht="49.05" customHeight="1">
      <c r="A131" s="40"/>
      <c r="B131" s="41"/>
      <c r="C131" s="207" t="s">
        <v>164</v>
      </c>
      <c r="D131" s="207" t="s">
        <v>125</v>
      </c>
      <c r="E131" s="208" t="s">
        <v>206</v>
      </c>
      <c r="F131" s="209" t="s">
        <v>207</v>
      </c>
      <c r="G131" s="210" t="s">
        <v>167</v>
      </c>
      <c r="H131" s="211">
        <v>14.512000000000001</v>
      </c>
      <c r="I131" s="212"/>
      <c r="J131" s="213">
        <f>ROUND(I131*H131,2)</f>
        <v>0</v>
      </c>
      <c r="K131" s="214"/>
      <c r="L131" s="46"/>
      <c r="M131" s="215" t="s">
        <v>19</v>
      </c>
      <c r="N131" s="216" t="s">
        <v>45</v>
      </c>
      <c r="O131" s="86"/>
      <c r="P131" s="217">
        <f>O131*H131</f>
        <v>0</v>
      </c>
      <c r="Q131" s="217">
        <v>0</v>
      </c>
      <c r="R131" s="217">
        <f>Q131*H131</f>
        <v>0</v>
      </c>
      <c r="S131" s="217">
        <v>0</v>
      </c>
      <c r="T131" s="218">
        <f>S131*H131</f>
        <v>0</v>
      </c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R131" s="219" t="s">
        <v>129</v>
      </c>
      <c r="AT131" s="219" t="s">
        <v>125</v>
      </c>
      <c r="AU131" s="219" t="s">
        <v>84</v>
      </c>
      <c r="AY131" s="19" t="s">
        <v>123</v>
      </c>
      <c r="BE131" s="220">
        <f>IF(N131="základní",J131,0)</f>
        <v>0</v>
      </c>
      <c r="BF131" s="220">
        <f>IF(N131="snížená",J131,0)</f>
        <v>0</v>
      </c>
      <c r="BG131" s="220">
        <f>IF(N131="zákl. přenesená",J131,0)</f>
        <v>0</v>
      </c>
      <c r="BH131" s="220">
        <f>IF(N131="sníž. přenesená",J131,0)</f>
        <v>0</v>
      </c>
      <c r="BI131" s="220">
        <f>IF(N131="nulová",J131,0)</f>
        <v>0</v>
      </c>
      <c r="BJ131" s="19" t="s">
        <v>82</v>
      </c>
      <c r="BK131" s="220">
        <f>ROUND(I131*H131,2)</f>
        <v>0</v>
      </c>
      <c r="BL131" s="19" t="s">
        <v>129</v>
      </c>
      <c r="BM131" s="219" t="s">
        <v>853</v>
      </c>
    </row>
    <row r="132" s="2" customFormat="1">
      <c r="A132" s="40"/>
      <c r="B132" s="41"/>
      <c r="C132" s="42"/>
      <c r="D132" s="221" t="s">
        <v>131</v>
      </c>
      <c r="E132" s="42"/>
      <c r="F132" s="222" t="s">
        <v>209</v>
      </c>
      <c r="G132" s="42"/>
      <c r="H132" s="42"/>
      <c r="I132" s="223"/>
      <c r="J132" s="42"/>
      <c r="K132" s="42"/>
      <c r="L132" s="46"/>
      <c r="M132" s="224"/>
      <c r="N132" s="225"/>
      <c r="O132" s="86"/>
      <c r="P132" s="86"/>
      <c r="Q132" s="86"/>
      <c r="R132" s="86"/>
      <c r="S132" s="86"/>
      <c r="T132" s="87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T132" s="19" t="s">
        <v>131</v>
      </c>
      <c r="AU132" s="19" t="s">
        <v>84</v>
      </c>
    </row>
    <row r="133" s="13" customFormat="1">
      <c r="A133" s="13"/>
      <c r="B133" s="226"/>
      <c r="C133" s="227"/>
      <c r="D133" s="228" t="s">
        <v>133</v>
      </c>
      <c r="E133" s="229" t="s">
        <v>19</v>
      </c>
      <c r="F133" s="230" t="s">
        <v>838</v>
      </c>
      <c r="G133" s="227"/>
      <c r="H133" s="231">
        <v>7.9950000000000001</v>
      </c>
      <c r="I133" s="232"/>
      <c r="J133" s="227"/>
      <c r="K133" s="227"/>
      <c r="L133" s="233"/>
      <c r="M133" s="234"/>
      <c r="N133" s="235"/>
      <c r="O133" s="235"/>
      <c r="P133" s="235"/>
      <c r="Q133" s="235"/>
      <c r="R133" s="235"/>
      <c r="S133" s="235"/>
      <c r="T133" s="236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37" t="s">
        <v>133</v>
      </c>
      <c r="AU133" s="237" t="s">
        <v>84</v>
      </c>
      <c r="AV133" s="13" t="s">
        <v>84</v>
      </c>
      <c r="AW133" s="13" t="s">
        <v>33</v>
      </c>
      <c r="AX133" s="13" t="s">
        <v>74</v>
      </c>
      <c r="AY133" s="237" t="s">
        <v>123</v>
      </c>
    </row>
    <row r="134" s="13" customFormat="1">
      <c r="A134" s="13"/>
      <c r="B134" s="226"/>
      <c r="C134" s="227"/>
      <c r="D134" s="228" t="s">
        <v>133</v>
      </c>
      <c r="E134" s="229" t="s">
        <v>19</v>
      </c>
      <c r="F134" s="230" t="s">
        <v>839</v>
      </c>
      <c r="G134" s="227"/>
      <c r="H134" s="231">
        <v>13.16</v>
      </c>
      <c r="I134" s="232"/>
      <c r="J134" s="227"/>
      <c r="K134" s="227"/>
      <c r="L134" s="233"/>
      <c r="M134" s="234"/>
      <c r="N134" s="235"/>
      <c r="O134" s="235"/>
      <c r="P134" s="235"/>
      <c r="Q134" s="235"/>
      <c r="R134" s="235"/>
      <c r="S134" s="235"/>
      <c r="T134" s="236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37" t="s">
        <v>133</v>
      </c>
      <c r="AU134" s="237" t="s">
        <v>84</v>
      </c>
      <c r="AV134" s="13" t="s">
        <v>84</v>
      </c>
      <c r="AW134" s="13" t="s">
        <v>33</v>
      </c>
      <c r="AX134" s="13" t="s">
        <v>74</v>
      </c>
      <c r="AY134" s="237" t="s">
        <v>123</v>
      </c>
    </row>
    <row r="135" s="14" customFormat="1">
      <c r="A135" s="14"/>
      <c r="B135" s="238"/>
      <c r="C135" s="239"/>
      <c r="D135" s="228" t="s">
        <v>133</v>
      </c>
      <c r="E135" s="240" t="s">
        <v>19</v>
      </c>
      <c r="F135" s="241" t="s">
        <v>831</v>
      </c>
      <c r="G135" s="239"/>
      <c r="H135" s="240" t="s">
        <v>19</v>
      </c>
      <c r="I135" s="242"/>
      <c r="J135" s="239"/>
      <c r="K135" s="239"/>
      <c r="L135" s="243"/>
      <c r="M135" s="244"/>
      <c r="N135" s="245"/>
      <c r="O135" s="245"/>
      <c r="P135" s="245"/>
      <c r="Q135" s="245"/>
      <c r="R135" s="245"/>
      <c r="S135" s="245"/>
      <c r="T135" s="246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T135" s="247" t="s">
        <v>133</v>
      </c>
      <c r="AU135" s="247" t="s">
        <v>84</v>
      </c>
      <c r="AV135" s="14" t="s">
        <v>82</v>
      </c>
      <c r="AW135" s="14" t="s">
        <v>33</v>
      </c>
      <c r="AX135" s="14" t="s">
        <v>74</v>
      </c>
      <c r="AY135" s="247" t="s">
        <v>123</v>
      </c>
    </row>
    <row r="136" s="13" customFormat="1">
      <c r="A136" s="13"/>
      <c r="B136" s="226"/>
      <c r="C136" s="227"/>
      <c r="D136" s="228" t="s">
        <v>133</v>
      </c>
      <c r="E136" s="229" t="s">
        <v>19</v>
      </c>
      <c r="F136" s="230" t="s">
        <v>840</v>
      </c>
      <c r="G136" s="227"/>
      <c r="H136" s="231">
        <v>17.001999999999999</v>
      </c>
      <c r="I136" s="232"/>
      <c r="J136" s="227"/>
      <c r="K136" s="227"/>
      <c r="L136" s="233"/>
      <c r="M136" s="234"/>
      <c r="N136" s="235"/>
      <c r="O136" s="235"/>
      <c r="P136" s="235"/>
      <c r="Q136" s="235"/>
      <c r="R136" s="235"/>
      <c r="S136" s="235"/>
      <c r="T136" s="236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37" t="s">
        <v>133</v>
      </c>
      <c r="AU136" s="237" t="s">
        <v>84</v>
      </c>
      <c r="AV136" s="13" t="s">
        <v>84</v>
      </c>
      <c r="AW136" s="13" t="s">
        <v>33</v>
      </c>
      <c r="AX136" s="13" t="s">
        <v>74</v>
      </c>
      <c r="AY136" s="237" t="s">
        <v>123</v>
      </c>
    </row>
    <row r="137" s="13" customFormat="1">
      <c r="A137" s="13"/>
      <c r="B137" s="226"/>
      <c r="C137" s="227"/>
      <c r="D137" s="228" t="s">
        <v>133</v>
      </c>
      <c r="E137" s="229" t="s">
        <v>19</v>
      </c>
      <c r="F137" s="230" t="s">
        <v>841</v>
      </c>
      <c r="G137" s="227"/>
      <c r="H137" s="231">
        <v>1.595</v>
      </c>
      <c r="I137" s="232"/>
      <c r="J137" s="227"/>
      <c r="K137" s="227"/>
      <c r="L137" s="233"/>
      <c r="M137" s="234"/>
      <c r="N137" s="235"/>
      <c r="O137" s="235"/>
      <c r="P137" s="235"/>
      <c r="Q137" s="235"/>
      <c r="R137" s="235"/>
      <c r="S137" s="235"/>
      <c r="T137" s="236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37" t="s">
        <v>133</v>
      </c>
      <c r="AU137" s="237" t="s">
        <v>84</v>
      </c>
      <c r="AV137" s="13" t="s">
        <v>84</v>
      </c>
      <c r="AW137" s="13" t="s">
        <v>33</v>
      </c>
      <c r="AX137" s="13" t="s">
        <v>74</v>
      </c>
      <c r="AY137" s="237" t="s">
        <v>123</v>
      </c>
    </row>
    <row r="138" s="14" customFormat="1">
      <c r="A138" s="14"/>
      <c r="B138" s="238"/>
      <c r="C138" s="239"/>
      <c r="D138" s="228" t="s">
        <v>133</v>
      </c>
      <c r="E138" s="240" t="s">
        <v>19</v>
      </c>
      <c r="F138" s="241" t="s">
        <v>833</v>
      </c>
      <c r="G138" s="239"/>
      <c r="H138" s="240" t="s">
        <v>19</v>
      </c>
      <c r="I138" s="242"/>
      <c r="J138" s="239"/>
      <c r="K138" s="239"/>
      <c r="L138" s="243"/>
      <c r="M138" s="244"/>
      <c r="N138" s="245"/>
      <c r="O138" s="245"/>
      <c r="P138" s="245"/>
      <c r="Q138" s="245"/>
      <c r="R138" s="245"/>
      <c r="S138" s="245"/>
      <c r="T138" s="246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T138" s="247" t="s">
        <v>133</v>
      </c>
      <c r="AU138" s="247" t="s">
        <v>84</v>
      </c>
      <c r="AV138" s="14" t="s">
        <v>82</v>
      </c>
      <c r="AW138" s="14" t="s">
        <v>33</v>
      </c>
      <c r="AX138" s="14" t="s">
        <v>74</v>
      </c>
      <c r="AY138" s="247" t="s">
        <v>123</v>
      </c>
    </row>
    <row r="139" s="13" customFormat="1">
      <c r="A139" s="13"/>
      <c r="B139" s="226"/>
      <c r="C139" s="227"/>
      <c r="D139" s="228" t="s">
        <v>133</v>
      </c>
      <c r="E139" s="229" t="s">
        <v>19</v>
      </c>
      <c r="F139" s="230" t="s">
        <v>842</v>
      </c>
      <c r="G139" s="227"/>
      <c r="H139" s="231">
        <v>3.8759999999999999</v>
      </c>
      <c r="I139" s="232"/>
      <c r="J139" s="227"/>
      <c r="K139" s="227"/>
      <c r="L139" s="233"/>
      <c r="M139" s="234"/>
      <c r="N139" s="235"/>
      <c r="O139" s="235"/>
      <c r="P139" s="235"/>
      <c r="Q139" s="235"/>
      <c r="R139" s="235"/>
      <c r="S139" s="235"/>
      <c r="T139" s="236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37" t="s">
        <v>133</v>
      </c>
      <c r="AU139" s="237" t="s">
        <v>84</v>
      </c>
      <c r="AV139" s="13" t="s">
        <v>84</v>
      </c>
      <c r="AW139" s="13" t="s">
        <v>33</v>
      </c>
      <c r="AX139" s="13" t="s">
        <v>74</v>
      </c>
      <c r="AY139" s="237" t="s">
        <v>123</v>
      </c>
    </row>
    <row r="140" s="13" customFormat="1">
      <c r="A140" s="13"/>
      <c r="B140" s="226"/>
      <c r="C140" s="227"/>
      <c r="D140" s="228" t="s">
        <v>133</v>
      </c>
      <c r="E140" s="229" t="s">
        <v>19</v>
      </c>
      <c r="F140" s="230" t="s">
        <v>843</v>
      </c>
      <c r="G140" s="227"/>
      <c r="H140" s="231">
        <v>3.9340000000000002</v>
      </c>
      <c r="I140" s="232"/>
      <c r="J140" s="227"/>
      <c r="K140" s="227"/>
      <c r="L140" s="233"/>
      <c r="M140" s="234"/>
      <c r="N140" s="235"/>
      <c r="O140" s="235"/>
      <c r="P140" s="235"/>
      <c r="Q140" s="235"/>
      <c r="R140" s="235"/>
      <c r="S140" s="235"/>
      <c r="T140" s="236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37" t="s">
        <v>133</v>
      </c>
      <c r="AU140" s="237" t="s">
        <v>84</v>
      </c>
      <c r="AV140" s="13" t="s">
        <v>84</v>
      </c>
      <c r="AW140" s="13" t="s">
        <v>33</v>
      </c>
      <c r="AX140" s="13" t="s">
        <v>74</v>
      </c>
      <c r="AY140" s="237" t="s">
        <v>123</v>
      </c>
    </row>
    <row r="141" s="13" customFormat="1">
      <c r="A141" s="13"/>
      <c r="B141" s="226"/>
      <c r="C141" s="227"/>
      <c r="D141" s="228" t="s">
        <v>133</v>
      </c>
      <c r="E141" s="229" t="s">
        <v>19</v>
      </c>
      <c r="F141" s="230" t="s">
        <v>844</v>
      </c>
      <c r="G141" s="227"/>
      <c r="H141" s="231">
        <v>4.2279999999999998</v>
      </c>
      <c r="I141" s="232"/>
      <c r="J141" s="227"/>
      <c r="K141" s="227"/>
      <c r="L141" s="233"/>
      <c r="M141" s="234"/>
      <c r="N141" s="235"/>
      <c r="O141" s="235"/>
      <c r="P141" s="235"/>
      <c r="Q141" s="235"/>
      <c r="R141" s="235"/>
      <c r="S141" s="235"/>
      <c r="T141" s="236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37" t="s">
        <v>133</v>
      </c>
      <c r="AU141" s="237" t="s">
        <v>84</v>
      </c>
      <c r="AV141" s="13" t="s">
        <v>84</v>
      </c>
      <c r="AW141" s="13" t="s">
        <v>33</v>
      </c>
      <c r="AX141" s="13" t="s">
        <v>74</v>
      </c>
      <c r="AY141" s="237" t="s">
        <v>123</v>
      </c>
    </row>
    <row r="142" s="13" customFormat="1">
      <c r="A142" s="13"/>
      <c r="B142" s="226"/>
      <c r="C142" s="227"/>
      <c r="D142" s="228" t="s">
        <v>133</v>
      </c>
      <c r="E142" s="229" t="s">
        <v>19</v>
      </c>
      <c r="F142" s="230" t="s">
        <v>845</v>
      </c>
      <c r="G142" s="227"/>
      <c r="H142" s="231">
        <v>3.359</v>
      </c>
      <c r="I142" s="232"/>
      <c r="J142" s="227"/>
      <c r="K142" s="227"/>
      <c r="L142" s="233"/>
      <c r="M142" s="234"/>
      <c r="N142" s="235"/>
      <c r="O142" s="235"/>
      <c r="P142" s="235"/>
      <c r="Q142" s="235"/>
      <c r="R142" s="235"/>
      <c r="S142" s="235"/>
      <c r="T142" s="236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37" t="s">
        <v>133</v>
      </c>
      <c r="AU142" s="237" t="s">
        <v>84</v>
      </c>
      <c r="AV142" s="13" t="s">
        <v>84</v>
      </c>
      <c r="AW142" s="13" t="s">
        <v>33</v>
      </c>
      <c r="AX142" s="13" t="s">
        <v>74</v>
      </c>
      <c r="AY142" s="237" t="s">
        <v>123</v>
      </c>
    </row>
    <row r="143" s="14" customFormat="1">
      <c r="A143" s="14"/>
      <c r="B143" s="238"/>
      <c r="C143" s="239"/>
      <c r="D143" s="228" t="s">
        <v>133</v>
      </c>
      <c r="E143" s="240" t="s">
        <v>19</v>
      </c>
      <c r="F143" s="241" t="s">
        <v>835</v>
      </c>
      <c r="G143" s="239"/>
      <c r="H143" s="240" t="s">
        <v>19</v>
      </c>
      <c r="I143" s="242"/>
      <c r="J143" s="239"/>
      <c r="K143" s="239"/>
      <c r="L143" s="243"/>
      <c r="M143" s="244"/>
      <c r="N143" s="245"/>
      <c r="O143" s="245"/>
      <c r="P143" s="245"/>
      <c r="Q143" s="245"/>
      <c r="R143" s="245"/>
      <c r="S143" s="245"/>
      <c r="T143" s="246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T143" s="247" t="s">
        <v>133</v>
      </c>
      <c r="AU143" s="247" t="s">
        <v>84</v>
      </c>
      <c r="AV143" s="14" t="s">
        <v>82</v>
      </c>
      <c r="AW143" s="14" t="s">
        <v>33</v>
      </c>
      <c r="AX143" s="14" t="s">
        <v>74</v>
      </c>
      <c r="AY143" s="247" t="s">
        <v>123</v>
      </c>
    </row>
    <row r="144" s="13" customFormat="1">
      <c r="A144" s="13"/>
      <c r="B144" s="226"/>
      <c r="C144" s="227"/>
      <c r="D144" s="228" t="s">
        <v>133</v>
      </c>
      <c r="E144" s="229" t="s">
        <v>19</v>
      </c>
      <c r="F144" s="230" t="s">
        <v>846</v>
      </c>
      <c r="G144" s="227"/>
      <c r="H144" s="231">
        <v>2.7599999999999998</v>
      </c>
      <c r="I144" s="232"/>
      <c r="J144" s="227"/>
      <c r="K144" s="227"/>
      <c r="L144" s="233"/>
      <c r="M144" s="234"/>
      <c r="N144" s="235"/>
      <c r="O144" s="235"/>
      <c r="P144" s="235"/>
      <c r="Q144" s="235"/>
      <c r="R144" s="235"/>
      <c r="S144" s="235"/>
      <c r="T144" s="236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37" t="s">
        <v>133</v>
      </c>
      <c r="AU144" s="237" t="s">
        <v>84</v>
      </c>
      <c r="AV144" s="13" t="s">
        <v>84</v>
      </c>
      <c r="AW144" s="13" t="s">
        <v>33</v>
      </c>
      <c r="AX144" s="13" t="s">
        <v>74</v>
      </c>
      <c r="AY144" s="237" t="s">
        <v>123</v>
      </c>
    </row>
    <row r="145" s="14" customFormat="1">
      <c r="A145" s="14"/>
      <c r="B145" s="238"/>
      <c r="C145" s="239"/>
      <c r="D145" s="228" t="s">
        <v>133</v>
      </c>
      <c r="E145" s="240" t="s">
        <v>19</v>
      </c>
      <c r="F145" s="241" t="s">
        <v>847</v>
      </c>
      <c r="G145" s="239"/>
      <c r="H145" s="240" t="s">
        <v>19</v>
      </c>
      <c r="I145" s="242"/>
      <c r="J145" s="239"/>
      <c r="K145" s="239"/>
      <c r="L145" s="243"/>
      <c r="M145" s="244"/>
      <c r="N145" s="245"/>
      <c r="O145" s="245"/>
      <c r="P145" s="245"/>
      <c r="Q145" s="245"/>
      <c r="R145" s="245"/>
      <c r="S145" s="245"/>
      <c r="T145" s="246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T145" s="247" t="s">
        <v>133</v>
      </c>
      <c r="AU145" s="247" t="s">
        <v>84</v>
      </c>
      <c r="AV145" s="14" t="s">
        <v>82</v>
      </c>
      <c r="AW145" s="14" t="s">
        <v>33</v>
      </c>
      <c r="AX145" s="14" t="s">
        <v>74</v>
      </c>
      <c r="AY145" s="247" t="s">
        <v>123</v>
      </c>
    </row>
    <row r="146" s="13" customFormat="1">
      <c r="A146" s="13"/>
      <c r="B146" s="226"/>
      <c r="C146" s="227"/>
      <c r="D146" s="228" t="s">
        <v>133</v>
      </c>
      <c r="E146" s="229" t="s">
        <v>19</v>
      </c>
      <c r="F146" s="230" t="s">
        <v>848</v>
      </c>
      <c r="G146" s="227"/>
      <c r="H146" s="231">
        <v>-3.2040000000000002</v>
      </c>
      <c r="I146" s="232"/>
      <c r="J146" s="227"/>
      <c r="K146" s="227"/>
      <c r="L146" s="233"/>
      <c r="M146" s="234"/>
      <c r="N146" s="235"/>
      <c r="O146" s="235"/>
      <c r="P146" s="235"/>
      <c r="Q146" s="235"/>
      <c r="R146" s="235"/>
      <c r="S146" s="235"/>
      <c r="T146" s="236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37" t="s">
        <v>133</v>
      </c>
      <c r="AU146" s="237" t="s">
        <v>84</v>
      </c>
      <c r="AV146" s="13" t="s">
        <v>84</v>
      </c>
      <c r="AW146" s="13" t="s">
        <v>33</v>
      </c>
      <c r="AX146" s="13" t="s">
        <v>74</v>
      </c>
      <c r="AY146" s="237" t="s">
        <v>123</v>
      </c>
    </row>
    <row r="147" s="14" customFormat="1">
      <c r="A147" s="14"/>
      <c r="B147" s="238"/>
      <c r="C147" s="239"/>
      <c r="D147" s="228" t="s">
        <v>133</v>
      </c>
      <c r="E147" s="240" t="s">
        <v>19</v>
      </c>
      <c r="F147" s="241" t="s">
        <v>831</v>
      </c>
      <c r="G147" s="239"/>
      <c r="H147" s="240" t="s">
        <v>19</v>
      </c>
      <c r="I147" s="242"/>
      <c r="J147" s="239"/>
      <c r="K147" s="239"/>
      <c r="L147" s="243"/>
      <c r="M147" s="244"/>
      <c r="N147" s="245"/>
      <c r="O147" s="245"/>
      <c r="P147" s="245"/>
      <c r="Q147" s="245"/>
      <c r="R147" s="245"/>
      <c r="S147" s="245"/>
      <c r="T147" s="246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47" t="s">
        <v>133</v>
      </c>
      <c r="AU147" s="247" t="s">
        <v>84</v>
      </c>
      <c r="AV147" s="14" t="s">
        <v>82</v>
      </c>
      <c r="AW147" s="14" t="s">
        <v>33</v>
      </c>
      <c r="AX147" s="14" t="s">
        <v>74</v>
      </c>
      <c r="AY147" s="247" t="s">
        <v>123</v>
      </c>
    </row>
    <row r="148" s="13" customFormat="1">
      <c r="A148" s="13"/>
      <c r="B148" s="226"/>
      <c r="C148" s="227"/>
      <c r="D148" s="228" t="s">
        <v>133</v>
      </c>
      <c r="E148" s="229" t="s">
        <v>19</v>
      </c>
      <c r="F148" s="230" t="s">
        <v>849</v>
      </c>
      <c r="G148" s="227"/>
      <c r="H148" s="231">
        <v>-3.0870000000000002</v>
      </c>
      <c r="I148" s="232"/>
      <c r="J148" s="227"/>
      <c r="K148" s="227"/>
      <c r="L148" s="233"/>
      <c r="M148" s="234"/>
      <c r="N148" s="235"/>
      <c r="O148" s="235"/>
      <c r="P148" s="235"/>
      <c r="Q148" s="235"/>
      <c r="R148" s="235"/>
      <c r="S148" s="235"/>
      <c r="T148" s="236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37" t="s">
        <v>133</v>
      </c>
      <c r="AU148" s="237" t="s">
        <v>84</v>
      </c>
      <c r="AV148" s="13" t="s">
        <v>84</v>
      </c>
      <c r="AW148" s="13" t="s">
        <v>33</v>
      </c>
      <c r="AX148" s="13" t="s">
        <v>74</v>
      </c>
      <c r="AY148" s="237" t="s">
        <v>123</v>
      </c>
    </row>
    <row r="149" s="14" customFormat="1">
      <c r="A149" s="14"/>
      <c r="B149" s="238"/>
      <c r="C149" s="239"/>
      <c r="D149" s="228" t="s">
        <v>133</v>
      </c>
      <c r="E149" s="240" t="s">
        <v>19</v>
      </c>
      <c r="F149" s="241" t="s">
        <v>833</v>
      </c>
      <c r="G149" s="239"/>
      <c r="H149" s="240" t="s">
        <v>19</v>
      </c>
      <c r="I149" s="242"/>
      <c r="J149" s="239"/>
      <c r="K149" s="239"/>
      <c r="L149" s="243"/>
      <c r="M149" s="244"/>
      <c r="N149" s="245"/>
      <c r="O149" s="245"/>
      <c r="P149" s="245"/>
      <c r="Q149" s="245"/>
      <c r="R149" s="245"/>
      <c r="S149" s="245"/>
      <c r="T149" s="246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T149" s="247" t="s">
        <v>133</v>
      </c>
      <c r="AU149" s="247" t="s">
        <v>84</v>
      </c>
      <c r="AV149" s="14" t="s">
        <v>82</v>
      </c>
      <c r="AW149" s="14" t="s">
        <v>33</v>
      </c>
      <c r="AX149" s="14" t="s">
        <v>74</v>
      </c>
      <c r="AY149" s="247" t="s">
        <v>123</v>
      </c>
    </row>
    <row r="150" s="13" customFormat="1">
      <c r="A150" s="13"/>
      <c r="B150" s="226"/>
      <c r="C150" s="227"/>
      <c r="D150" s="228" t="s">
        <v>133</v>
      </c>
      <c r="E150" s="229" t="s">
        <v>19</v>
      </c>
      <c r="F150" s="230" t="s">
        <v>850</v>
      </c>
      <c r="G150" s="227"/>
      <c r="H150" s="231">
        <v>-2.9460000000000002</v>
      </c>
      <c r="I150" s="232"/>
      <c r="J150" s="227"/>
      <c r="K150" s="227"/>
      <c r="L150" s="233"/>
      <c r="M150" s="234"/>
      <c r="N150" s="235"/>
      <c r="O150" s="235"/>
      <c r="P150" s="235"/>
      <c r="Q150" s="235"/>
      <c r="R150" s="235"/>
      <c r="S150" s="235"/>
      <c r="T150" s="236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37" t="s">
        <v>133</v>
      </c>
      <c r="AU150" s="237" t="s">
        <v>84</v>
      </c>
      <c r="AV150" s="13" t="s">
        <v>84</v>
      </c>
      <c r="AW150" s="13" t="s">
        <v>33</v>
      </c>
      <c r="AX150" s="13" t="s">
        <v>74</v>
      </c>
      <c r="AY150" s="237" t="s">
        <v>123</v>
      </c>
    </row>
    <row r="151" s="14" customFormat="1">
      <c r="A151" s="14"/>
      <c r="B151" s="238"/>
      <c r="C151" s="239"/>
      <c r="D151" s="228" t="s">
        <v>133</v>
      </c>
      <c r="E151" s="240" t="s">
        <v>19</v>
      </c>
      <c r="F151" s="241" t="s">
        <v>835</v>
      </c>
      <c r="G151" s="239"/>
      <c r="H151" s="240" t="s">
        <v>19</v>
      </c>
      <c r="I151" s="242"/>
      <c r="J151" s="239"/>
      <c r="K151" s="239"/>
      <c r="L151" s="243"/>
      <c r="M151" s="244"/>
      <c r="N151" s="245"/>
      <c r="O151" s="245"/>
      <c r="P151" s="245"/>
      <c r="Q151" s="245"/>
      <c r="R151" s="245"/>
      <c r="S151" s="245"/>
      <c r="T151" s="246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T151" s="247" t="s">
        <v>133</v>
      </c>
      <c r="AU151" s="247" t="s">
        <v>84</v>
      </c>
      <c r="AV151" s="14" t="s">
        <v>82</v>
      </c>
      <c r="AW151" s="14" t="s">
        <v>33</v>
      </c>
      <c r="AX151" s="14" t="s">
        <v>74</v>
      </c>
      <c r="AY151" s="247" t="s">
        <v>123</v>
      </c>
    </row>
    <row r="152" s="13" customFormat="1">
      <c r="A152" s="13"/>
      <c r="B152" s="226"/>
      <c r="C152" s="227"/>
      <c r="D152" s="228" t="s">
        <v>133</v>
      </c>
      <c r="E152" s="229" t="s">
        <v>19</v>
      </c>
      <c r="F152" s="230" t="s">
        <v>851</v>
      </c>
      <c r="G152" s="227"/>
      <c r="H152" s="231">
        <v>-0.29999999999999999</v>
      </c>
      <c r="I152" s="232"/>
      <c r="J152" s="227"/>
      <c r="K152" s="227"/>
      <c r="L152" s="233"/>
      <c r="M152" s="234"/>
      <c r="N152" s="235"/>
      <c r="O152" s="235"/>
      <c r="P152" s="235"/>
      <c r="Q152" s="235"/>
      <c r="R152" s="235"/>
      <c r="S152" s="235"/>
      <c r="T152" s="236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37" t="s">
        <v>133</v>
      </c>
      <c r="AU152" s="237" t="s">
        <v>84</v>
      </c>
      <c r="AV152" s="13" t="s">
        <v>84</v>
      </c>
      <c r="AW152" s="13" t="s">
        <v>33</v>
      </c>
      <c r="AX152" s="13" t="s">
        <v>74</v>
      </c>
      <c r="AY152" s="237" t="s">
        <v>123</v>
      </c>
    </row>
    <row r="153" s="14" customFormat="1">
      <c r="A153" s="14"/>
      <c r="B153" s="238"/>
      <c r="C153" s="239"/>
      <c r="D153" s="228" t="s">
        <v>133</v>
      </c>
      <c r="E153" s="240" t="s">
        <v>19</v>
      </c>
      <c r="F153" s="241" t="s">
        <v>138</v>
      </c>
      <c r="G153" s="239"/>
      <c r="H153" s="240" t="s">
        <v>19</v>
      </c>
      <c r="I153" s="242"/>
      <c r="J153" s="239"/>
      <c r="K153" s="239"/>
      <c r="L153" s="243"/>
      <c r="M153" s="244"/>
      <c r="N153" s="245"/>
      <c r="O153" s="245"/>
      <c r="P153" s="245"/>
      <c r="Q153" s="245"/>
      <c r="R153" s="245"/>
      <c r="S153" s="245"/>
      <c r="T153" s="246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T153" s="247" t="s">
        <v>133</v>
      </c>
      <c r="AU153" s="247" t="s">
        <v>84</v>
      </c>
      <c r="AV153" s="14" t="s">
        <v>82</v>
      </c>
      <c r="AW153" s="14" t="s">
        <v>33</v>
      </c>
      <c r="AX153" s="14" t="s">
        <v>74</v>
      </c>
      <c r="AY153" s="247" t="s">
        <v>123</v>
      </c>
    </row>
    <row r="154" s="15" customFormat="1">
      <c r="A154" s="15"/>
      <c r="B154" s="248"/>
      <c r="C154" s="249"/>
      <c r="D154" s="228" t="s">
        <v>133</v>
      </c>
      <c r="E154" s="250" t="s">
        <v>19</v>
      </c>
      <c r="F154" s="251" t="s">
        <v>155</v>
      </c>
      <c r="G154" s="249"/>
      <c r="H154" s="252">
        <v>48.371999999999993</v>
      </c>
      <c r="I154" s="253"/>
      <c r="J154" s="249"/>
      <c r="K154" s="249"/>
      <c r="L154" s="254"/>
      <c r="M154" s="255"/>
      <c r="N154" s="256"/>
      <c r="O154" s="256"/>
      <c r="P154" s="256"/>
      <c r="Q154" s="256"/>
      <c r="R154" s="256"/>
      <c r="S154" s="256"/>
      <c r="T154" s="257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T154" s="258" t="s">
        <v>133</v>
      </c>
      <c r="AU154" s="258" t="s">
        <v>84</v>
      </c>
      <c r="AV154" s="15" t="s">
        <v>129</v>
      </c>
      <c r="AW154" s="15" t="s">
        <v>33</v>
      </c>
      <c r="AX154" s="15" t="s">
        <v>82</v>
      </c>
      <c r="AY154" s="258" t="s">
        <v>123</v>
      </c>
    </row>
    <row r="155" s="13" customFormat="1">
      <c r="A155" s="13"/>
      <c r="B155" s="226"/>
      <c r="C155" s="227"/>
      <c r="D155" s="228" t="s">
        <v>133</v>
      </c>
      <c r="E155" s="227"/>
      <c r="F155" s="230" t="s">
        <v>852</v>
      </c>
      <c r="G155" s="227"/>
      <c r="H155" s="231">
        <v>14.512000000000001</v>
      </c>
      <c r="I155" s="232"/>
      <c r="J155" s="227"/>
      <c r="K155" s="227"/>
      <c r="L155" s="233"/>
      <c r="M155" s="234"/>
      <c r="N155" s="235"/>
      <c r="O155" s="235"/>
      <c r="P155" s="235"/>
      <c r="Q155" s="235"/>
      <c r="R155" s="235"/>
      <c r="S155" s="235"/>
      <c r="T155" s="236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37" t="s">
        <v>133</v>
      </c>
      <c r="AU155" s="237" t="s">
        <v>84</v>
      </c>
      <c r="AV155" s="13" t="s">
        <v>84</v>
      </c>
      <c r="AW155" s="13" t="s">
        <v>4</v>
      </c>
      <c r="AX155" s="13" t="s">
        <v>82</v>
      </c>
      <c r="AY155" s="237" t="s">
        <v>123</v>
      </c>
    </row>
    <row r="156" s="2" customFormat="1" ht="49.05" customHeight="1">
      <c r="A156" s="40"/>
      <c r="B156" s="41"/>
      <c r="C156" s="207" t="s">
        <v>129</v>
      </c>
      <c r="D156" s="207" t="s">
        <v>125</v>
      </c>
      <c r="E156" s="208" t="s">
        <v>211</v>
      </c>
      <c r="F156" s="209" t="s">
        <v>212</v>
      </c>
      <c r="G156" s="210" t="s">
        <v>167</v>
      </c>
      <c r="H156" s="211">
        <v>19.349</v>
      </c>
      <c r="I156" s="212"/>
      <c r="J156" s="213">
        <f>ROUND(I156*H156,2)</f>
        <v>0</v>
      </c>
      <c r="K156" s="214"/>
      <c r="L156" s="46"/>
      <c r="M156" s="215" t="s">
        <v>19</v>
      </c>
      <c r="N156" s="216" t="s">
        <v>45</v>
      </c>
      <c r="O156" s="86"/>
      <c r="P156" s="217">
        <f>O156*H156</f>
        <v>0</v>
      </c>
      <c r="Q156" s="217">
        <v>0</v>
      </c>
      <c r="R156" s="217">
        <f>Q156*H156</f>
        <v>0</v>
      </c>
      <c r="S156" s="217">
        <v>0</v>
      </c>
      <c r="T156" s="218">
        <f>S156*H156</f>
        <v>0</v>
      </c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R156" s="219" t="s">
        <v>129</v>
      </c>
      <c r="AT156" s="219" t="s">
        <v>125</v>
      </c>
      <c r="AU156" s="219" t="s">
        <v>84</v>
      </c>
      <c r="AY156" s="19" t="s">
        <v>123</v>
      </c>
      <c r="BE156" s="220">
        <f>IF(N156="základní",J156,0)</f>
        <v>0</v>
      </c>
      <c r="BF156" s="220">
        <f>IF(N156="snížená",J156,0)</f>
        <v>0</v>
      </c>
      <c r="BG156" s="220">
        <f>IF(N156="zákl. přenesená",J156,0)</f>
        <v>0</v>
      </c>
      <c r="BH156" s="220">
        <f>IF(N156="sníž. přenesená",J156,0)</f>
        <v>0</v>
      </c>
      <c r="BI156" s="220">
        <f>IF(N156="nulová",J156,0)</f>
        <v>0</v>
      </c>
      <c r="BJ156" s="19" t="s">
        <v>82</v>
      </c>
      <c r="BK156" s="220">
        <f>ROUND(I156*H156,2)</f>
        <v>0</v>
      </c>
      <c r="BL156" s="19" t="s">
        <v>129</v>
      </c>
      <c r="BM156" s="219" t="s">
        <v>854</v>
      </c>
    </row>
    <row r="157" s="2" customFormat="1">
      <c r="A157" s="40"/>
      <c r="B157" s="41"/>
      <c r="C157" s="42"/>
      <c r="D157" s="221" t="s">
        <v>131</v>
      </c>
      <c r="E157" s="42"/>
      <c r="F157" s="222" t="s">
        <v>214</v>
      </c>
      <c r="G157" s="42"/>
      <c r="H157" s="42"/>
      <c r="I157" s="223"/>
      <c r="J157" s="42"/>
      <c r="K157" s="42"/>
      <c r="L157" s="46"/>
      <c r="M157" s="224"/>
      <c r="N157" s="225"/>
      <c r="O157" s="86"/>
      <c r="P157" s="86"/>
      <c r="Q157" s="86"/>
      <c r="R157" s="86"/>
      <c r="S157" s="86"/>
      <c r="T157" s="87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T157" s="19" t="s">
        <v>131</v>
      </c>
      <c r="AU157" s="19" t="s">
        <v>84</v>
      </c>
    </row>
    <row r="158" s="13" customFormat="1">
      <c r="A158" s="13"/>
      <c r="B158" s="226"/>
      <c r="C158" s="227"/>
      <c r="D158" s="228" t="s">
        <v>133</v>
      </c>
      <c r="E158" s="229" t="s">
        <v>19</v>
      </c>
      <c r="F158" s="230" t="s">
        <v>838</v>
      </c>
      <c r="G158" s="227"/>
      <c r="H158" s="231">
        <v>7.9950000000000001</v>
      </c>
      <c r="I158" s="232"/>
      <c r="J158" s="227"/>
      <c r="K158" s="227"/>
      <c r="L158" s="233"/>
      <c r="M158" s="234"/>
      <c r="N158" s="235"/>
      <c r="O158" s="235"/>
      <c r="P158" s="235"/>
      <c r="Q158" s="235"/>
      <c r="R158" s="235"/>
      <c r="S158" s="235"/>
      <c r="T158" s="236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37" t="s">
        <v>133</v>
      </c>
      <c r="AU158" s="237" t="s">
        <v>84</v>
      </c>
      <c r="AV158" s="13" t="s">
        <v>84</v>
      </c>
      <c r="AW158" s="13" t="s">
        <v>33</v>
      </c>
      <c r="AX158" s="13" t="s">
        <v>74</v>
      </c>
      <c r="AY158" s="237" t="s">
        <v>123</v>
      </c>
    </row>
    <row r="159" s="13" customFormat="1">
      <c r="A159" s="13"/>
      <c r="B159" s="226"/>
      <c r="C159" s="227"/>
      <c r="D159" s="228" t="s">
        <v>133</v>
      </c>
      <c r="E159" s="229" t="s">
        <v>19</v>
      </c>
      <c r="F159" s="230" t="s">
        <v>839</v>
      </c>
      <c r="G159" s="227"/>
      <c r="H159" s="231">
        <v>13.16</v>
      </c>
      <c r="I159" s="232"/>
      <c r="J159" s="227"/>
      <c r="K159" s="227"/>
      <c r="L159" s="233"/>
      <c r="M159" s="234"/>
      <c r="N159" s="235"/>
      <c r="O159" s="235"/>
      <c r="P159" s="235"/>
      <c r="Q159" s="235"/>
      <c r="R159" s="235"/>
      <c r="S159" s="235"/>
      <c r="T159" s="236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37" t="s">
        <v>133</v>
      </c>
      <c r="AU159" s="237" t="s">
        <v>84</v>
      </c>
      <c r="AV159" s="13" t="s">
        <v>84</v>
      </c>
      <c r="AW159" s="13" t="s">
        <v>33</v>
      </c>
      <c r="AX159" s="13" t="s">
        <v>74</v>
      </c>
      <c r="AY159" s="237" t="s">
        <v>123</v>
      </c>
    </row>
    <row r="160" s="14" customFormat="1">
      <c r="A160" s="14"/>
      <c r="B160" s="238"/>
      <c r="C160" s="239"/>
      <c r="D160" s="228" t="s">
        <v>133</v>
      </c>
      <c r="E160" s="240" t="s">
        <v>19</v>
      </c>
      <c r="F160" s="241" t="s">
        <v>831</v>
      </c>
      <c r="G160" s="239"/>
      <c r="H160" s="240" t="s">
        <v>19</v>
      </c>
      <c r="I160" s="242"/>
      <c r="J160" s="239"/>
      <c r="K160" s="239"/>
      <c r="L160" s="243"/>
      <c r="M160" s="244"/>
      <c r="N160" s="245"/>
      <c r="O160" s="245"/>
      <c r="P160" s="245"/>
      <c r="Q160" s="245"/>
      <c r="R160" s="245"/>
      <c r="S160" s="245"/>
      <c r="T160" s="246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T160" s="247" t="s">
        <v>133</v>
      </c>
      <c r="AU160" s="247" t="s">
        <v>84</v>
      </c>
      <c r="AV160" s="14" t="s">
        <v>82</v>
      </c>
      <c r="AW160" s="14" t="s">
        <v>33</v>
      </c>
      <c r="AX160" s="14" t="s">
        <v>74</v>
      </c>
      <c r="AY160" s="247" t="s">
        <v>123</v>
      </c>
    </row>
    <row r="161" s="13" customFormat="1">
      <c r="A161" s="13"/>
      <c r="B161" s="226"/>
      <c r="C161" s="227"/>
      <c r="D161" s="228" t="s">
        <v>133</v>
      </c>
      <c r="E161" s="229" t="s">
        <v>19</v>
      </c>
      <c r="F161" s="230" t="s">
        <v>840</v>
      </c>
      <c r="G161" s="227"/>
      <c r="H161" s="231">
        <v>17.001999999999999</v>
      </c>
      <c r="I161" s="232"/>
      <c r="J161" s="227"/>
      <c r="K161" s="227"/>
      <c r="L161" s="233"/>
      <c r="M161" s="234"/>
      <c r="N161" s="235"/>
      <c r="O161" s="235"/>
      <c r="P161" s="235"/>
      <c r="Q161" s="235"/>
      <c r="R161" s="235"/>
      <c r="S161" s="235"/>
      <c r="T161" s="236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37" t="s">
        <v>133</v>
      </c>
      <c r="AU161" s="237" t="s">
        <v>84</v>
      </c>
      <c r="AV161" s="13" t="s">
        <v>84</v>
      </c>
      <c r="AW161" s="13" t="s">
        <v>33</v>
      </c>
      <c r="AX161" s="13" t="s">
        <v>74</v>
      </c>
      <c r="AY161" s="237" t="s">
        <v>123</v>
      </c>
    </row>
    <row r="162" s="13" customFormat="1">
      <c r="A162" s="13"/>
      <c r="B162" s="226"/>
      <c r="C162" s="227"/>
      <c r="D162" s="228" t="s">
        <v>133</v>
      </c>
      <c r="E162" s="229" t="s">
        <v>19</v>
      </c>
      <c r="F162" s="230" t="s">
        <v>841</v>
      </c>
      <c r="G162" s="227"/>
      <c r="H162" s="231">
        <v>1.595</v>
      </c>
      <c r="I162" s="232"/>
      <c r="J162" s="227"/>
      <c r="K162" s="227"/>
      <c r="L162" s="233"/>
      <c r="M162" s="234"/>
      <c r="N162" s="235"/>
      <c r="O162" s="235"/>
      <c r="P162" s="235"/>
      <c r="Q162" s="235"/>
      <c r="R162" s="235"/>
      <c r="S162" s="235"/>
      <c r="T162" s="236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37" t="s">
        <v>133</v>
      </c>
      <c r="AU162" s="237" t="s">
        <v>84</v>
      </c>
      <c r="AV162" s="13" t="s">
        <v>84</v>
      </c>
      <c r="AW162" s="13" t="s">
        <v>33</v>
      </c>
      <c r="AX162" s="13" t="s">
        <v>74</v>
      </c>
      <c r="AY162" s="237" t="s">
        <v>123</v>
      </c>
    </row>
    <row r="163" s="14" customFormat="1">
      <c r="A163" s="14"/>
      <c r="B163" s="238"/>
      <c r="C163" s="239"/>
      <c r="D163" s="228" t="s">
        <v>133</v>
      </c>
      <c r="E163" s="240" t="s">
        <v>19</v>
      </c>
      <c r="F163" s="241" t="s">
        <v>833</v>
      </c>
      <c r="G163" s="239"/>
      <c r="H163" s="240" t="s">
        <v>19</v>
      </c>
      <c r="I163" s="242"/>
      <c r="J163" s="239"/>
      <c r="K163" s="239"/>
      <c r="L163" s="243"/>
      <c r="M163" s="244"/>
      <c r="N163" s="245"/>
      <c r="O163" s="245"/>
      <c r="P163" s="245"/>
      <c r="Q163" s="245"/>
      <c r="R163" s="245"/>
      <c r="S163" s="245"/>
      <c r="T163" s="246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T163" s="247" t="s">
        <v>133</v>
      </c>
      <c r="AU163" s="247" t="s">
        <v>84</v>
      </c>
      <c r="AV163" s="14" t="s">
        <v>82</v>
      </c>
      <c r="AW163" s="14" t="s">
        <v>33</v>
      </c>
      <c r="AX163" s="14" t="s">
        <v>74</v>
      </c>
      <c r="AY163" s="247" t="s">
        <v>123</v>
      </c>
    </row>
    <row r="164" s="13" customFormat="1">
      <c r="A164" s="13"/>
      <c r="B164" s="226"/>
      <c r="C164" s="227"/>
      <c r="D164" s="228" t="s">
        <v>133</v>
      </c>
      <c r="E164" s="229" t="s">
        <v>19</v>
      </c>
      <c r="F164" s="230" t="s">
        <v>842</v>
      </c>
      <c r="G164" s="227"/>
      <c r="H164" s="231">
        <v>3.8759999999999999</v>
      </c>
      <c r="I164" s="232"/>
      <c r="J164" s="227"/>
      <c r="K164" s="227"/>
      <c r="L164" s="233"/>
      <c r="M164" s="234"/>
      <c r="N164" s="235"/>
      <c r="O164" s="235"/>
      <c r="P164" s="235"/>
      <c r="Q164" s="235"/>
      <c r="R164" s="235"/>
      <c r="S164" s="235"/>
      <c r="T164" s="236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37" t="s">
        <v>133</v>
      </c>
      <c r="AU164" s="237" t="s">
        <v>84</v>
      </c>
      <c r="AV164" s="13" t="s">
        <v>84</v>
      </c>
      <c r="AW164" s="13" t="s">
        <v>33</v>
      </c>
      <c r="AX164" s="13" t="s">
        <v>74</v>
      </c>
      <c r="AY164" s="237" t="s">
        <v>123</v>
      </c>
    </row>
    <row r="165" s="13" customFormat="1">
      <c r="A165" s="13"/>
      <c r="B165" s="226"/>
      <c r="C165" s="227"/>
      <c r="D165" s="228" t="s">
        <v>133</v>
      </c>
      <c r="E165" s="229" t="s">
        <v>19</v>
      </c>
      <c r="F165" s="230" t="s">
        <v>843</v>
      </c>
      <c r="G165" s="227"/>
      <c r="H165" s="231">
        <v>3.9340000000000002</v>
      </c>
      <c r="I165" s="232"/>
      <c r="J165" s="227"/>
      <c r="K165" s="227"/>
      <c r="L165" s="233"/>
      <c r="M165" s="234"/>
      <c r="N165" s="235"/>
      <c r="O165" s="235"/>
      <c r="P165" s="235"/>
      <c r="Q165" s="235"/>
      <c r="R165" s="235"/>
      <c r="S165" s="235"/>
      <c r="T165" s="236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37" t="s">
        <v>133</v>
      </c>
      <c r="AU165" s="237" t="s">
        <v>84</v>
      </c>
      <c r="AV165" s="13" t="s">
        <v>84</v>
      </c>
      <c r="AW165" s="13" t="s">
        <v>33</v>
      </c>
      <c r="AX165" s="13" t="s">
        <v>74</v>
      </c>
      <c r="AY165" s="237" t="s">
        <v>123</v>
      </c>
    </row>
    <row r="166" s="13" customFormat="1">
      <c r="A166" s="13"/>
      <c r="B166" s="226"/>
      <c r="C166" s="227"/>
      <c r="D166" s="228" t="s">
        <v>133</v>
      </c>
      <c r="E166" s="229" t="s">
        <v>19</v>
      </c>
      <c r="F166" s="230" t="s">
        <v>844</v>
      </c>
      <c r="G166" s="227"/>
      <c r="H166" s="231">
        <v>4.2279999999999998</v>
      </c>
      <c r="I166" s="232"/>
      <c r="J166" s="227"/>
      <c r="K166" s="227"/>
      <c r="L166" s="233"/>
      <c r="M166" s="234"/>
      <c r="N166" s="235"/>
      <c r="O166" s="235"/>
      <c r="P166" s="235"/>
      <c r="Q166" s="235"/>
      <c r="R166" s="235"/>
      <c r="S166" s="235"/>
      <c r="T166" s="236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37" t="s">
        <v>133</v>
      </c>
      <c r="AU166" s="237" t="s">
        <v>84</v>
      </c>
      <c r="AV166" s="13" t="s">
        <v>84</v>
      </c>
      <c r="AW166" s="13" t="s">
        <v>33</v>
      </c>
      <c r="AX166" s="13" t="s">
        <v>74</v>
      </c>
      <c r="AY166" s="237" t="s">
        <v>123</v>
      </c>
    </row>
    <row r="167" s="13" customFormat="1">
      <c r="A167" s="13"/>
      <c r="B167" s="226"/>
      <c r="C167" s="227"/>
      <c r="D167" s="228" t="s">
        <v>133</v>
      </c>
      <c r="E167" s="229" t="s">
        <v>19</v>
      </c>
      <c r="F167" s="230" t="s">
        <v>845</v>
      </c>
      <c r="G167" s="227"/>
      <c r="H167" s="231">
        <v>3.359</v>
      </c>
      <c r="I167" s="232"/>
      <c r="J167" s="227"/>
      <c r="K167" s="227"/>
      <c r="L167" s="233"/>
      <c r="M167" s="234"/>
      <c r="N167" s="235"/>
      <c r="O167" s="235"/>
      <c r="P167" s="235"/>
      <c r="Q167" s="235"/>
      <c r="R167" s="235"/>
      <c r="S167" s="235"/>
      <c r="T167" s="236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37" t="s">
        <v>133</v>
      </c>
      <c r="AU167" s="237" t="s">
        <v>84</v>
      </c>
      <c r="AV167" s="13" t="s">
        <v>84</v>
      </c>
      <c r="AW167" s="13" t="s">
        <v>33</v>
      </c>
      <c r="AX167" s="13" t="s">
        <v>74</v>
      </c>
      <c r="AY167" s="237" t="s">
        <v>123</v>
      </c>
    </row>
    <row r="168" s="14" customFormat="1">
      <c r="A168" s="14"/>
      <c r="B168" s="238"/>
      <c r="C168" s="239"/>
      <c r="D168" s="228" t="s">
        <v>133</v>
      </c>
      <c r="E168" s="240" t="s">
        <v>19</v>
      </c>
      <c r="F168" s="241" t="s">
        <v>835</v>
      </c>
      <c r="G168" s="239"/>
      <c r="H168" s="240" t="s">
        <v>19</v>
      </c>
      <c r="I168" s="242"/>
      <c r="J168" s="239"/>
      <c r="K168" s="239"/>
      <c r="L168" s="243"/>
      <c r="M168" s="244"/>
      <c r="N168" s="245"/>
      <c r="O168" s="245"/>
      <c r="P168" s="245"/>
      <c r="Q168" s="245"/>
      <c r="R168" s="245"/>
      <c r="S168" s="245"/>
      <c r="T168" s="246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T168" s="247" t="s">
        <v>133</v>
      </c>
      <c r="AU168" s="247" t="s">
        <v>84</v>
      </c>
      <c r="AV168" s="14" t="s">
        <v>82</v>
      </c>
      <c r="AW168" s="14" t="s">
        <v>33</v>
      </c>
      <c r="AX168" s="14" t="s">
        <v>74</v>
      </c>
      <c r="AY168" s="247" t="s">
        <v>123</v>
      </c>
    </row>
    <row r="169" s="13" customFormat="1">
      <c r="A169" s="13"/>
      <c r="B169" s="226"/>
      <c r="C169" s="227"/>
      <c r="D169" s="228" t="s">
        <v>133</v>
      </c>
      <c r="E169" s="229" t="s">
        <v>19</v>
      </c>
      <c r="F169" s="230" t="s">
        <v>846</v>
      </c>
      <c r="G169" s="227"/>
      <c r="H169" s="231">
        <v>2.7599999999999998</v>
      </c>
      <c r="I169" s="232"/>
      <c r="J169" s="227"/>
      <c r="K169" s="227"/>
      <c r="L169" s="233"/>
      <c r="M169" s="234"/>
      <c r="N169" s="235"/>
      <c r="O169" s="235"/>
      <c r="P169" s="235"/>
      <c r="Q169" s="235"/>
      <c r="R169" s="235"/>
      <c r="S169" s="235"/>
      <c r="T169" s="236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37" t="s">
        <v>133</v>
      </c>
      <c r="AU169" s="237" t="s">
        <v>84</v>
      </c>
      <c r="AV169" s="13" t="s">
        <v>84</v>
      </c>
      <c r="AW169" s="13" t="s">
        <v>33</v>
      </c>
      <c r="AX169" s="13" t="s">
        <v>74</v>
      </c>
      <c r="AY169" s="237" t="s">
        <v>123</v>
      </c>
    </row>
    <row r="170" s="14" customFormat="1">
      <c r="A170" s="14"/>
      <c r="B170" s="238"/>
      <c r="C170" s="239"/>
      <c r="D170" s="228" t="s">
        <v>133</v>
      </c>
      <c r="E170" s="240" t="s">
        <v>19</v>
      </c>
      <c r="F170" s="241" t="s">
        <v>847</v>
      </c>
      <c r="G170" s="239"/>
      <c r="H170" s="240" t="s">
        <v>19</v>
      </c>
      <c r="I170" s="242"/>
      <c r="J170" s="239"/>
      <c r="K170" s="239"/>
      <c r="L170" s="243"/>
      <c r="M170" s="244"/>
      <c r="N170" s="245"/>
      <c r="O170" s="245"/>
      <c r="P170" s="245"/>
      <c r="Q170" s="245"/>
      <c r="R170" s="245"/>
      <c r="S170" s="245"/>
      <c r="T170" s="246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47" t="s">
        <v>133</v>
      </c>
      <c r="AU170" s="247" t="s">
        <v>84</v>
      </c>
      <c r="AV170" s="14" t="s">
        <v>82</v>
      </c>
      <c r="AW170" s="14" t="s">
        <v>33</v>
      </c>
      <c r="AX170" s="14" t="s">
        <v>74</v>
      </c>
      <c r="AY170" s="247" t="s">
        <v>123</v>
      </c>
    </row>
    <row r="171" s="13" customFormat="1">
      <c r="A171" s="13"/>
      <c r="B171" s="226"/>
      <c r="C171" s="227"/>
      <c r="D171" s="228" t="s">
        <v>133</v>
      </c>
      <c r="E171" s="229" t="s">
        <v>19</v>
      </c>
      <c r="F171" s="230" t="s">
        <v>848</v>
      </c>
      <c r="G171" s="227"/>
      <c r="H171" s="231">
        <v>-3.2040000000000002</v>
      </c>
      <c r="I171" s="232"/>
      <c r="J171" s="227"/>
      <c r="K171" s="227"/>
      <c r="L171" s="233"/>
      <c r="M171" s="234"/>
      <c r="N171" s="235"/>
      <c r="O171" s="235"/>
      <c r="P171" s="235"/>
      <c r="Q171" s="235"/>
      <c r="R171" s="235"/>
      <c r="S171" s="235"/>
      <c r="T171" s="236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T171" s="237" t="s">
        <v>133</v>
      </c>
      <c r="AU171" s="237" t="s">
        <v>84</v>
      </c>
      <c r="AV171" s="13" t="s">
        <v>84</v>
      </c>
      <c r="AW171" s="13" t="s">
        <v>33</v>
      </c>
      <c r="AX171" s="13" t="s">
        <v>74</v>
      </c>
      <c r="AY171" s="237" t="s">
        <v>123</v>
      </c>
    </row>
    <row r="172" s="14" customFormat="1">
      <c r="A172" s="14"/>
      <c r="B172" s="238"/>
      <c r="C172" s="239"/>
      <c r="D172" s="228" t="s">
        <v>133</v>
      </c>
      <c r="E172" s="240" t="s">
        <v>19</v>
      </c>
      <c r="F172" s="241" t="s">
        <v>831</v>
      </c>
      <c r="G172" s="239"/>
      <c r="H172" s="240" t="s">
        <v>19</v>
      </c>
      <c r="I172" s="242"/>
      <c r="J172" s="239"/>
      <c r="K172" s="239"/>
      <c r="L172" s="243"/>
      <c r="M172" s="244"/>
      <c r="N172" s="245"/>
      <c r="O172" s="245"/>
      <c r="P172" s="245"/>
      <c r="Q172" s="245"/>
      <c r="R172" s="245"/>
      <c r="S172" s="245"/>
      <c r="T172" s="246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T172" s="247" t="s">
        <v>133</v>
      </c>
      <c r="AU172" s="247" t="s">
        <v>84</v>
      </c>
      <c r="AV172" s="14" t="s">
        <v>82</v>
      </c>
      <c r="AW172" s="14" t="s">
        <v>33</v>
      </c>
      <c r="AX172" s="14" t="s">
        <v>74</v>
      </c>
      <c r="AY172" s="247" t="s">
        <v>123</v>
      </c>
    </row>
    <row r="173" s="13" customFormat="1">
      <c r="A173" s="13"/>
      <c r="B173" s="226"/>
      <c r="C173" s="227"/>
      <c r="D173" s="228" t="s">
        <v>133</v>
      </c>
      <c r="E173" s="229" t="s">
        <v>19</v>
      </c>
      <c r="F173" s="230" t="s">
        <v>849</v>
      </c>
      <c r="G173" s="227"/>
      <c r="H173" s="231">
        <v>-3.0870000000000002</v>
      </c>
      <c r="I173" s="232"/>
      <c r="J173" s="227"/>
      <c r="K173" s="227"/>
      <c r="L173" s="233"/>
      <c r="M173" s="234"/>
      <c r="N173" s="235"/>
      <c r="O173" s="235"/>
      <c r="P173" s="235"/>
      <c r="Q173" s="235"/>
      <c r="R173" s="235"/>
      <c r="S173" s="235"/>
      <c r="T173" s="236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37" t="s">
        <v>133</v>
      </c>
      <c r="AU173" s="237" t="s">
        <v>84</v>
      </c>
      <c r="AV173" s="13" t="s">
        <v>84</v>
      </c>
      <c r="AW173" s="13" t="s">
        <v>33</v>
      </c>
      <c r="AX173" s="13" t="s">
        <v>74</v>
      </c>
      <c r="AY173" s="237" t="s">
        <v>123</v>
      </c>
    </row>
    <row r="174" s="14" customFormat="1">
      <c r="A174" s="14"/>
      <c r="B174" s="238"/>
      <c r="C174" s="239"/>
      <c r="D174" s="228" t="s">
        <v>133</v>
      </c>
      <c r="E174" s="240" t="s">
        <v>19</v>
      </c>
      <c r="F174" s="241" t="s">
        <v>833</v>
      </c>
      <c r="G174" s="239"/>
      <c r="H174" s="240" t="s">
        <v>19</v>
      </c>
      <c r="I174" s="242"/>
      <c r="J174" s="239"/>
      <c r="K174" s="239"/>
      <c r="L174" s="243"/>
      <c r="M174" s="244"/>
      <c r="N174" s="245"/>
      <c r="O174" s="245"/>
      <c r="P174" s="245"/>
      <c r="Q174" s="245"/>
      <c r="R174" s="245"/>
      <c r="S174" s="245"/>
      <c r="T174" s="246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47" t="s">
        <v>133</v>
      </c>
      <c r="AU174" s="247" t="s">
        <v>84</v>
      </c>
      <c r="AV174" s="14" t="s">
        <v>82</v>
      </c>
      <c r="AW174" s="14" t="s">
        <v>33</v>
      </c>
      <c r="AX174" s="14" t="s">
        <v>74</v>
      </c>
      <c r="AY174" s="247" t="s">
        <v>123</v>
      </c>
    </row>
    <row r="175" s="13" customFormat="1">
      <c r="A175" s="13"/>
      <c r="B175" s="226"/>
      <c r="C175" s="227"/>
      <c r="D175" s="228" t="s">
        <v>133</v>
      </c>
      <c r="E175" s="229" t="s">
        <v>19</v>
      </c>
      <c r="F175" s="230" t="s">
        <v>850</v>
      </c>
      <c r="G175" s="227"/>
      <c r="H175" s="231">
        <v>-2.9460000000000002</v>
      </c>
      <c r="I175" s="232"/>
      <c r="J175" s="227"/>
      <c r="K175" s="227"/>
      <c r="L175" s="233"/>
      <c r="M175" s="234"/>
      <c r="N175" s="235"/>
      <c r="O175" s="235"/>
      <c r="P175" s="235"/>
      <c r="Q175" s="235"/>
      <c r="R175" s="235"/>
      <c r="S175" s="235"/>
      <c r="T175" s="236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37" t="s">
        <v>133</v>
      </c>
      <c r="AU175" s="237" t="s">
        <v>84</v>
      </c>
      <c r="AV175" s="13" t="s">
        <v>84</v>
      </c>
      <c r="AW175" s="13" t="s">
        <v>33</v>
      </c>
      <c r="AX175" s="13" t="s">
        <v>74</v>
      </c>
      <c r="AY175" s="237" t="s">
        <v>123</v>
      </c>
    </row>
    <row r="176" s="14" customFormat="1">
      <c r="A176" s="14"/>
      <c r="B176" s="238"/>
      <c r="C176" s="239"/>
      <c r="D176" s="228" t="s">
        <v>133</v>
      </c>
      <c r="E176" s="240" t="s">
        <v>19</v>
      </c>
      <c r="F176" s="241" t="s">
        <v>835</v>
      </c>
      <c r="G176" s="239"/>
      <c r="H176" s="240" t="s">
        <v>19</v>
      </c>
      <c r="I176" s="242"/>
      <c r="J176" s="239"/>
      <c r="K176" s="239"/>
      <c r="L176" s="243"/>
      <c r="M176" s="244"/>
      <c r="N176" s="245"/>
      <c r="O176" s="245"/>
      <c r="P176" s="245"/>
      <c r="Q176" s="245"/>
      <c r="R176" s="245"/>
      <c r="S176" s="245"/>
      <c r="T176" s="246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T176" s="247" t="s">
        <v>133</v>
      </c>
      <c r="AU176" s="247" t="s">
        <v>84</v>
      </c>
      <c r="AV176" s="14" t="s">
        <v>82</v>
      </c>
      <c r="AW176" s="14" t="s">
        <v>33</v>
      </c>
      <c r="AX176" s="14" t="s">
        <v>74</v>
      </c>
      <c r="AY176" s="247" t="s">
        <v>123</v>
      </c>
    </row>
    <row r="177" s="13" customFormat="1">
      <c r="A177" s="13"/>
      <c r="B177" s="226"/>
      <c r="C177" s="227"/>
      <c r="D177" s="228" t="s">
        <v>133</v>
      </c>
      <c r="E177" s="229" t="s">
        <v>19</v>
      </c>
      <c r="F177" s="230" t="s">
        <v>851</v>
      </c>
      <c r="G177" s="227"/>
      <c r="H177" s="231">
        <v>-0.29999999999999999</v>
      </c>
      <c r="I177" s="232"/>
      <c r="J177" s="227"/>
      <c r="K177" s="227"/>
      <c r="L177" s="233"/>
      <c r="M177" s="234"/>
      <c r="N177" s="235"/>
      <c r="O177" s="235"/>
      <c r="P177" s="235"/>
      <c r="Q177" s="235"/>
      <c r="R177" s="235"/>
      <c r="S177" s="235"/>
      <c r="T177" s="236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37" t="s">
        <v>133</v>
      </c>
      <c r="AU177" s="237" t="s">
        <v>84</v>
      </c>
      <c r="AV177" s="13" t="s">
        <v>84</v>
      </c>
      <c r="AW177" s="13" t="s">
        <v>33</v>
      </c>
      <c r="AX177" s="13" t="s">
        <v>74</v>
      </c>
      <c r="AY177" s="237" t="s">
        <v>123</v>
      </c>
    </row>
    <row r="178" s="14" customFormat="1">
      <c r="A178" s="14"/>
      <c r="B178" s="238"/>
      <c r="C178" s="239"/>
      <c r="D178" s="228" t="s">
        <v>133</v>
      </c>
      <c r="E178" s="240" t="s">
        <v>19</v>
      </c>
      <c r="F178" s="241" t="s">
        <v>138</v>
      </c>
      <c r="G178" s="239"/>
      <c r="H178" s="240" t="s">
        <v>19</v>
      </c>
      <c r="I178" s="242"/>
      <c r="J178" s="239"/>
      <c r="K178" s="239"/>
      <c r="L178" s="243"/>
      <c r="M178" s="244"/>
      <c r="N178" s="245"/>
      <c r="O178" s="245"/>
      <c r="P178" s="245"/>
      <c r="Q178" s="245"/>
      <c r="R178" s="245"/>
      <c r="S178" s="245"/>
      <c r="T178" s="246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47" t="s">
        <v>133</v>
      </c>
      <c r="AU178" s="247" t="s">
        <v>84</v>
      </c>
      <c r="AV178" s="14" t="s">
        <v>82</v>
      </c>
      <c r="AW178" s="14" t="s">
        <v>33</v>
      </c>
      <c r="AX178" s="14" t="s">
        <v>74</v>
      </c>
      <c r="AY178" s="247" t="s">
        <v>123</v>
      </c>
    </row>
    <row r="179" s="15" customFormat="1">
      <c r="A179" s="15"/>
      <c r="B179" s="248"/>
      <c r="C179" s="249"/>
      <c r="D179" s="228" t="s">
        <v>133</v>
      </c>
      <c r="E179" s="250" t="s">
        <v>19</v>
      </c>
      <c r="F179" s="251" t="s">
        <v>155</v>
      </c>
      <c r="G179" s="249"/>
      <c r="H179" s="252">
        <v>48.371999999999993</v>
      </c>
      <c r="I179" s="253"/>
      <c r="J179" s="249"/>
      <c r="K179" s="249"/>
      <c r="L179" s="254"/>
      <c r="M179" s="255"/>
      <c r="N179" s="256"/>
      <c r="O179" s="256"/>
      <c r="P179" s="256"/>
      <c r="Q179" s="256"/>
      <c r="R179" s="256"/>
      <c r="S179" s="256"/>
      <c r="T179" s="257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T179" s="258" t="s">
        <v>133</v>
      </c>
      <c r="AU179" s="258" t="s">
        <v>84</v>
      </c>
      <c r="AV179" s="15" t="s">
        <v>129</v>
      </c>
      <c r="AW179" s="15" t="s">
        <v>33</v>
      </c>
      <c r="AX179" s="15" t="s">
        <v>82</v>
      </c>
      <c r="AY179" s="258" t="s">
        <v>123</v>
      </c>
    </row>
    <row r="180" s="13" customFormat="1">
      <c r="A180" s="13"/>
      <c r="B180" s="226"/>
      <c r="C180" s="227"/>
      <c r="D180" s="228" t="s">
        <v>133</v>
      </c>
      <c r="E180" s="227"/>
      <c r="F180" s="230" t="s">
        <v>855</v>
      </c>
      <c r="G180" s="227"/>
      <c r="H180" s="231">
        <v>19.349</v>
      </c>
      <c r="I180" s="232"/>
      <c r="J180" s="227"/>
      <c r="K180" s="227"/>
      <c r="L180" s="233"/>
      <c r="M180" s="234"/>
      <c r="N180" s="235"/>
      <c r="O180" s="235"/>
      <c r="P180" s="235"/>
      <c r="Q180" s="235"/>
      <c r="R180" s="235"/>
      <c r="S180" s="235"/>
      <c r="T180" s="236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T180" s="237" t="s">
        <v>133</v>
      </c>
      <c r="AU180" s="237" t="s">
        <v>84</v>
      </c>
      <c r="AV180" s="13" t="s">
        <v>84</v>
      </c>
      <c r="AW180" s="13" t="s">
        <v>4</v>
      </c>
      <c r="AX180" s="13" t="s">
        <v>82</v>
      </c>
      <c r="AY180" s="237" t="s">
        <v>123</v>
      </c>
    </row>
    <row r="181" s="2" customFormat="1" ht="37.8" customHeight="1">
      <c r="A181" s="40"/>
      <c r="B181" s="41"/>
      <c r="C181" s="207" t="s">
        <v>210</v>
      </c>
      <c r="D181" s="207" t="s">
        <v>125</v>
      </c>
      <c r="E181" s="208" t="s">
        <v>217</v>
      </c>
      <c r="F181" s="209" t="s">
        <v>218</v>
      </c>
      <c r="G181" s="210" t="s">
        <v>167</v>
      </c>
      <c r="H181" s="211">
        <v>4.9199999999999999</v>
      </c>
      <c r="I181" s="212"/>
      <c r="J181" s="213">
        <f>ROUND(I181*H181,2)</f>
        <v>0</v>
      </c>
      <c r="K181" s="214"/>
      <c r="L181" s="46"/>
      <c r="M181" s="215" t="s">
        <v>19</v>
      </c>
      <c r="N181" s="216" t="s">
        <v>45</v>
      </c>
      <c r="O181" s="86"/>
      <c r="P181" s="217">
        <f>O181*H181</f>
        <v>0</v>
      </c>
      <c r="Q181" s="217">
        <v>0</v>
      </c>
      <c r="R181" s="217">
        <f>Q181*H181</f>
        <v>0</v>
      </c>
      <c r="S181" s="217">
        <v>0</v>
      </c>
      <c r="T181" s="218">
        <f>S181*H181</f>
        <v>0</v>
      </c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R181" s="219" t="s">
        <v>129</v>
      </c>
      <c r="AT181" s="219" t="s">
        <v>125</v>
      </c>
      <c r="AU181" s="219" t="s">
        <v>84</v>
      </c>
      <c r="AY181" s="19" t="s">
        <v>123</v>
      </c>
      <c r="BE181" s="220">
        <f>IF(N181="základní",J181,0)</f>
        <v>0</v>
      </c>
      <c r="BF181" s="220">
        <f>IF(N181="snížená",J181,0)</f>
        <v>0</v>
      </c>
      <c r="BG181" s="220">
        <f>IF(N181="zákl. přenesená",J181,0)</f>
        <v>0</v>
      </c>
      <c r="BH181" s="220">
        <f>IF(N181="sníž. přenesená",J181,0)</f>
        <v>0</v>
      </c>
      <c r="BI181" s="220">
        <f>IF(N181="nulová",J181,0)</f>
        <v>0</v>
      </c>
      <c r="BJ181" s="19" t="s">
        <v>82</v>
      </c>
      <c r="BK181" s="220">
        <f>ROUND(I181*H181,2)</f>
        <v>0</v>
      </c>
      <c r="BL181" s="19" t="s">
        <v>129</v>
      </c>
      <c r="BM181" s="219" t="s">
        <v>856</v>
      </c>
    </row>
    <row r="182" s="2" customFormat="1">
      <c r="A182" s="40"/>
      <c r="B182" s="41"/>
      <c r="C182" s="42"/>
      <c r="D182" s="221" t="s">
        <v>131</v>
      </c>
      <c r="E182" s="42"/>
      <c r="F182" s="222" t="s">
        <v>220</v>
      </c>
      <c r="G182" s="42"/>
      <c r="H182" s="42"/>
      <c r="I182" s="223"/>
      <c r="J182" s="42"/>
      <c r="K182" s="42"/>
      <c r="L182" s="46"/>
      <c r="M182" s="224"/>
      <c r="N182" s="225"/>
      <c r="O182" s="86"/>
      <c r="P182" s="86"/>
      <c r="Q182" s="86"/>
      <c r="R182" s="86"/>
      <c r="S182" s="86"/>
      <c r="T182" s="87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T182" s="19" t="s">
        <v>131</v>
      </c>
      <c r="AU182" s="19" t="s">
        <v>84</v>
      </c>
    </row>
    <row r="183" s="13" customFormat="1">
      <c r="A183" s="13"/>
      <c r="B183" s="226"/>
      <c r="C183" s="227"/>
      <c r="D183" s="228" t="s">
        <v>133</v>
      </c>
      <c r="E183" s="229" t="s">
        <v>19</v>
      </c>
      <c r="F183" s="230" t="s">
        <v>857</v>
      </c>
      <c r="G183" s="227"/>
      <c r="H183" s="231">
        <v>4.9199999999999999</v>
      </c>
      <c r="I183" s="232"/>
      <c r="J183" s="227"/>
      <c r="K183" s="227"/>
      <c r="L183" s="233"/>
      <c r="M183" s="234"/>
      <c r="N183" s="235"/>
      <c r="O183" s="235"/>
      <c r="P183" s="235"/>
      <c r="Q183" s="235"/>
      <c r="R183" s="235"/>
      <c r="S183" s="235"/>
      <c r="T183" s="236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37" t="s">
        <v>133</v>
      </c>
      <c r="AU183" s="237" t="s">
        <v>84</v>
      </c>
      <c r="AV183" s="13" t="s">
        <v>84</v>
      </c>
      <c r="AW183" s="13" t="s">
        <v>33</v>
      </c>
      <c r="AX183" s="13" t="s">
        <v>74</v>
      </c>
      <c r="AY183" s="237" t="s">
        <v>123</v>
      </c>
    </row>
    <row r="184" s="14" customFormat="1">
      <c r="A184" s="14"/>
      <c r="B184" s="238"/>
      <c r="C184" s="239"/>
      <c r="D184" s="228" t="s">
        <v>133</v>
      </c>
      <c r="E184" s="240" t="s">
        <v>19</v>
      </c>
      <c r="F184" s="241" t="s">
        <v>858</v>
      </c>
      <c r="G184" s="239"/>
      <c r="H184" s="240" t="s">
        <v>19</v>
      </c>
      <c r="I184" s="242"/>
      <c r="J184" s="239"/>
      <c r="K184" s="239"/>
      <c r="L184" s="243"/>
      <c r="M184" s="244"/>
      <c r="N184" s="245"/>
      <c r="O184" s="245"/>
      <c r="P184" s="245"/>
      <c r="Q184" s="245"/>
      <c r="R184" s="245"/>
      <c r="S184" s="245"/>
      <c r="T184" s="246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T184" s="247" t="s">
        <v>133</v>
      </c>
      <c r="AU184" s="247" t="s">
        <v>84</v>
      </c>
      <c r="AV184" s="14" t="s">
        <v>82</v>
      </c>
      <c r="AW184" s="14" t="s">
        <v>33</v>
      </c>
      <c r="AX184" s="14" t="s">
        <v>74</v>
      </c>
      <c r="AY184" s="247" t="s">
        <v>123</v>
      </c>
    </row>
    <row r="185" s="15" customFormat="1">
      <c r="A185" s="15"/>
      <c r="B185" s="248"/>
      <c r="C185" s="249"/>
      <c r="D185" s="228" t="s">
        <v>133</v>
      </c>
      <c r="E185" s="250" t="s">
        <v>19</v>
      </c>
      <c r="F185" s="251" t="s">
        <v>155</v>
      </c>
      <c r="G185" s="249"/>
      <c r="H185" s="252">
        <v>4.9199999999999999</v>
      </c>
      <c r="I185" s="253"/>
      <c r="J185" s="249"/>
      <c r="K185" s="249"/>
      <c r="L185" s="254"/>
      <c r="M185" s="255"/>
      <c r="N185" s="256"/>
      <c r="O185" s="256"/>
      <c r="P185" s="256"/>
      <c r="Q185" s="256"/>
      <c r="R185" s="256"/>
      <c r="S185" s="256"/>
      <c r="T185" s="257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T185" s="258" t="s">
        <v>133</v>
      </c>
      <c r="AU185" s="258" t="s">
        <v>84</v>
      </c>
      <c r="AV185" s="15" t="s">
        <v>129</v>
      </c>
      <c r="AW185" s="15" t="s">
        <v>33</v>
      </c>
      <c r="AX185" s="15" t="s">
        <v>82</v>
      </c>
      <c r="AY185" s="258" t="s">
        <v>123</v>
      </c>
    </row>
    <row r="186" s="2" customFormat="1" ht="62.7" customHeight="1">
      <c r="A186" s="40"/>
      <c r="B186" s="41"/>
      <c r="C186" s="207" t="s">
        <v>216</v>
      </c>
      <c r="D186" s="207" t="s">
        <v>125</v>
      </c>
      <c r="E186" s="208" t="s">
        <v>278</v>
      </c>
      <c r="F186" s="209" t="s">
        <v>279</v>
      </c>
      <c r="G186" s="210" t="s">
        <v>167</v>
      </c>
      <c r="H186" s="211">
        <v>0.71899999999999997</v>
      </c>
      <c r="I186" s="212"/>
      <c r="J186" s="213">
        <f>ROUND(I186*H186,2)</f>
        <v>0</v>
      </c>
      <c r="K186" s="214"/>
      <c r="L186" s="46"/>
      <c r="M186" s="215" t="s">
        <v>19</v>
      </c>
      <c r="N186" s="216" t="s">
        <v>45</v>
      </c>
      <c r="O186" s="86"/>
      <c r="P186" s="217">
        <f>O186*H186</f>
        <v>0</v>
      </c>
      <c r="Q186" s="217">
        <v>0</v>
      </c>
      <c r="R186" s="217">
        <f>Q186*H186</f>
        <v>0</v>
      </c>
      <c r="S186" s="217">
        <v>0</v>
      </c>
      <c r="T186" s="218">
        <f>S186*H186</f>
        <v>0</v>
      </c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R186" s="219" t="s">
        <v>129</v>
      </c>
      <c r="AT186" s="219" t="s">
        <v>125</v>
      </c>
      <c r="AU186" s="219" t="s">
        <v>84</v>
      </c>
      <c r="AY186" s="19" t="s">
        <v>123</v>
      </c>
      <c r="BE186" s="220">
        <f>IF(N186="základní",J186,0)</f>
        <v>0</v>
      </c>
      <c r="BF186" s="220">
        <f>IF(N186="snížená",J186,0)</f>
        <v>0</v>
      </c>
      <c r="BG186" s="220">
        <f>IF(N186="zákl. přenesená",J186,0)</f>
        <v>0</v>
      </c>
      <c r="BH186" s="220">
        <f>IF(N186="sníž. přenesená",J186,0)</f>
        <v>0</v>
      </c>
      <c r="BI186" s="220">
        <f>IF(N186="nulová",J186,0)</f>
        <v>0</v>
      </c>
      <c r="BJ186" s="19" t="s">
        <v>82</v>
      </c>
      <c r="BK186" s="220">
        <f>ROUND(I186*H186,2)</f>
        <v>0</v>
      </c>
      <c r="BL186" s="19" t="s">
        <v>129</v>
      </c>
      <c r="BM186" s="219" t="s">
        <v>859</v>
      </c>
    </row>
    <row r="187" s="2" customFormat="1">
      <c r="A187" s="40"/>
      <c r="B187" s="41"/>
      <c r="C187" s="42"/>
      <c r="D187" s="221" t="s">
        <v>131</v>
      </c>
      <c r="E187" s="42"/>
      <c r="F187" s="222" t="s">
        <v>281</v>
      </c>
      <c r="G187" s="42"/>
      <c r="H187" s="42"/>
      <c r="I187" s="223"/>
      <c r="J187" s="42"/>
      <c r="K187" s="42"/>
      <c r="L187" s="46"/>
      <c r="M187" s="224"/>
      <c r="N187" s="225"/>
      <c r="O187" s="86"/>
      <c r="P187" s="86"/>
      <c r="Q187" s="86"/>
      <c r="R187" s="86"/>
      <c r="S187" s="86"/>
      <c r="T187" s="87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T187" s="19" t="s">
        <v>131</v>
      </c>
      <c r="AU187" s="19" t="s">
        <v>84</v>
      </c>
    </row>
    <row r="188" s="13" customFormat="1">
      <c r="A188" s="13"/>
      <c r="B188" s="226"/>
      <c r="C188" s="227"/>
      <c r="D188" s="228" t="s">
        <v>133</v>
      </c>
      <c r="E188" s="229" t="s">
        <v>19</v>
      </c>
      <c r="F188" s="230" t="s">
        <v>860</v>
      </c>
      <c r="G188" s="227"/>
      <c r="H188" s="231">
        <v>48.372</v>
      </c>
      <c r="I188" s="232"/>
      <c r="J188" s="227"/>
      <c r="K188" s="227"/>
      <c r="L188" s="233"/>
      <c r="M188" s="234"/>
      <c r="N188" s="235"/>
      <c r="O188" s="235"/>
      <c r="P188" s="235"/>
      <c r="Q188" s="235"/>
      <c r="R188" s="235"/>
      <c r="S188" s="235"/>
      <c r="T188" s="236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37" t="s">
        <v>133</v>
      </c>
      <c r="AU188" s="237" t="s">
        <v>84</v>
      </c>
      <c r="AV188" s="13" t="s">
        <v>84</v>
      </c>
      <c r="AW188" s="13" t="s">
        <v>33</v>
      </c>
      <c r="AX188" s="13" t="s">
        <v>74</v>
      </c>
      <c r="AY188" s="237" t="s">
        <v>123</v>
      </c>
    </row>
    <row r="189" s="14" customFormat="1">
      <c r="A189" s="14"/>
      <c r="B189" s="238"/>
      <c r="C189" s="239"/>
      <c r="D189" s="228" t="s">
        <v>133</v>
      </c>
      <c r="E189" s="240" t="s">
        <v>19</v>
      </c>
      <c r="F189" s="241" t="s">
        <v>283</v>
      </c>
      <c r="G189" s="239"/>
      <c r="H189" s="240" t="s">
        <v>19</v>
      </c>
      <c r="I189" s="242"/>
      <c r="J189" s="239"/>
      <c r="K189" s="239"/>
      <c r="L189" s="243"/>
      <c r="M189" s="244"/>
      <c r="N189" s="245"/>
      <c r="O189" s="245"/>
      <c r="P189" s="245"/>
      <c r="Q189" s="245"/>
      <c r="R189" s="245"/>
      <c r="S189" s="245"/>
      <c r="T189" s="246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T189" s="247" t="s">
        <v>133</v>
      </c>
      <c r="AU189" s="247" t="s">
        <v>84</v>
      </c>
      <c r="AV189" s="14" t="s">
        <v>82</v>
      </c>
      <c r="AW189" s="14" t="s">
        <v>33</v>
      </c>
      <c r="AX189" s="14" t="s">
        <v>74</v>
      </c>
      <c r="AY189" s="247" t="s">
        <v>123</v>
      </c>
    </row>
    <row r="190" s="13" customFormat="1">
      <c r="A190" s="13"/>
      <c r="B190" s="226"/>
      <c r="C190" s="227"/>
      <c r="D190" s="228" t="s">
        <v>133</v>
      </c>
      <c r="E190" s="229" t="s">
        <v>19</v>
      </c>
      <c r="F190" s="230" t="s">
        <v>861</v>
      </c>
      <c r="G190" s="227"/>
      <c r="H190" s="231">
        <v>-6.1580000000000004</v>
      </c>
      <c r="I190" s="232"/>
      <c r="J190" s="227"/>
      <c r="K190" s="227"/>
      <c r="L190" s="233"/>
      <c r="M190" s="234"/>
      <c r="N190" s="235"/>
      <c r="O190" s="235"/>
      <c r="P190" s="235"/>
      <c r="Q190" s="235"/>
      <c r="R190" s="235"/>
      <c r="S190" s="235"/>
      <c r="T190" s="236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37" t="s">
        <v>133</v>
      </c>
      <c r="AU190" s="237" t="s">
        <v>84</v>
      </c>
      <c r="AV190" s="13" t="s">
        <v>84</v>
      </c>
      <c r="AW190" s="13" t="s">
        <v>33</v>
      </c>
      <c r="AX190" s="13" t="s">
        <v>74</v>
      </c>
      <c r="AY190" s="237" t="s">
        <v>123</v>
      </c>
    </row>
    <row r="191" s="14" customFormat="1">
      <c r="A191" s="14"/>
      <c r="B191" s="238"/>
      <c r="C191" s="239"/>
      <c r="D191" s="228" t="s">
        <v>133</v>
      </c>
      <c r="E191" s="240" t="s">
        <v>19</v>
      </c>
      <c r="F191" s="241" t="s">
        <v>285</v>
      </c>
      <c r="G191" s="239"/>
      <c r="H191" s="240" t="s">
        <v>19</v>
      </c>
      <c r="I191" s="242"/>
      <c r="J191" s="239"/>
      <c r="K191" s="239"/>
      <c r="L191" s="243"/>
      <c r="M191" s="244"/>
      <c r="N191" s="245"/>
      <c r="O191" s="245"/>
      <c r="P191" s="245"/>
      <c r="Q191" s="245"/>
      <c r="R191" s="245"/>
      <c r="S191" s="245"/>
      <c r="T191" s="246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T191" s="247" t="s">
        <v>133</v>
      </c>
      <c r="AU191" s="247" t="s">
        <v>84</v>
      </c>
      <c r="AV191" s="14" t="s">
        <v>82</v>
      </c>
      <c r="AW191" s="14" t="s">
        <v>33</v>
      </c>
      <c r="AX191" s="14" t="s">
        <v>74</v>
      </c>
      <c r="AY191" s="247" t="s">
        <v>123</v>
      </c>
    </row>
    <row r="192" s="13" customFormat="1">
      <c r="A192" s="13"/>
      <c r="B192" s="226"/>
      <c r="C192" s="227"/>
      <c r="D192" s="228" t="s">
        <v>133</v>
      </c>
      <c r="E192" s="229" t="s">
        <v>19</v>
      </c>
      <c r="F192" s="230" t="s">
        <v>862</v>
      </c>
      <c r="G192" s="227"/>
      <c r="H192" s="231">
        <v>-28.344000000000001</v>
      </c>
      <c r="I192" s="232"/>
      <c r="J192" s="227"/>
      <c r="K192" s="227"/>
      <c r="L192" s="233"/>
      <c r="M192" s="234"/>
      <c r="N192" s="235"/>
      <c r="O192" s="235"/>
      <c r="P192" s="235"/>
      <c r="Q192" s="235"/>
      <c r="R192" s="235"/>
      <c r="S192" s="235"/>
      <c r="T192" s="236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37" t="s">
        <v>133</v>
      </c>
      <c r="AU192" s="237" t="s">
        <v>84</v>
      </c>
      <c r="AV192" s="13" t="s">
        <v>84</v>
      </c>
      <c r="AW192" s="13" t="s">
        <v>33</v>
      </c>
      <c r="AX192" s="13" t="s">
        <v>74</v>
      </c>
      <c r="AY192" s="237" t="s">
        <v>123</v>
      </c>
    </row>
    <row r="193" s="14" customFormat="1">
      <c r="A193" s="14"/>
      <c r="B193" s="238"/>
      <c r="C193" s="239"/>
      <c r="D193" s="228" t="s">
        <v>133</v>
      </c>
      <c r="E193" s="240" t="s">
        <v>19</v>
      </c>
      <c r="F193" s="241" t="s">
        <v>287</v>
      </c>
      <c r="G193" s="239"/>
      <c r="H193" s="240" t="s">
        <v>19</v>
      </c>
      <c r="I193" s="242"/>
      <c r="J193" s="239"/>
      <c r="K193" s="239"/>
      <c r="L193" s="243"/>
      <c r="M193" s="244"/>
      <c r="N193" s="245"/>
      <c r="O193" s="245"/>
      <c r="P193" s="245"/>
      <c r="Q193" s="245"/>
      <c r="R193" s="245"/>
      <c r="S193" s="245"/>
      <c r="T193" s="246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T193" s="247" t="s">
        <v>133</v>
      </c>
      <c r="AU193" s="247" t="s">
        <v>84</v>
      </c>
      <c r="AV193" s="14" t="s">
        <v>82</v>
      </c>
      <c r="AW193" s="14" t="s">
        <v>33</v>
      </c>
      <c r="AX193" s="14" t="s">
        <v>74</v>
      </c>
      <c r="AY193" s="247" t="s">
        <v>123</v>
      </c>
    </row>
    <row r="194" s="13" customFormat="1">
      <c r="A194" s="13"/>
      <c r="B194" s="226"/>
      <c r="C194" s="227"/>
      <c r="D194" s="228" t="s">
        <v>133</v>
      </c>
      <c r="E194" s="229" t="s">
        <v>19</v>
      </c>
      <c r="F194" s="230" t="s">
        <v>863</v>
      </c>
      <c r="G194" s="227"/>
      <c r="H194" s="231">
        <v>-9.5370000000000008</v>
      </c>
      <c r="I194" s="232"/>
      <c r="J194" s="227"/>
      <c r="K194" s="227"/>
      <c r="L194" s="233"/>
      <c r="M194" s="234"/>
      <c r="N194" s="235"/>
      <c r="O194" s="235"/>
      <c r="P194" s="235"/>
      <c r="Q194" s="235"/>
      <c r="R194" s="235"/>
      <c r="S194" s="235"/>
      <c r="T194" s="236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37" t="s">
        <v>133</v>
      </c>
      <c r="AU194" s="237" t="s">
        <v>84</v>
      </c>
      <c r="AV194" s="13" t="s">
        <v>84</v>
      </c>
      <c r="AW194" s="13" t="s">
        <v>33</v>
      </c>
      <c r="AX194" s="13" t="s">
        <v>74</v>
      </c>
      <c r="AY194" s="237" t="s">
        <v>123</v>
      </c>
    </row>
    <row r="195" s="14" customFormat="1">
      <c r="A195" s="14"/>
      <c r="B195" s="238"/>
      <c r="C195" s="239"/>
      <c r="D195" s="228" t="s">
        <v>133</v>
      </c>
      <c r="E195" s="240" t="s">
        <v>19</v>
      </c>
      <c r="F195" s="241" t="s">
        <v>289</v>
      </c>
      <c r="G195" s="239"/>
      <c r="H195" s="240" t="s">
        <v>19</v>
      </c>
      <c r="I195" s="242"/>
      <c r="J195" s="239"/>
      <c r="K195" s="239"/>
      <c r="L195" s="243"/>
      <c r="M195" s="244"/>
      <c r="N195" s="245"/>
      <c r="O195" s="245"/>
      <c r="P195" s="245"/>
      <c r="Q195" s="245"/>
      <c r="R195" s="245"/>
      <c r="S195" s="245"/>
      <c r="T195" s="246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T195" s="247" t="s">
        <v>133</v>
      </c>
      <c r="AU195" s="247" t="s">
        <v>84</v>
      </c>
      <c r="AV195" s="14" t="s">
        <v>82</v>
      </c>
      <c r="AW195" s="14" t="s">
        <v>33</v>
      </c>
      <c r="AX195" s="14" t="s">
        <v>74</v>
      </c>
      <c r="AY195" s="247" t="s">
        <v>123</v>
      </c>
    </row>
    <row r="196" s="13" customFormat="1">
      <c r="A196" s="13"/>
      <c r="B196" s="226"/>
      <c r="C196" s="227"/>
      <c r="D196" s="228" t="s">
        <v>133</v>
      </c>
      <c r="E196" s="229" t="s">
        <v>19</v>
      </c>
      <c r="F196" s="230" t="s">
        <v>864</v>
      </c>
      <c r="G196" s="227"/>
      <c r="H196" s="231">
        <v>-0.151</v>
      </c>
      <c r="I196" s="232"/>
      <c r="J196" s="227"/>
      <c r="K196" s="227"/>
      <c r="L196" s="233"/>
      <c r="M196" s="234"/>
      <c r="N196" s="235"/>
      <c r="O196" s="235"/>
      <c r="P196" s="235"/>
      <c r="Q196" s="235"/>
      <c r="R196" s="235"/>
      <c r="S196" s="235"/>
      <c r="T196" s="236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37" t="s">
        <v>133</v>
      </c>
      <c r="AU196" s="237" t="s">
        <v>84</v>
      </c>
      <c r="AV196" s="13" t="s">
        <v>84</v>
      </c>
      <c r="AW196" s="13" t="s">
        <v>33</v>
      </c>
      <c r="AX196" s="13" t="s">
        <v>74</v>
      </c>
      <c r="AY196" s="237" t="s">
        <v>123</v>
      </c>
    </row>
    <row r="197" s="14" customFormat="1">
      <c r="A197" s="14"/>
      <c r="B197" s="238"/>
      <c r="C197" s="239"/>
      <c r="D197" s="228" t="s">
        <v>133</v>
      </c>
      <c r="E197" s="240" t="s">
        <v>19</v>
      </c>
      <c r="F197" s="241" t="s">
        <v>293</v>
      </c>
      <c r="G197" s="239"/>
      <c r="H197" s="240" t="s">
        <v>19</v>
      </c>
      <c r="I197" s="242"/>
      <c r="J197" s="239"/>
      <c r="K197" s="239"/>
      <c r="L197" s="243"/>
      <c r="M197" s="244"/>
      <c r="N197" s="245"/>
      <c r="O197" s="245"/>
      <c r="P197" s="245"/>
      <c r="Q197" s="245"/>
      <c r="R197" s="245"/>
      <c r="S197" s="245"/>
      <c r="T197" s="246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T197" s="247" t="s">
        <v>133</v>
      </c>
      <c r="AU197" s="247" t="s">
        <v>84</v>
      </c>
      <c r="AV197" s="14" t="s">
        <v>82</v>
      </c>
      <c r="AW197" s="14" t="s">
        <v>33</v>
      </c>
      <c r="AX197" s="14" t="s">
        <v>74</v>
      </c>
      <c r="AY197" s="247" t="s">
        <v>123</v>
      </c>
    </row>
    <row r="198" s="13" customFormat="1">
      <c r="A198" s="13"/>
      <c r="B198" s="226"/>
      <c r="C198" s="227"/>
      <c r="D198" s="228" t="s">
        <v>133</v>
      </c>
      <c r="E198" s="229" t="s">
        <v>19</v>
      </c>
      <c r="F198" s="230" t="s">
        <v>865</v>
      </c>
      <c r="G198" s="227"/>
      <c r="H198" s="231">
        <v>-1.786</v>
      </c>
      <c r="I198" s="232"/>
      <c r="J198" s="227"/>
      <c r="K198" s="227"/>
      <c r="L198" s="233"/>
      <c r="M198" s="234"/>
      <c r="N198" s="235"/>
      <c r="O198" s="235"/>
      <c r="P198" s="235"/>
      <c r="Q198" s="235"/>
      <c r="R198" s="235"/>
      <c r="S198" s="235"/>
      <c r="T198" s="236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T198" s="237" t="s">
        <v>133</v>
      </c>
      <c r="AU198" s="237" t="s">
        <v>84</v>
      </c>
      <c r="AV198" s="13" t="s">
        <v>84</v>
      </c>
      <c r="AW198" s="13" t="s">
        <v>33</v>
      </c>
      <c r="AX198" s="13" t="s">
        <v>74</v>
      </c>
      <c r="AY198" s="237" t="s">
        <v>123</v>
      </c>
    </row>
    <row r="199" s="14" customFormat="1">
      <c r="A199" s="14"/>
      <c r="B199" s="238"/>
      <c r="C199" s="239"/>
      <c r="D199" s="228" t="s">
        <v>133</v>
      </c>
      <c r="E199" s="240" t="s">
        <v>19</v>
      </c>
      <c r="F199" s="241" t="s">
        <v>299</v>
      </c>
      <c r="G199" s="239"/>
      <c r="H199" s="240" t="s">
        <v>19</v>
      </c>
      <c r="I199" s="242"/>
      <c r="J199" s="239"/>
      <c r="K199" s="239"/>
      <c r="L199" s="243"/>
      <c r="M199" s="244"/>
      <c r="N199" s="245"/>
      <c r="O199" s="245"/>
      <c r="P199" s="245"/>
      <c r="Q199" s="245"/>
      <c r="R199" s="245"/>
      <c r="S199" s="245"/>
      <c r="T199" s="246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T199" s="247" t="s">
        <v>133</v>
      </c>
      <c r="AU199" s="247" t="s">
        <v>84</v>
      </c>
      <c r="AV199" s="14" t="s">
        <v>82</v>
      </c>
      <c r="AW199" s="14" t="s">
        <v>33</v>
      </c>
      <c r="AX199" s="14" t="s">
        <v>74</v>
      </c>
      <c r="AY199" s="247" t="s">
        <v>123</v>
      </c>
    </row>
    <row r="200" s="15" customFormat="1">
      <c r="A200" s="15"/>
      <c r="B200" s="248"/>
      <c r="C200" s="249"/>
      <c r="D200" s="228" t="s">
        <v>133</v>
      </c>
      <c r="E200" s="250" t="s">
        <v>19</v>
      </c>
      <c r="F200" s="251" t="s">
        <v>155</v>
      </c>
      <c r="G200" s="249"/>
      <c r="H200" s="252">
        <v>2.3959999999999968</v>
      </c>
      <c r="I200" s="253"/>
      <c r="J200" s="249"/>
      <c r="K200" s="249"/>
      <c r="L200" s="254"/>
      <c r="M200" s="255"/>
      <c r="N200" s="256"/>
      <c r="O200" s="256"/>
      <c r="P200" s="256"/>
      <c r="Q200" s="256"/>
      <c r="R200" s="256"/>
      <c r="S200" s="256"/>
      <c r="T200" s="257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T200" s="258" t="s">
        <v>133</v>
      </c>
      <c r="AU200" s="258" t="s">
        <v>84</v>
      </c>
      <c r="AV200" s="15" t="s">
        <v>129</v>
      </c>
      <c r="AW200" s="15" t="s">
        <v>33</v>
      </c>
      <c r="AX200" s="15" t="s">
        <v>82</v>
      </c>
      <c r="AY200" s="258" t="s">
        <v>123</v>
      </c>
    </row>
    <row r="201" s="13" customFormat="1">
      <c r="A201" s="13"/>
      <c r="B201" s="226"/>
      <c r="C201" s="227"/>
      <c r="D201" s="228" t="s">
        <v>133</v>
      </c>
      <c r="E201" s="227"/>
      <c r="F201" s="230" t="s">
        <v>866</v>
      </c>
      <c r="G201" s="227"/>
      <c r="H201" s="231">
        <v>0.71899999999999997</v>
      </c>
      <c r="I201" s="232"/>
      <c r="J201" s="227"/>
      <c r="K201" s="227"/>
      <c r="L201" s="233"/>
      <c r="M201" s="234"/>
      <c r="N201" s="235"/>
      <c r="O201" s="235"/>
      <c r="P201" s="235"/>
      <c r="Q201" s="235"/>
      <c r="R201" s="235"/>
      <c r="S201" s="235"/>
      <c r="T201" s="236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T201" s="237" t="s">
        <v>133</v>
      </c>
      <c r="AU201" s="237" t="s">
        <v>84</v>
      </c>
      <c r="AV201" s="13" t="s">
        <v>84</v>
      </c>
      <c r="AW201" s="13" t="s">
        <v>4</v>
      </c>
      <c r="AX201" s="13" t="s">
        <v>82</v>
      </c>
      <c r="AY201" s="237" t="s">
        <v>123</v>
      </c>
    </row>
    <row r="202" s="2" customFormat="1" ht="62.7" customHeight="1">
      <c r="A202" s="40"/>
      <c r="B202" s="41"/>
      <c r="C202" s="207" t="s">
        <v>227</v>
      </c>
      <c r="D202" s="207" t="s">
        <v>125</v>
      </c>
      <c r="E202" s="208" t="s">
        <v>303</v>
      </c>
      <c r="F202" s="209" t="s">
        <v>304</v>
      </c>
      <c r="G202" s="210" t="s">
        <v>167</v>
      </c>
      <c r="H202" s="211">
        <v>1.6770000000000001</v>
      </c>
      <c r="I202" s="212"/>
      <c r="J202" s="213">
        <f>ROUND(I202*H202,2)</f>
        <v>0</v>
      </c>
      <c r="K202" s="214"/>
      <c r="L202" s="46"/>
      <c r="M202" s="215" t="s">
        <v>19</v>
      </c>
      <c r="N202" s="216" t="s">
        <v>45</v>
      </c>
      <c r="O202" s="86"/>
      <c r="P202" s="217">
        <f>O202*H202</f>
        <v>0</v>
      </c>
      <c r="Q202" s="217">
        <v>0</v>
      </c>
      <c r="R202" s="217">
        <f>Q202*H202</f>
        <v>0</v>
      </c>
      <c r="S202" s="217">
        <v>0</v>
      </c>
      <c r="T202" s="218">
        <f>S202*H202</f>
        <v>0</v>
      </c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R202" s="219" t="s">
        <v>129</v>
      </c>
      <c r="AT202" s="219" t="s">
        <v>125</v>
      </c>
      <c r="AU202" s="219" t="s">
        <v>84</v>
      </c>
      <c r="AY202" s="19" t="s">
        <v>123</v>
      </c>
      <c r="BE202" s="220">
        <f>IF(N202="základní",J202,0)</f>
        <v>0</v>
      </c>
      <c r="BF202" s="220">
        <f>IF(N202="snížená",J202,0)</f>
        <v>0</v>
      </c>
      <c r="BG202" s="220">
        <f>IF(N202="zákl. přenesená",J202,0)</f>
        <v>0</v>
      </c>
      <c r="BH202" s="220">
        <f>IF(N202="sníž. přenesená",J202,0)</f>
        <v>0</v>
      </c>
      <c r="BI202" s="220">
        <f>IF(N202="nulová",J202,0)</f>
        <v>0</v>
      </c>
      <c r="BJ202" s="19" t="s">
        <v>82</v>
      </c>
      <c r="BK202" s="220">
        <f>ROUND(I202*H202,2)</f>
        <v>0</v>
      </c>
      <c r="BL202" s="19" t="s">
        <v>129</v>
      </c>
      <c r="BM202" s="219" t="s">
        <v>867</v>
      </c>
    </row>
    <row r="203" s="2" customFormat="1">
      <c r="A203" s="40"/>
      <c r="B203" s="41"/>
      <c r="C203" s="42"/>
      <c r="D203" s="221" t="s">
        <v>131</v>
      </c>
      <c r="E203" s="42"/>
      <c r="F203" s="222" t="s">
        <v>306</v>
      </c>
      <c r="G203" s="42"/>
      <c r="H203" s="42"/>
      <c r="I203" s="223"/>
      <c r="J203" s="42"/>
      <c r="K203" s="42"/>
      <c r="L203" s="46"/>
      <c r="M203" s="224"/>
      <c r="N203" s="225"/>
      <c r="O203" s="86"/>
      <c r="P203" s="86"/>
      <c r="Q203" s="86"/>
      <c r="R203" s="86"/>
      <c r="S203" s="86"/>
      <c r="T203" s="87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T203" s="19" t="s">
        <v>131</v>
      </c>
      <c r="AU203" s="19" t="s">
        <v>84</v>
      </c>
    </row>
    <row r="204" s="13" customFormat="1">
      <c r="A204" s="13"/>
      <c r="B204" s="226"/>
      <c r="C204" s="227"/>
      <c r="D204" s="228" t="s">
        <v>133</v>
      </c>
      <c r="E204" s="229" t="s">
        <v>19</v>
      </c>
      <c r="F204" s="230" t="s">
        <v>860</v>
      </c>
      <c r="G204" s="227"/>
      <c r="H204" s="231">
        <v>48.372</v>
      </c>
      <c r="I204" s="232"/>
      <c r="J204" s="227"/>
      <c r="K204" s="227"/>
      <c r="L204" s="233"/>
      <c r="M204" s="234"/>
      <c r="N204" s="235"/>
      <c r="O204" s="235"/>
      <c r="P204" s="235"/>
      <c r="Q204" s="235"/>
      <c r="R204" s="235"/>
      <c r="S204" s="235"/>
      <c r="T204" s="236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37" t="s">
        <v>133</v>
      </c>
      <c r="AU204" s="237" t="s">
        <v>84</v>
      </c>
      <c r="AV204" s="13" t="s">
        <v>84</v>
      </c>
      <c r="AW204" s="13" t="s">
        <v>33</v>
      </c>
      <c r="AX204" s="13" t="s">
        <v>74</v>
      </c>
      <c r="AY204" s="237" t="s">
        <v>123</v>
      </c>
    </row>
    <row r="205" s="14" customFormat="1">
      <c r="A205" s="14"/>
      <c r="B205" s="238"/>
      <c r="C205" s="239"/>
      <c r="D205" s="228" t="s">
        <v>133</v>
      </c>
      <c r="E205" s="240" t="s">
        <v>19</v>
      </c>
      <c r="F205" s="241" t="s">
        <v>283</v>
      </c>
      <c r="G205" s="239"/>
      <c r="H205" s="240" t="s">
        <v>19</v>
      </c>
      <c r="I205" s="242"/>
      <c r="J205" s="239"/>
      <c r="K205" s="239"/>
      <c r="L205" s="243"/>
      <c r="M205" s="244"/>
      <c r="N205" s="245"/>
      <c r="O205" s="245"/>
      <c r="P205" s="245"/>
      <c r="Q205" s="245"/>
      <c r="R205" s="245"/>
      <c r="S205" s="245"/>
      <c r="T205" s="246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T205" s="247" t="s">
        <v>133</v>
      </c>
      <c r="AU205" s="247" t="s">
        <v>84</v>
      </c>
      <c r="AV205" s="14" t="s">
        <v>82</v>
      </c>
      <c r="AW205" s="14" t="s">
        <v>33</v>
      </c>
      <c r="AX205" s="14" t="s">
        <v>74</v>
      </c>
      <c r="AY205" s="247" t="s">
        <v>123</v>
      </c>
    </row>
    <row r="206" s="13" customFormat="1">
      <c r="A206" s="13"/>
      <c r="B206" s="226"/>
      <c r="C206" s="227"/>
      <c r="D206" s="228" t="s">
        <v>133</v>
      </c>
      <c r="E206" s="229" t="s">
        <v>19</v>
      </c>
      <c r="F206" s="230" t="s">
        <v>861</v>
      </c>
      <c r="G206" s="227"/>
      <c r="H206" s="231">
        <v>-6.1580000000000004</v>
      </c>
      <c r="I206" s="232"/>
      <c r="J206" s="227"/>
      <c r="K206" s="227"/>
      <c r="L206" s="233"/>
      <c r="M206" s="234"/>
      <c r="N206" s="235"/>
      <c r="O206" s="235"/>
      <c r="P206" s="235"/>
      <c r="Q206" s="235"/>
      <c r="R206" s="235"/>
      <c r="S206" s="235"/>
      <c r="T206" s="236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37" t="s">
        <v>133</v>
      </c>
      <c r="AU206" s="237" t="s">
        <v>84</v>
      </c>
      <c r="AV206" s="13" t="s">
        <v>84</v>
      </c>
      <c r="AW206" s="13" t="s">
        <v>33</v>
      </c>
      <c r="AX206" s="13" t="s">
        <v>74</v>
      </c>
      <c r="AY206" s="237" t="s">
        <v>123</v>
      </c>
    </row>
    <row r="207" s="14" customFormat="1">
      <c r="A207" s="14"/>
      <c r="B207" s="238"/>
      <c r="C207" s="239"/>
      <c r="D207" s="228" t="s">
        <v>133</v>
      </c>
      <c r="E207" s="240" t="s">
        <v>19</v>
      </c>
      <c r="F207" s="241" t="s">
        <v>285</v>
      </c>
      <c r="G207" s="239"/>
      <c r="H207" s="240" t="s">
        <v>19</v>
      </c>
      <c r="I207" s="242"/>
      <c r="J207" s="239"/>
      <c r="K207" s="239"/>
      <c r="L207" s="243"/>
      <c r="M207" s="244"/>
      <c r="N207" s="245"/>
      <c r="O207" s="245"/>
      <c r="P207" s="245"/>
      <c r="Q207" s="245"/>
      <c r="R207" s="245"/>
      <c r="S207" s="245"/>
      <c r="T207" s="246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T207" s="247" t="s">
        <v>133</v>
      </c>
      <c r="AU207" s="247" t="s">
        <v>84</v>
      </c>
      <c r="AV207" s="14" t="s">
        <v>82</v>
      </c>
      <c r="AW207" s="14" t="s">
        <v>33</v>
      </c>
      <c r="AX207" s="14" t="s">
        <v>74</v>
      </c>
      <c r="AY207" s="247" t="s">
        <v>123</v>
      </c>
    </row>
    <row r="208" s="13" customFormat="1">
      <c r="A208" s="13"/>
      <c r="B208" s="226"/>
      <c r="C208" s="227"/>
      <c r="D208" s="228" t="s">
        <v>133</v>
      </c>
      <c r="E208" s="229" t="s">
        <v>19</v>
      </c>
      <c r="F208" s="230" t="s">
        <v>862</v>
      </c>
      <c r="G208" s="227"/>
      <c r="H208" s="231">
        <v>-28.344000000000001</v>
      </c>
      <c r="I208" s="232"/>
      <c r="J208" s="227"/>
      <c r="K208" s="227"/>
      <c r="L208" s="233"/>
      <c r="M208" s="234"/>
      <c r="N208" s="235"/>
      <c r="O208" s="235"/>
      <c r="P208" s="235"/>
      <c r="Q208" s="235"/>
      <c r="R208" s="235"/>
      <c r="S208" s="235"/>
      <c r="T208" s="236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37" t="s">
        <v>133</v>
      </c>
      <c r="AU208" s="237" t="s">
        <v>84</v>
      </c>
      <c r="AV208" s="13" t="s">
        <v>84</v>
      </c>
      <c r="AW208" s="13" t="s">
        <v>33</v>
      </c>
      <c r="AX208" s="13" t="s">
        <v>74</v>
      </c>
      <c r="AY208" s="237" t="s">
        <v>123</v>
      </c>
    </row>
    <row r="209" s="14" customFormat="1">
      <c r="A209" s="14"/>
      <c r="B209" s="238"/>
      <c r="C209" s="239"/>
      <c r="D209" s="228" t="s">
        <v>133</v>
      </c>
      <c r="E209" s="240" t="s">
        <v>19</v>
      </c>
      <c r="F209" s="241" t="s">
        <v>287</v>
      </c>
      <c r="G209" s="239"/>
      <c r="H209" s="240" t="s">
        <v>19</v>
      </c>
      <c r="I209" s="242"/>
      <c r="J209" s="239"/>
      <c r="K209" s="239"/>
      <c r="L209" s="243"/>
      <c r="M209" s="244"/>
      <c r="N209" s="245"/>
      <c r="O209" s="245"/>
      <c r="P209" s="245"/>
      <c r="Q209" s="245"/>
      <c r="R209" s="245"/>
      <c r="S209" s="245"/>
      <c r="T209" s="246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T209" s="247" t="s">
        <v>133</v>
      </c>
      <c r="AU209" s="247" t="s">
        <v>84</v>
      </c>
      <c r="AV209" s="14" t="s">
        <v>82</v>
      </c>
      <c r="AW209" s="14" t="s">
        <v>33</v>
      </c>
      <c r="AX209" s="14" t="s">
        <v>74</v>
      </c>
      <c r="AY209" s="247" t="s">
        <v>123</v>
      </c>
    </row>
    <row r="210" s="13" customFormat="1">
      <c r="A210" s="13"/>
      <c r="B210" s="226"/>
      <c r="C210" s="227"/>
      <c r="D210" s="228" t="s">
        <v>133</v>
      </c>
      <c r="E210" s="229" t="s">
        <v>19</v>
      </c>
      <c r="F210" s="230" t="s">
        <v>863</v>
      </c>
      <c r="G210" s="227"/>
      <c r="H210" s="231">
        <v>-9.5370000000000008</v>
      </c>
      <c r="I210" s="232"/>
      <c r="J210" s="227"/>
      <c r="K210" s="227"/>
      <c r="L210" s="233"/>
      <c r="M210" s="234"/>
      <c r="N210" s="235"/>
      <c r="O210" s="235"/>
      <c r="P210" s="235"/>
      <c r="Q210" s="235"/>
      <c r="R210" s="235"/>
      <c r="S210" s="235"/>
      <c r="T210" s="236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T210" s="237" t="s">
        <v>133</v>
      </c>
      <c r="AU210" s="237" t="s">
        <v>84</v>
      </c>
      <c r="AV210" s="13" t="s">
        <v>84</v>
      </c>
      <c r="AW210" s="13" t="s">
        <v>33</v>
      </c>
      <c r="AX210" s="13" t="s">
        <v>74</v>
      </c>
      <c r="AY210" s="237" t="s">
        <v>123</v>
      </c>
    </row>
    <row r="211" s="14" customFormat="1">
      <c r="A211" s="14"/>
      <c r="B211" s="238"/>
      <c r="C211" s="239"/>
      <c r="D211" s="228" t="s">
        <v>133</v>
      </c>
      <c r="E211" s="240" t="s">
        <v>19</v>
      </c>
      <c r="F211" s="241" t="s">
        <v>289</v>
      </c>
      <c r="G211" s="239"/>
      <c r="H211" s="240" t="s">
        <v>19</v>
      </c>
      <c r="I211" s="242"/>
      <c r="J211" s="239"/>
      <c r="K211" s="239"/>
      <c r="L211" s="243"/>
      <c r="M211" s="244"/>
      <c r="N211" s="245"/>
      <c r="O211" s="245"/>
      <c r="P211" s="245"/>
      <c r="Q211" s="245"/>
      <c r="R211" s="245"/>
      <c r="S211" s="245"/>
      <c r="T211" s="246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T211" s="247" t="s">
        <v>133</v>
      </c>
      <c r="AU211" s="247" t="s">
        <v>84</v>
      </c>
      <c r="AV211" s="14" t="s">
        <v>82</v>
      </c>
      <c r="AW211" s="14" t="s">
        <v>33</v>
      </c>
      <c r="AX211" s="14" t="s">
        <v>74</v>
      </c>
      <c r="AY211" s="247" t="s">
        <v>123</v>
      </c>
    </row>
    <row r="212" s="13" customFormat="1">
      <c r="A212" s="13"/>
      <c r="B212" s="226"/>
      <c r="C212" s="227"/>
      <c r="D212" s="228" t="s">
        <v>133</v>
      </c>
      <c r="E212" s="229" t="s">
        <v>19</v>
      </c>
      <c r="F212" s="230" t="s">
        <v>864</v>
      </c>
      <c r="G212" s="227"/>
      <c r="H212" s="231">
        <v>-0.151</v>
      </c>
      <c r="I212" s="232"/>
      <c r="J212" s="227"/>
      <c r="K212" s="227"/>
      <c r="L212" s="233"/>
      <c r="M212" s="234"/>
      <c r="N212" s="235"/>
      <c r="O212" s="235"/>
      <c r="P212" s="235"/>
      <c r="Q212" s="235"/>
      <c r="R212" s="235"/>
      <c r="S212" s="235"/>
      <c r="T212" s="236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37" t="s">
        <v>133</v>
      </c>
      <c r="AU212" s="237" t="s">
        <v>84</v>
      </c>
      <c r="AV212" s="13" t="s">
        <v>84</v>
      </c>
      <c r="AW212" s="13" t="s">
        <v>33</v>
      </c>
      <c r="AX212" s="13" t="s">
        <v>74</v>
      </c>
      <c r="AY212" s="237" t="s">
        <v>123</v>
      </c>
    </row>
    <row r="213" s="14" customFormat="1">
      <c r="A213" s="14"/>
      <c r="B213" s="238"/>
      <c r="C213" s="239"/>
      <c r="D213" s="228" t="s">
        <v>133</v>
      </c>
      <c r="E213" s="240" t="s">
        <v>19</v>
      </c>
      <c r="F213" s="241" t="s">
        <v>293</v>
      </c>
      <c r="G213" s="239"/>
      <c r="H213" s="240" t="s">
        <v>19</v>
      </c>
      <c r="I213" s="242"/>
      <c r="J213" s="239"/>
      <c r="K213" s="239"/>
      <c r="L213" s="243"/>
      <c r="M213" s="244"/>
      <c r="N213" s="245"/>
      <c r="O213" s="245"/>
      <c r="P213" s="245"/>
      <c r="Q213" s="245"/>
      <c r="R213" s="245"/>
      <c r="S213" s="245"/>
      <c r="T213" s="246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47" t="s">
        <v>133</v>
      </c>
      <c r="AU213" s="247" t="s">
        <v>84</v>
      </c>
      <c r="AV213" s="14" t="s">
        <v>82</v>
      </c>
      <c r="AW213" s="14" t="s">
        <v>33</v>
      </c>
      <c r="AX213" s="14" t="s">
        <v>74</v>
      </c>
      <c r="AY213" s="247" t="s">
        <v>123</v>
      </c>
    </row>
    <row r="214" s="13" customFormat="1">
      <c r="A214" s="13"/>
      <c r="B214" s="226"/>
      <c r="C214" s="227"/>
      <c r="D214" s="228" t="s">
        <v>133</v>
      </c>
      <c r="E214" s="229" t="s">
        <v>19</v>
      </c>
      <c r="F214" s="230" t="s">
        <v>865</v>
      </c>
      <c r="G214" s="227"/>
      <c r="H214" s="231">
        <v>-1.786</v>
      </c>
      <c r="I214" s="232"/>
      <c r="J214" s="227"/>
      <c r="K214" s="227"/>
      <c r="L214" s="233"/>
      <c r="M214" s="234"/>
      <c r="N214" s="235"/>
      <c r="O214" s="235"/>
      <c r="P214" s="235"/>
      <c r="Q214" s="235"/>
      <c r="R214" s="235"/>
      <c r="S214" s="235"/>
      <c r="T214" s="236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T214" s="237" t="s">
        <v>133</v>
      </c>
      <c r="AU214" s="237" t="s">
        <v>84</v>
      </c>
      <c r="AV214" s="13" t="s">
        <v>84</v>
      </c>
      <c r="AW214" s="13" t="s">
        <v>33</v>
      </c>
      <c r="AX214" s="13" t="s">
        <v>74</v>
      </c>
      <c r="AY214" s="237" t="s">
        <v>123</v>
      </c>
    </row>
    <row r="215" s="14" customFormat="1">
      <c r="A215" s="14"/>
      <c r="B215" s="238"/>
      <c r="C215" s="239"/>
      <c r="D215" s="228" t="s">
        <v>133</v>
      </c>
      <c r="E215" s="240" t="s">
        <v>19</v>
      </c>
      <c r="F215" s="241" t="s">
        <v>299</v>
      </c>
      <c r="G215" s="239"/>
      <c r="H215" s="240" t="s">
        <v>19</v>
      </c>
      <c r="I215" s="242"/>
      <c r="J215" s="239"/>
      <c r="K215" s="239"/>
      <c r="L215" s="243"/>
      <c r="M215" s="244"/>
      <c r="N215" s="245"/>
      <c r="O215" s="245"/>
      <c r="P215" s="245"/>
      <c r="Q215" s="245"/>
      <c r="R215" s="245"/>
      <c r="S215" s="245"/>
      <c r="T215" s="246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T215" s="247" t="s">
        <v>133</v>
      </c>
      <c r="AU215" s="247" t="s">
        <v>84</v>
      </c>
      <c r="AV215" s="14" t="s">
        <v>82</v>
      </c>
      <c r="AW215" s="14" t="s">
        <v>33</v>
      </c>
      <c r="AX215" s="14" t="s">
        <v>74</v>
      </c>
      <c r="AY215" s="247" t="s">
        <v>123</v>
      </c>
    </row>
    <row r="216" s="15" customFormat="1">
      <c r="A216" s="15"/>
      <c r="B216" s="248"/>
      <c r="C216" s="249"/>
      <c r="D216" s="228" t="s">
        <v>133</v>
      </c>
      <c r="E216" s="250" t="s">
        <v>19</v>
      </c>
      <c r="F216" s="251" t="s">
        <v>155</v>
      </c>
      <c r="G216" s="249"/>
      <c r="H216" s="252">
        <v>2.3959999999999968</v>
      </c>
      <c r="I216" s="253"/>
      <c r="J216" s="249"/>
      <c r="K216" s="249"/>
      <c r="L216" s="254"/>
      <c r="M216" s="255"/>
      <c r="N216" s="256"/>
      <c r="O216" s="256"/>
      <c r="P216" s="256"/>
      <c r="Q216" s="256"/>
      <c r="R216" s="256"/>
      <c r="S216" s="256"/>
      <c r="T216" s="257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T216" s="258" t="s">
        <v>133</v>
      </c>
      <c r="AU216" s="258" t="s">
        <v>84</v>
      </c>
      <c r="AV216" s="15" t="s">
        <v>129</v>
      </c>
      <c r="AW216" s="15" t="s">
        <v>33</v>
      </c>
      <c r="AX216" s="15" t="s">
        <v>82</v>
      </c>
      <c r="AY216" s="258" t="s">
        <v>123</v>
      </c>
    </row>
    <row r="217" s="13" customFormat="1">
      <c r="A217" s="13"/>
      <c r="B217" s="226"/>
      <c r="C217" s="227"/>
      <c r="D217" s="228" t="s">
        <v>133</v>
      </c>
      <c r="E217" s="227"/>
      <c r="F217" s="230" t="s">
        <v>868</v>
      </c>
      <c r="G217" s="227"/>
      <c r="H217" s="231">
        <v>1.6770000000000001</v>
      </c>
      <c r="I217" s="232"/>
      <c r="J217" s="227"/>
      <c r="K217" s="227"/>
      <c r="L217" s="233"/>
      <c r="M217" s="234"/>
      <c r="N217" s="235"/>
      <c r="O217" s="235"/>
      <c r="P217" s="235"/>
      <c r="Q217" s="235"/>
      <c r="R217" s="235"/>
      <c r="S217" s="235"/>
      <c r="T217" s="236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37" t="s">
        <v>133</v>
      </c>
      <c r="AU217" s="237" t="s">
        <v>84</v>
      </c>
      <c r="AV217" s="13" t="s">
        <v>84</v>
      </c>
      <c r="AW217" s="13" t="s">
        <v>4</v>
      </c>
      <c r="AX217" s="13" t="s">
        <v>82</v>
      </c>
      <c r="AY217" s="237" t="s">
        <v>123</v>
      </c>
    </row>
    <row r="218" s="2" customFormat="1" ht="37.8" customHeight="1">
      <c r="A218" s="40"/>
      <c r="B218" s="41"/>
      <c r="C218" s="207" t="s">
        <v>272</v>
      </c>
      <c r="D218" s="207" t="s">
        <v>125</v>
      </c>
      <c r="E218" s="208" t="s">
        <v>309</v>
      </c>
      <c r="F218" s="209" t="s">
        <v>310</v>
      </c>
      <c r="G218" s="210" t="s">
        <v>167</v>
      </c>
      <c r="H218" s="211">
        <v>2.3959999999999999</v>
      </c>
      <c r="I218" s="212"/>
      <c r="J218" s="213">
        <f>ROUND(I218*H218,2)</f>
        <v>0</v>
      </c>
      <c r="K218" s="214"/>
      <c r="L218" s="46"/>
      <c r="M218" s="215" t="s">
        <v>19</v>
      </c>
      <c r="N218" s="216" t="s">
        <v>45</v>
      </c>
      <c r="O218" s="86"/>
      <c r="P218" s="217">
        <f>O218*H218</f>
        <v>0</v>
      </c>
      <c r="Q218" s="217">
        <v>0</v>
      </c>
      <c r="R218" s="217">
        <f>Q218*H218</f>
        <v>0</v>
      </c>
      <c r="S218" s="217">
        <v>0</v>
      </c>
      <c r="T218" s="218">
        <f>S218*H218</f>
        <v>0</v>
      </c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R218" s="219" t="s">
        <v>129</v>
      </c>
      <c r="AT218" s="219" t="s">
        <v>125</v>
      </c>
      <c r="AU218" s="219" t="s">
        <v>84</v>
      </c>
      <c r="AY218" s="19" t="s">
        <v>123</v>
      </c>
      <c r="BE218" s="220">
        <f>IF(N218="základní",J218,0)</f>
        <v>0</v>
      </c>
      <c r="BF218" s="220">
        <f>IF(N218="snížená",J218,0)</f>
        <v>0</v>
      </c>
      <c r="BG218" s="220">
        <f>IF(N218="zákl. přenesená",J218,0)</f>
        <v>0</v>
      </c>
      <c r="BH218" s="220">
        <f>IF(N218="sníž. přenesená",J218,0)</f>
        <v>0</v>
      </c>
      <c r="BI218" s="220">
        <f>IF(N218="nulová",J218,0)</f>
        <v>0</v>
      </c>
      <c r="BJ218" s="19" t="s">
        <v>82</v>
      </c>
      <c r="BK218" s="220">
        <f>ROUND(I218*H218,2)</f>
        <v>0</v>
      </c>
      <c r="BL218" s="19" t="s">
        <v>129</v>
      </c>
      <c r="BM218" s="219" t="s">
        <v>869</v>
      </c>
    </row>
    <row r="219" s="2" customFormat="1">
      <c r="A219" s="40"/>
      <c r="B219" s="41"/>
      <c r="C219" s="42"/>
      <c r="D219" s="221" t="s">
        <v>131</v>
      </c>
      <c r="E219" s="42"/>
      <c r="F219" s="222" t="s">
        <v>312</v>
      </c>
      <c r="G219" s="42"/>
      <c r="H219" s="42"/>
      <c r="I219" s="223"/>
      <c r="J219" s="42"/>
      <c r="K219" s="42"/>
      <c r="L219" s="46"/>
      <c r="M219" s="224"/>
      <c r="N219" s="225"/>
      <c r="O219" s="86"/>
      <c r="P219" s="86"/>
      <c r="Q219" s="86"/>
      <c r="R219" s="86"/>
      <c r="S219" s="86"/>
      <c r="T219" s="87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T219" s="19" t="s">
        <v>131</v>
      </c>
      <c r="AU219" s="19" t="s">
        <v>84</v>
      </c>
    </row>
    <row r="220" s="13" customFormat="1">
      <c r="A220" s="13"/>
      <c r="B220" s="226"/>
      <c r="C220" s="227"/>
      <c r="D220" s="228" t="s">
        <v>133</v>
      </c>
      <c r="E220" s="229" t="s">
        <v>19</v>
      </c>
      <c r="F220" s="230" t="s">
        <v>860</v>
      </c>
      <c r="G220" s="227"/>
      <c r="H220" s="231">
        <v>48.372</v>
      </c>
      <c r="I220" s="232"/>
      <c r="J220" s="227"/>
      <c r="K220" s="227"/>
      <c r="L220" s="233"/>
      <c r="M220" s="234"/>
      <c r="N220" s="235"/>
      <c r="O220" s="235"/>
      <c r="P220" s="235"/>
      <c r="Q220" s="235"/>
      <c r="R220" s="235"/>
      <c r="S220" s="235"/>
      <c r="T220" s="236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237" t="s">
        <v>133</v>
      </c>
      <c r="AU220" s="237" t="s">
        <v>84</v>
      </c>
      <c r="AV220" s="13" t="s">
        <v>84</v>
      </c>
      <c r="AW220" s="13" t="s">
        <v>33</v>
      </c>
      <c r="AX220" s="13" t="s">
        <v>74</v>
      </c>
      <c r="AY220" s="237" t="s">
        <v>123</v>
      </c>
    </row>
    <row r="221" s="14" customFormat="1">
      <c r="A221" s="14"/>
      <c r="B221" s="238"/>
      <c r="C221" s="239"/>
      <c r="D221" s="228" t="s">
        <v>133</v>
      </c>
      <c r="E221" s="240" t="s">
        <v>19</v>
      </c>
      <c r="F221" s="241" t="s">
        <v>283</v>
      </c>
      <c r="G221" s="239"/>
      <c r="H221" s="240" t="s">
        <v>19</v>
      </c>
      <c r="I221" s="242"/>
      <c r="J221" s="239"/>
      <c r="K221" s="239"/>
      <c r="L221" s="243"/>
      <c r="M221" s="244"/>
      <c r="N221" s="245"/>
      <c r="O221" s="245"/>
      <c r="P221" s="245"/>
      <c r="Q221" s="245"/>
      <c r="R221" s="245"/>
      <c r="S221" s="245"/>
      <c r="T221" s="246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T221" s="247" t="s">
        <v>133</v>
      </c>
      <c r="AU221" s="247" t="s">
        <v>84</v>
      </c>
      <c r="AV221" s="14" t="s">
        <v>82</v>
      </c>
      <c r="AW221" s="14" t="s">
        <v>33</v>
      </c>
      <c r="AX221" s="14" t="s">
        <v>74</v>
      </c>
      <c r="AY221" s="247" t="s">
        <v>123</v>
      </c>
    </row>
    <row r="222" s="13" customFormat="1">
      <c r="A222" s="13"/>
      <c r="B222" s="226"/>
      <c r="C222" s="227"/>
      <c r="D222" s="228" t="s">
        <v>133</v>
      </c>
      <c r="E222" s="229" t="s">
        <v>19</v>
      </c>
      <c r="F222" s="230" t="s">
        <v>861</v>
      </c>
      <c r="G222" s="227"/>
      <c r="H222" s="231">
        <v>-6.1580000000000004</v>
      </c>
      <c r="I222" s="232"/>
      <c r="J222" s="227"/>
      <c r="K222" s="227"/>
      <c r="L222" s="233"/>
      <c r="M222" s="234"/>
      <c r="N222" s="235"/>
      <c r="O222" s="235"/>
      <c r="P222" s="235"/>
      <c r="Q222" s="235"/>
      <c r="R222" s="235"/>
      <c r="S222" s="235"/>
      <c r="T222" s="236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37" t="s">
        <v>133</v>
      </c>
      <c r="AU222" s="237" t="s">
        <v>84</v>
      </c>
      <c r="AV222" s="13" t="s">
        <v>84</v>
      </c>
      <c r="AW222" s="13" t="s">
        <v>33</v>
      </c>
      <c r="AX222" s="13" t="s">
        <v>74</v>
      </c>
      <c r="AY222" s="237" t="s">
        <v>123</v>
      </c>
    </row>
    <row r="223" s="14" customFormat="1">
      <c r="A223" s="14"/>
      <c r="B223" s="238"/>
      <c r="C223" s="239"/>
      <c r="D223" s="228" t="s">
        <v>133</v>
      </c>
      <c r="E223" s="240" t="s">
        <v>19</v>
      </c>
      <c r="F223" s="241" t="s">
        <v>285</v>
      </c>
      <c r="G223" s="239"/>
      <c r="H223" s="240" t="s">
        <v>19</v>
      </c>
      <c r="I223" s="242"/>
      <c r="J223" s="239"/>
      <c r="K223" s="239"/>
      <c r="L223" s="243"/>
      <c r="M223" s="244"/>
      <c r="N223" s="245"/>
      <c r="O223" s="245"/>
      <c r="P223" s="245"/>
      <c r="Q223" s="245"/>
      <c r="R223" s="245"/>
      <c r="S223" s="245"/>
      <c r="T223" s="246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47" t="s">
        <v>133</v>
      </c>
      <c r="AU223" s="247" t="s">
        <v>84</v>
      </c>
      <c r="AV223" s="14" t="s">
        <v>82</v>
      </c>
      <c r="AW223" s="14" t="s">
        <v>33</v>
      </c>
      <c r="AX223" s="14" t="s">
        <v>74</v>
      </c>
      <c r="AY223" s="247" t="s">
        <v>123</v>
      </c>
    </row>
    <row r="224" s="13" customFormat="1">
      <c r="A224" s="13"/>
      <c r="B224" s="226"/>
      <c r="C224" s="227"/>
      <c r="D224" s="228" t="s">
        <v>133</v>
      </c>
      <c r="E224" s="229" t="s">
        <v>19</v>
      </c>
      <c r="F224" s="230" t="s">
        <v>862</v>
      </c>
      <c r="G224" s="227"/>
      <c r="H224" s="231">
        <v>-28.344000000000001</v>
      </c>
      <c r="I224" s="232"/>
      <c r="J224" s="227"/>
      <c r="K224" s="227"/>
      <c r="L224" s="233"/>
      <c r="M224" s="234"/>
      <c r="N224" s="235"/>
      <c r="O224" s="235"/>
      <c r="P224" s="235"/>
      <c r="Q224" s="235"/>
      <c r="R224" s="235"/>
      <c r="S224" s="235"/>
      <c r="T224" s="236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T224" s="237" t="s">
        <v>133</v>
      </c>
      <c r="AU224" s="237" t="s">
        <v>84</v>
      </c>
      <c r="AV224" s="13" t="s">
        <v>84</v>
      </c>
      <c r="AW224" s="13" t="s">
        <v>33</v>
      </c>
      <c r="AX224" s="13" t="s">
        <v>74</v>
      </c>
      <c r="AY224" s="237" t="s">
        <v>123</v>
      </c>
    </row>
    <row r="225" s="14" customFormat="1">
      <c r="A225" s="14"/>
      <c r="B225" s="238"/>
      <c r="C225" s="239"/>
      <c r="D225" s="228" t="s">
        <v>133</v>
      </c>
      <c r="E225" s="240" t="s">
        <v>19</v>
      </c>
      <c r="F225" s="241" t="s">
        <v>287</v>
      </c>
      <c r="G225" s="239"/>
      <c r="H225" s="240" t="s">
        <v>19</v>
      </c>
      <c r="I225" s="242"/>
      <c r="J225" s="239"/>
      <c r="K225" s="239"/>
      <c r="L225" s="243"/>
      <c r="M225" s="244"/>
      <c r="N225" s="245"/>
      <c r="O225" s="245"/>
      <c r="P225" s="245"/>
      <c r="Q225" s="245"/>
      <c r="R225" s="245"/>
      <c r="S225" s="245"/>
      <c r="T225" s="246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T225" s="247" t="s">
        <v>133</v>
      </c>
      <c r="AU225" s="247" t="s">
        <v>84</v>
      </c>
      <c r="AV225" s="14" t="s">
        <v>82</v>
      </c>
      <c r="AW225" s="14" t="s">
        <v>33</v>
      </c>
      <c r="AX225" s="14" t="s">
        <v>74</v>
      </c>
      <c r="AY225" s="247" t="s">
        <v>123</v>
      </c>
    </row>
    <row r="226" s="13" customFormat="1">
      <c r="A226" s="13"/>
      <c r="B226" s="226"/>
      <c r="C226" s="227"/>
      <c r="D226" s="228" t="s">
        <v>133</v>
      </c>
      <c r="E226" s="229" t="s">
        <v>19</v>
      </c>
      <c r="F226" s="230" t="s">
        <v>863</v>
      </c>
      <c r="G226" s="227"/>
      <c r="H226" s="231">
        <v>-9.5370000000000008</v>
      </c>
      <c r="I226" s="232"/>
      <c r="J226" s="227"/>
      <c r="K226" s="227"/>
      <c r="L226" s="233"/>
      <c r="M226" s="234"/>
      <c r="N226" s="235"/>
      <c r="O226" s="235"/>
      <c r="P226" s="235"/>
      <c r="Q226" s="235"/>
      <c r="R226" s="235"/>
      <c r="S226" s="235"/>
      <c r="T226" s="236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37" t="s">
        <v>133</v>
      </c>
      <c r="AU226" s="237" t="s">
        <v>84</v>
      </c>
      <c r="AV226" s="13" t="s">
        <v>84</v>
      </c>
      <c r="AW226" s="13" t="s">
        <v>33</v>
      </c>
      <c r="AX226" s="13" t="s">
        <v>74</v>
      </c>
      <c r="AY226" s="237" t="s">
        <v>123</v>
      </c>
    </row>
    <row r="227" s="14" customFormat="1">
      <c r="A227" s="14"/>
      <c r="B227" s="238"/>
      <c r="C227" s="239"/>
      <c r="D227" s="228" t="s">
        <v>133</v>
      </c>
      <c r="E227" s="240" t="s">
        <v>19</v>
      </c>
      <c r="F227" s="241" t="s">
        <v>289</v>
      </c>
      <c r="G227" s="239"/>
      <c r="H227" s="240" t="s">
        <v>19</v>
      </c>
      <c r="I227" s="242"/>
      <c r="J227" s="239"/>
      <c r="K227" s="239"/>
      <c r="L227" s="243"/>
      <c r="M227" s="244"/>
      <c r="N227" s="245"/>
      <c r="O227" s="245"/>
      <c r="P227" s="245"/>
      <c r="Q227" s="245"/>
      <c r="R227" s="245"/>
      <c r="S227" s="245"/>
      <c r="T227" s="246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T227" s="247" t="s">
        <v>133</v>
      </c>
      <c r="AU227" s="247" t="s">
        <v>84</v>
      </c>
      <c r="AV227" s="14" t="s">
        <v>82</v>
      </c>
      <c r="AW227" s="14" t="s">
        <v>33</v>
      </c>
      <c r="AX227" s="14" t="s">
        <v>74</v>
      </c>
      <c r="AY227" s="247" t="s">
        <v>123</v>
      </c>
    </row>
    <row r="228" s="13" customFormat="1">
      <c r="A228" s="13"/>
      <c r="B228" s="226"/>
      <c r="C228" s="227"/>
      <c r="D228" s="228" t="s">
        <v>133</v>
      </c>
      <c r="E228" s="229" t="s">
        <v>19</v>
      </c>
      <c r="F228" s="230" t="s">
        <v>864</v>
      </c>
      <c r="G228" s="227"/>
      <c r="H228" s="231">
        <v>-0.151</v>
      </c>
      <c r="I228" s="232"/>
      <c r="J228" s="227"/>
      <c r="K228" s="227"/>
      <c r="L228" s="233"/>
      <c r="M228" s="234"/>
      <c r="N228" s="235"/>
      <c r="O228" s="235"/>
      <c r="P228" s="235"/>
      <c r="Q228" s="235"/>
      <c r="R228" s="235"/>
      <c r="S228" s="235"/>
      <c r="T228" s="236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37" t="s">
        <v>133</v>
      </c>
      <c r="AU228" s="237" t="s">
        <v>84</v>
      </c>
      <c r="AV228" s="13" t="s">
        <v>84</v>
      </c>
      <c r="AW228" s="13" t="s">
        <v>33</v>
      </c>
      <c r="AX228" s="13" t="s">
        <v>74</v>
      </c>
      <c r="AY228" s="237" t="s">
        <v>123</v>
      </c>
    </row>
    <row r="229" s="14" customFormat="1">
      <c r="A229" s="14"/>
      <c r="B229" s="238"/>
      <c r="C229" s="239"/>
      <c r="D229" s="228" t="s">
        <v>133</v>
      </c>
      <c r="E229" s="240" t="s">
        <v>19</v>
      </c>
      <c r="F229" s="241" t="s">
        <v>293</v>
      </c>
      <c r="G229" s="239"/>
      <c r="H229" s="240" t="s">
        <v>19</v>
      </c>
      <c r="I229" s="242"/>
      <c r="J229" s="239"/>
      <c r="K229" s="239"/>
      <c r="L229" s="243"/>
      <c r="M229" s="244"/>
      <c r="N229" s="245"/>
      <c r="O229" s="245"/>
      <c r="P229" s="245"/>
      <c r="Q229" s="245"/>
      <c r="R229" s="245"/>
      <c r="S229" s="245"/>
      <c r="T229" s="246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47" t="s">
        <v>133</v>
      </c>
      <c r="AU229" s="247" t="s">
        <v>84</v>
      </c>
      <c r="AV229" s="14" t="s">
        <v>82</v>
      </c>
      <c r="AW229" s="14" t="s">
        <v>33</v>
      </c>
      <c r="AX229" s="14" t="s">
        <v>74</v>
      </c>
      <c r="AY229" s="247" t="s">
        <v>123</v>
      </c>
    </row>
    <row r="230" s="13" customFormat="1">
      <c r="A230" s="13"/>
      <c r="B230" s="226"/>
      <c r="C230" s="227"/>
      <c r="D230" s="228" t="s">
        <v>133</v>
      </c>
      <c r="E230" s="229" t="s">
        <v>19</v>
      </c>
      <c r="F230" s="230" t="s">
        <v>865</v>
      </c>
      <c r="G230" s="227"/>
      <c r="H230" s="231">
        <v>-1.786</v>
      </c>
      <c r="I230" s="232"/>
      <c r="J230" s="227"/>
      <c r="K230" s="227"/>
      <c r="L230" s="233"/>
      <c r="M230" s="234"/>
      <c r="N230" s="235"/>
      <c r="O230" s="235"/>
      <c r="P230" s="235"/>
      <c r="Q230" s="235"/>
      <c r="R230" s="235"/>
      <c r="S230" s="235"/>
      <c r="T230" s="236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37" t="s">
        <v>133</v>
      </c>
      <c r="AU230" s="237" t="s">
        <v>84</v>
      </c>
      <c r="AV230" s="13" t="s">
        <v>84</v>
      </c>
      <c r="AW230" s="13" t="s">
        <v>33</v>
      </c>
      <c r="AX230" s="13" t="s">
        <v>74</v>
      </c>
      <c r="AY230" s="237" t="s">
        <v>123</v>
      </c>
    </row>
    <row r="231" s="14" customFormat="1">
      <c r="A231" s="14"/>
      <c r="B231" s="238"/>
      <c r="C231" s="239"/>
      <c r="D231" s="228" t="s">
        <v>133</v>
      </c>
      <c r="E231" s="240" t="s">
        <v>19</v>
      </c>
      <c r="F231" s="241" t="s">
        <v>299</v>
      </c>
      <c r="G231" s="239"/>
      <c r="H231" s="240" t="s">
        <v>19</v>
      </c>
      <c r="I231" s="242"/>
      <c r="J231" s="239"/>
      <c r="K231" s="239"/>
      <c r="L231" s="243"/>
      <c r="M231" s="244"/>
      <c r="N231" s="245"/>
      <c r="O231" s="245"/>
      <c r="P231" s="245"/>
      <c r="Q231" s="245"/>
      <c r="R231" s="245"/>
      <c r="S231" s="245"/>
      <c r="T231" s="246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T231" s="247" t="s">
        <v>133</v>
      </c>
      <c r="AU231" s="247" t="s">
        <v>84</v>
      </c>
      <c r="AV231" s="14" t="s">
        <v>82</v>
      </c>
      <c r="AW231" s="14" t="s">
        <v>33</v>
      </c>
      <c r="AX231" s="14" t="s">
        <v>74</v>
      </c>
      <c r="AY231" s="247" t="s">
        <v>123</v>
      </c>
    </row>
    <row r="232" s="15" customFormat="1">
      <c r="A232" s="15"/>
      <c r="B232" s="248"/>
      <c r="C232" s="249"/>
      <c r="D232" s="228" t="s">
        <v>133</v>
      </c>
      <c r="E232" s="250" t="s">
        <v>19</v>
      </c>
      <c r="F232" s="251" t="s">
        <v>155</v>
      </c>
      <c r="G232" s="249"/>
      <c r="H232" s="252">
        <v>2.3959999999999968</v>
      </c>
      <c r="I232" s="253"/>
      <c r="J232" s="249"/>
      <c r="K232" s="249"/>
      <c r="L232" s="254"/>
      <c r="M232" s="255"/>
      <c r="N232" s="256"/>
      <c r="O232" s="256"/>
      <c r="P232" s="256"/>
      <c r="Q232" s="256"/>
      <c r="R232" s="256"/>
      <c r="S232" s="256"/>
      <c r="T232" s="257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T232" s="258" t="s">
        <v>133</v>
      </c>
      <c r="AU232" s="258" t="s">
        <v>84</v>
      </c>
      <c r="AV232" s="15" t="s">
        <v>129</v>
      </c>
      <c r="AW232" s="15" t="s">
        <v>33</v>
      </c>
      <c r="AX232" s="15" t="s">
        <v>82</v>
      </c>
      <c r="AY232" s="258" t="s">
        <v>123</v>
      </c>
    </row>
    <row r="233" s="2" customFormat="1" ht="62.7" customHeight="1">
      <c r="A233" s="40"/>
      <c r="B233" s="41"/>
      <c r="C233" s="207" t="s">
        <v>277</v>
      </c>
      <c r="D233" s="207" t="s">
        <v>125</v>
      </c>
      <c r="E233" s="208" t="s">
        <v>314</v>
      </c>
      <c r="F233" s="209" t="s">
        <v>315</v>
      </c>
      <c r="G233" s="210" t="s">
        <v>167</v>
      </c>
      <c r="H233" s="211">
        <v>13.792999999999999</v>
      </c>
      <c r="I233" s="212"/>
      <c r="J233" s="213">
        <f>ROUND(I233*H233,2)</f>
        <v>0</v>
      </c>
      <c r="K233" s="214"/>
      <c r="L233" s="46"/>
      <c r="M233" s="215" t="s">
        <v>19</v>
      </c>
      <c r="N233" s="216" t="s">
        <v>45</v>
      </c>
      <c r="O233" s="86"/>
      <c r="P233" s="217">
        <f>O233*H233</f>
        <v>0</v>
      </c>
      <c r="Q233" s="217">
        <v>0</v>
      </c>
      <c r="R233" s="217">
        <f>Q233*H233</f>
        <v>0</v>
      </c>
      <c r="S233" s="217">
        <v>0</v>
      </c>
      <c r="T233" s="218">
        <f>S233*H233</f>
        <v>0</v>
      </c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R233" s="219" t="s">
        <v>129</v>
      </c>
      <c r="AT233" s="219" t="s">
        <v>125</v>
      </c>
      <c r="AU233" s="219" t="s">
        <v>84</v>
      </c>
      <c r="AY233" s="19" t="s">
        <v>123</v>
      </c>
      <c r="BE233" s="220">
        <f>IF(N233="základní",J233,0)</f>
        <v>0</v>
      </c>
      <c r="BF233" s="220">
        <f>IF(N233="snížená",J233,0)</f>
        <v>0</v>
      </c>
      <c r="BG233" s="220">
        <f>IF(N233="zákl. přenesená",J233,0)</f>
        <v>0</v>
      </c>
      <c r="BH233" s="220">
        <f>IF(N233="sníž. přenesená",J233,0)</f>
        <v>0</v>
      </c>
      <c r="BI233" s="220">
        <f>IF(N233="nulová",J233,0)</f>
        <v>0</v>
      </c>
      <c r="BJ233" s="19" t="s">
        <v>82</v>
      </c>
      <c r="BK233" s="220">
        <f>ROUND(I233*H233,2)</f>
        <v>0</v>
      </c>
      <c r="BL233" s="19" t="s">
        <v>129</v>
      </c>
      <c r="BM233" s="219" t="s">
        <v>870</v>
      </c>
    </row>
    <row r="234" s="2" customFormat="1">
      <c r="A234" s="40"/>
      <c r="B234" s="41"/>
      <c r="C234" s="42"/>
      <c r="D234" s="221" t="s">
        <v>131</v>
      </c>
      <c r="E234" s="42"/>
      <c r="F234" s="222" t="s">
        <v>317</v>
      </c>
      <c r="G234" s="42"/>
      <c r="H234" s="42"/>
      <c r="I234" s="223"/>
      <c r="J234" s="42"/>
      <c r="K234" s="42"/>
      <c r="L234" s="46"/>
      <c r="M234" s="224"/>
      <c r="N234" s="225"/>
      <c r="O234" s="86"/>
      <c r="P234" s="86"/>
      <c r="Q234" s="86"/>
      <c r="R234" s="86"/>
      <c r="S234" s="86"/>
      <c r="T234" s="87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T234" s="19" t="s">
        <v>131</v>
      </c>
      <c r="AU234" s="19" t="s">
        <v>84</v>
      </c>
    </row>
    <row r="235" s="13" customFormat="1">
      <c r="A235" s="13"/>
      <c r="B235" s="226"/>
      <c r="C235" s="227"/>
      <c r="D235" s="228" t="s">
        <v>133</v>
      </c>
      <c r="E235" s="229" t="s">
        <v>19</v>
      </c>
      <c r="F235" s="230" t="s">
        <v>871</v>
      </c>
      <c r="G235" s="227"/>
      <c r="H235" s="231">
        <v>6.1580000000000004</v>
      </c>
      <c r="I235" s="232"/>
      <c r="J235" s="227"/>
      <c r="K235" s="227"/>
      <c r="L235" s="233"/>
      <c r="M235" s="234"/>
      <c r="N235" s="235"/>
      <c r="O235" s="235"/>
      <c r="P235" s="235"/>
      <c r="Q235" s="235"/>
      <c r="R235" s="235"/>
      <c r="S235" s="235"/>
      <c r="T235" s="236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37" t="s">
        <v>133</v>
      </c>
      <c r="AU235" s="237" t="s">
        <v>84</v>
      </c>
      <c r="AV235" s="13" t="s">
        <v>84</v>
      </c>
      <c r="AW235" s="13" t="s">
        <v>33</v>
      </c>
      <c r="AX235" s="13" t="s">
        <v>74</v>
      </c>
      <c r="AY235" s="237" t="s">
        <v>123</v>
      </c>
    </row>
    <row r="236" s="14" customFormat="1">
      <c r="A236" s="14"/>
      <c r="B236" s="238"/>
      <c r="C236" s="239"/>
      <c r="D236" s="228" t="s">
        <v>133</v>
      </c>
      <c r="E236" s="240" t="s">
        <v>19</v>
      </c>
      <c r="F236" s="241" t="s">
        <v>285</v>
      </c>
      <c r="G236" s="239"/>
      <c r="H236" s="240" t="s">
        <v>19</v>
      </c>
      <c r="I236" s="242"/>
      <c r="J236" s="239"/>
      <c r="K236" s="239"/>
      <c r="L236" s="243"/>
      <c r="M236" s="244"/>
      <c r="N236" s="245"/>
      <c r="O236" s="245"/>
      <c r="P236" s="245"/>
      <c r="Q236" s="245"/>
      <c r="R236" s="245"/>
      <c r="S236" s="245"/>
      <c r="T236" s="246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T236" s="247" t="s">
        <v>133</v>
      </c>
      <c r="AU236" s="247" t="s">
        <v>84</v>
      </c>
      <c r="AV236" s="14" t="s">
        <v>82</v>
      </c>
      <c r="AW236" s="14" t="s">
        <v>33</v>
      </c>
      <c r="AX236" s="14" t="s">
        <v>74</v>
      </c>
      <c r="AY236" s="247" t="s">
        <v>123</v>
      </c>
    </row>
    <row r="237" s="13" customFormat="1">
      <c r="A237" s="13"/>
      <c r="B237" s="226"/>
      <c r="C237" s="227"/>
      <c r="D237" s="228" t="s">
        <v>133</v>
      </c>
      <c r="E237" s="229" t="s">
        <v>19</v>
      </c>
      <c r="F237" s="230" t="s">
        <v>872</v>
      </c>
      <c r="G237" s="227"/>
      <c r="H237" s="231">
        <v>28.344000000000001</v>
      </c>
      <c r="I237" s="232"/>
      <c r="J237" s="227"/>
      <c r="K237" s="227"/>
      <c r="L237" s="233"/>
      <c r="M237" s="234"/>
      <c r="N237" s="235"/>
      <c r="O237" s="235"/>
      <c r="P237" s="235"/>
      <c r="Q237" s="235"/>
      <c r="R237" s="235"/>
      <c r="S237" s="235"/>
      <c r="T237" s="236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T237" s="237" t="s">
        <v>133</v>
      </c>
      <c r="AU237" s="237" t="s">
        <v>84</v>
      </c>
      <c r="AV237" s="13" t="s">
        <v>84</v>
      </c>
      <c r="AW237" s="13" t="s">
        <v>33</v>
      </c>
      <c r="AX237" s="13" t="s">
        <v>74</v>
      </c>
      <c r="AY237" s="237" t="s">
        <v>123</v>
      </c>
    </row>
    <row r="238" s="14" customFormat="1">
      <c r="A238" s="14"/>
      <c r="B238" s="238"/>
      <c r="C238" s="239"/>
      <c r="D238" s="228" t="s">
        <v>133</v>
      </c>
      <c r="E238" s="240" t="s">
        <v>19</v>
      </c>
      <c r="F238" s="241" t="s">
        <v>287</v>
      </c>
      <c r="G238" s="239"/>
      <c r="H238" s="240" t="s">
        <v>19</v>
      </c>
      <c r="I238" s="242"/>
      <c r="J238" s="239"/>
      <c r="K238" s="239"/>
      <c r="L238" s="243"/>
      <c r="M238" s="244"/>
      <c r="N238" s="245"/>
      <c r="O238" s="245"/>
      <c r="P238" s="245"/>
      <c r="Q238" s="245"/>
      <c r="R238" s="245"/>
      <c r="S238" s="245"/>
      <c r="T238" s="246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T238" s="247" t="s">
        <v>133</v>
      </c>
      <c r="AU238" s="247" t="s">
        <v>84</v>
      </c>
      <c r="AV238" s="14" t="s">
        <v>82</v>
      </c>
      <c r="AW238" s="14" t="s">
        <v>33</v>
      </c>
      <c r="AX238" s="14" t="s">
        <v>74</v>
      </c>
      <c r="AY238" s="247" t="s">
        <v>123</v>
      </c>
    </row>
    <row r="239" s="13" customFormat="1">
      <c r="A239" s="13"/>
      <c r="B239" s="226"/>
      <c r="C239" s="227"/>
      <c r="D239" s="228" t="s">
        <v>133</v>
      </c>
      <c r="E239" s="229" t="s">
        <v>19</v>
      </c>
      <c r="F239" s="230" t="s">
        <v>873</v>
      </c>
      <c r="G239" s="227"/>
      <c r="H239" s="231">
        <v>9.5370000000000008</v>
      </c>
      <c r="I239" s="232"/>
      <c r="J239" s="227"/>
      <c r="K239" s="227"/>
      <c r="L239" s="233"/>
      <c r="M239" s="234"/>
      <c r="N239" s="235"/>
      <c r="O239" s="235"/>
      <c r="P239" s="235"/>
      <c r="Q239" s="235"/>
      <c r="R239" s="235"/>
      <c r="S239" s="235"/>
      <c r="T239" s="236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37" t="s">
        <v>133</v>
      </c>
      <c r="AU239" s="237" t="s">
        <v>84</v>
      </c>
      <c r="AV239" s="13" t="s">
        <v>84</v>
      </c>
      <c r="AW239" s="13" t="s">
        <v>33</v>
      </c>
      <c r="AX239" s="13" t="s">
        <v>74</v>
      </c>
      <c r="AY239" s="237" t="s">
        <v>123</v>
      </c>
    </row>
    <row r="240" s="14" customFormat="1">
      <c r="A240" s="14"/>
      <c r="B240" s="238"/>
      <c r="C240" s="239"/>
      <c r="D240" s="228" t="s">
        <v>133</v>
      </c>
      <c r="E240" s="240" t="s">
        <v>19</v>
      </c>
      <c r="F240" s="241" t="s">
        <v>289</v>
      </c>
      <c r="G240" s="239"/>
      <c r="H240" s="240" t="s">
        <v>19</v>
      </c>
      <c r="I240" s="242"/>
      <c r="J240" s="239"/>
      <c r="K240" s="239"/>
      <c r="L240" s="243"/>
      <c r="M240" s="244"/>
      <c r="N240" s="245"/>
      <c r="O240" s="245"/>
      <c r="P240" s="245"/>
      <c r="Q240" s="245"/>
      <c r="R240" s="245"/>
      <c r="S240" s="245"/>
      <c r="T240" s="246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T240" s="247" t="s">
        <v>133</v>
      </c>
      <c r="AU240" s="247" t="s">
        <v>84</v>
      </c>
      <c r="AV240" s="14" t="s">
        <v>82</v>
      </c>
      <c r="AW240" s="14" t="s">
        <v>33</v>
      </c>
      <c r="AX240" s="14" t="s">
        <v>74</v>
      </c>
      <c r="AY240" s="247" t="s">
        <v>123</v>
      </c>
    </row>
    <row r="241" s="13" customFormat="1">
      <c r="A241" s="13"/>
      <c r="B241" s="226"/>
      <c r="C241" s="227"/>
      <c r="D241" s="228" t="s">
        <v>133</v>
      </c>
      <c r="E241" s="229" t="s">
        <v>19</v>
      </c>
      <c r="F241" s="230" t="s">
        <v>874</v>
      </c>
      <c r="G241" s="227"/>
      <c r="H241" s="231">
        <v>0.151</v>
      </c>
      <c r="I241" s="232"/>
      <c r="J241" s="227"/>
      <c r="K241" s="227"/>
      <c r="L241" s="233"/>
      <c r="M241" s="234"/>
      <c r="N241" s="235"/>
      <c r="O241" s="235"/>
      <c r="P241" s="235"/>
      <c r="Q241" s="235"/>
      <c r="R241" s="235"/>
      <c r="S241" s="235"/>
      <c r="T241" s="236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37" t="s">
        <v>133</v>
      </c>
      <c r="AU241" s="237" t="s">
        <v>84</v>
      </c>
      <c r="AV241" s="13" t="s">
        <v>84</v>
      </c>
      <c r="AW241" s="13" t="s">
        <v>33</v>
      </c>
      <c r="AX241" s="13" t="s">
        <v>74</v>
      </c>
      <c r="AY241" s="237" t="s">
        <v>123</v>
      </c>
    </row>
    <row r="242" s="14" customFormat="1">
      <c r="A242" s="14"/>
      <c r="B242" s="238"/>
      <c r="C242" s="239"/>
      <c r="D242" s="228" t="s">
        <v>133</v>
      </c>
      <c r="E242" s="240" t="s">
        <v>19</v>
      </c>
      <c r="F242" s="241" t="s">
        <v>293</v>
      </c>
      <c r="G242" s="239"/>
      <c r="H242" s="240" t="s">
        <v>19</v>
      </c>
      <c r="I242" s="242"/>
      <c r="J242" s="239"/>
      <c r="K242" s="239"/>
      <c r="L242" s="243"/>
      <c r="M242" s="244"/>
      <c r="N242" s="245"/>
      <c r="O242" s="245"/>
      <c r="P242" s="245"/>
      <c r="Q242" s="245"/>
      <c r="R242" s="245"/>
      <c r="S242" s="245"/>
      <c r="T242" s="246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T242" s="247" t="s">
        <v>133</v>
      </c>
      <c r="AU242" s="247" t="s">
        <v>84</v>
      </c>
      <c r="AV242" s="14" t="s">
        <v>82</v>
      </c>
      <c r="AW242" s="14" t="s">
        <v>33</v>
      </c>
      <c r="AX242" s="14" t="s">
        <v>74</v>
      </c>
      <c r="AY242" s="247" t="s">
        <v>123</v>
      </c>
    </row>
    <row r="243" s="13" customFormat="1">
      <c r="A243" s="13"/>
      <c r="B243" s="226"/>
      <c r="C243" s="227"/>
      <c r="D243" s="228" t="s">
        <v>133</v>
      </c>
      <c r="E243" s="229" t="s">
        <v>19</v>
      </c>
      <c r="F243" s="230" t="s">
        <v>875</v>
      </c>
      <c r="G243" s="227"/>
      <c r="H243" s="231">
        <v>1.786</v>
      </c>
      <c r="I243" s="232"/>
      <c r="J243" s="227"/>
      <c r="K243" s="227"/>
      <c r="L243" s="233"/>
      <c r="M243" s="234"/>
      <c r="N243" s="235"/>
      <c r="O243" s="235"/>
      <c r="P243" s="235"/>
      <c r="Q243" s="235"/>
      <c r="R243" s="235"/>
      <c r="S243" s="235"/>
      <c r="T243" s="236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T243" s="237" t="s">
        <v>133</v>
      </c>
      <c r="AU243" s="237" t="s">
        <v>84</v>
      </c>
      <c r="AV243" s="13" t="s">
        <v>84</v>
      </c>
      <c r="AW243" s="13" t="s">
        <v>33</v>
      </c>
      <c r="AX243" s="13" t="s">
        <v>74</v>
      </c>
      <c r="AY243" s="237" t="s">
        <v>123</v>
      </c>
    </row>
    <row r="244" s="14" customFormat="1">
      <c r="A244" s="14"/>
      <c r="B244" s="238"/>
      <c r="C244" s="239"/>
      <c r="D244" s="228" t="s">
        <v>133</v>
      </c>
      <c r="E244" s="240" t="s">
        <v>19</v>
      </c>
      <c r="F244" s="241" t="s">
        <v>299</v>
      </c>
      <c r="G244" s="239"/>
      <c r="H244" s="240" t="s">
        <v>19</v>
      </c>
      <c r="I244" s="242"/>
      <c r="J244" s="239"/>
      <c r="K244" s="239"/>
      <c r="L244" s="243"/>
      <c r="M244" s="244"/>
      <c r="N244" s="245"/>
      <c r="O244" s="245"/>
      <c r="P244" s="245"/>
      <c r="Q244" s="245"/>
      <c r="R244" s="245"/>
      <c r="S244" s="245"/>
      <c r="T244" s="246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T244" s="247" t="s">
        <v>133</v>
      </c>
      <c r="AU244" s="247" t="s">
        <v>84</v>
      </c>
      <c r="AV244" s="14" t="s">
        <v>82</v>
      </c>
      <c r="AW244" s="14" t="s">
        <v>33</v>
      </c>
      <c r="AX244" s="14" t="s">
        <v>74</v>
      </c>
      <c r="AY244" s="247" t="s">
        <v>123</v>
      </c>
    </row>
    <row r="245" s="15" customFormat="1">
      <c r="A245" s="15"/>
      <c r="B245" s="248"/>
      <c r="C245" s="249"/>
      <c r="D245" s="228" t="s">
        <v>133</v>
      </c>
      <c r="E245" s="250" t="s">
        <v>19</v>
      </c>
      <c r="F245" s="251" t="s">
        <v>155</v>
      </c>
      <c r="G245" s="249"/>
      <c r="H245" s="252">
        <v>45.976000000000006</v>
      </c>
      <c r="I245" s="253"/>
      <c r="J245" s="249"/>
      <c r="K245" s="249"/>
      <c r="L245" s="254"/>
      <c r="M245" s="255"/>
      <c r="N245" s="256"/>
      <c r="O245" s="256"/>
      <c r="P245" s="256"/>
      <c r="Q245" s="256"/>
      <c r="R245" s="256"/>
      <c r="S245" s="256"/>
      <c r="T245" s="257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T245" s="258" t="s">
        <v>133</v>
      </c>
      <c r="AU245" s="258" t="s">
        <v>84</v>
      </c>
      <c r="AV245" s="15" t="s">
        <v>129</v>
      </c>
      <c r="AW245" s="15" t="s">
        <v>33</v>
      </c>
      <c r="AX245" s="15" t="s">
        <v>82</v>
      </c>
      <c r="AY245" s="258" t="s">
        <v>123</v>
      </c>
    </row>
    <row r="246" s="13" customFormat="1">
      <c r="A246" s="13"/>
      <c r="B246" s="226"/>
      <c r="C246" s="227"/>
      <c r="D246" s="228" t="s">
        <v>133</v>
      </c>
      <c r="E246" s="227"/>
      <c r="F246" s="230" t="s">
        <v>876</v>
      </c>
      <c r="G246" s="227"/>
      <c r="H246" s="231">
        <v>13.792999999999999</v>
      </c>
      <c r="I246" s="232"/>
      <c r="J246" s="227"/>
      <c r="K246" s="227"/>
      <c r="L246" s="233"/>
      <c r="M246" s="234"/>
      <c r="N246" s="235"/>
      <c r="O246" s="235"/>
      <c r="P246" s="235"/>
      <c r="Q246" s="235"/>
      <c r="R246" s="235"/>
      <c r="S246" s="235"/>
      <c r="T246" s="236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37" t="s">
        <v>133</v>
      </c>
      <c r="AU246" s="237" t="s">
        <v>84</v>
      </c>
      <c r="AV246" s="13" t="s">
        <v>84</v>
      </c>
      <c r="AW246" s="13" t="s">
        <v>4</v>
      </c>
      <c r="AX246" s="13" t="s">
        <v>82</v>
      </c>
      <c r="AY246" s="237" t="s">
        <v>123</v>
      </c>
    </row>
    <row r="247" s="2" customFormat="1" ht="66.75" customHeight="1">
      <c r="A247" s="40"/>
      <c r="B247" s="41"/>
      <c r="C247" s="207" t="s">
        <v>302</v>
      </c>
      <c r="D247" s="207" t="s">
        <v>125</v>
      </c>
      <c r="E247" s="208" t="s">
        <v>330</v>
      </c>
      <c r="F247" s="209" t="s">
        <v>331</v>
      </c>
      <c r="G247" s="210" t="s">
        <v>167</v>
      </c>
      <c r="H247" s="211">
        <v>206.89500000000001</v>
      </c>
      <c r="I247" s="212"/>
      <c r="J247" s="213">
        <f>ROUND(I247*H247,2)</f>
        <v>0</v>
      </c>
      <c r="K247" s="214"/>
      <c r="L247" s="46"/>
      <c r="M247" s="215" t="s">
        <v>19</v>
      </c>
      <c r="N247" s="216" t="s">
        <v>45</v>
      </c>
      <c r="O247" s="86"/>
      <c r="P247" s="217">
        <f>O247*H247</f>
        <v>0</v>
      </c>
      <c r="Q247" s="217">
        <v>0</v>
      </c>
      <c r="R247" s="217">
        <f>Q247*H247</f>
        <v>0</v>
      </c>
      <c r="S247" s="217">
        <v>0</v>
      </c>
      <c r="T247" s="218">
        <f>S247*H247</f>
        <v>0</v>
      </c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R247" s="219" t="s">
        <v>129</v>
      </c>
      <c r="AT247" s="219" t="s">
        <v>125</v>
      </c>
      <c r="AU247" s="219" t="s">
        <v>84</v>
      </c>
      <c r="AY247" s="19" t="s">
        <v>123</v>
      </c>
      <c r="BE247" s="220">
        <f>IF(N247="základní",J247,0)</f>
        <v>0</v>
      </c>
      <c r="BF247" s="220">
        <f>IF(N247="snížená",J247,0)</f>
        <v>0</v>
      </c>
      <c r="BG247" s="220">
        <f>IF(N247="zákl. přenesená",J247,0)</f>
        <v>0</v>
      </c>
      <c r="BH247" s="220">
        <f>IF(N247="sníž. přenesená",J247,0)</f>
        <v>0</v>
      </c>
      <c r="BI247" s="220">
        <f>IF(N247="nulová",J247,0)</f>
        <v>0</v>
      </c>
      <c r="BJ247" s="19" t="s">
        <v>82</v>
      </c>
      <c r="BK247" s="220">
        <f>ROUND(I247*H247,2)</f>
        <v>0</v>
      </c>
      <c r="BL247" s="19" t="s">
        <v>129</v>
      </c>
      <c r="BM247" s="219" t="s">
        <v>877</v>
      </c>
    </row>
    <row r="248" s="2" customFormat="1">
      <c r="A248" s="40"/>
      <c r="B248" s="41"/>
      <c r="C248" s="42"/>
      <c r="D248" s="221" t="s">
        <v>131</v>
      </c>
      <c r="E248" s="42"/>
      <c r="F248" s="222" t="s">
        <v>333</v>
      </c>
      <c r="G248" s="42"/>
      <c r="H248" s="42"/>
      <c r="I248" s="223"/>
      <c r="J248" s="42"/>
      <c r="K248" s="42"/>
      <c r="L248" s="46"/>
      <c r="M248" s="224"/>
      <c r="N248" s="225"/>
      <c r="O248" s="86"/>
      <c r="P248" s="86"/>
      <c r="Q248" s="86"/>
      <c r="R248" s="86"/>
      <c r="S248" s="86"/>
      <c r="T248" s="87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T248" s="19" t="s">
        <v>131</v>
      </c>
      <c r="AU248" s="19" t="s">
        <v>84</v>
      </c>
    </row>
    <row r="249" s="13" customFormat="1">
      <c r="A249" s="13"/>
      <c r="B249" s="226"/>
      <c r="C249" s="227"/>
      <c r="D249" s="228" t="s">
        <v>133</v>
      </c>
      <c r="E249" s="227"/>
      <c r="F249" s="230" t="s">
        <v>878</v>
      </c>
      <c r="G249" s="227"/>
      <c r="H249" s="231">
        <v>206.89500000000001</v>
      </c>
      <c r="I249" s="232"/>
      <c r="J249" s="227"/>
      <c r="K249" s="227"/>
      <c r="L249" s="233"/>
      <c r="M249" s="234"/>
      <c r="N249" s="235"/>
      <c r="O249" s="235"/>
      <c r="P249" s="235"/>
      <c r="Q249" s="235"/>
      <c r="R249" s="235"/>
      <c r="S249" s="235"/>
      <c r="T249" s="236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T249" s="237" t="s">
        <v>133</v>
      </c>
      <c r="AU249" s="237" t="s">
        <v>84</v>
      </c>
      <c r="AV249" s="13" t="s">
        <v>84</v>
      </c>
      <c r="AW249" s="13" t="s">
        <v>4</v>
      </c>
      <c r="AX249" s="13" t="s">
        <v>82</v>
      </c>
      <c r="AY249" s="237" t="s">
        <v>123</v>
      </c>
    </row>
    <row r="250" s="2" customFormat="1" ht="62.7" customHeight="1">
      <c r="A250" s="40"/>
      <c r="B250" s="41"/>
      <c r="C250" s="207" t="s">
        <v>308</v>
      </c>
      <c r="D250" s="207" t="s">
        <v>125</v>
      </c>
      <c r="E250" s="208" t="s">
        <v>336</v>
      </c>
      <c r="F250" s="209" t="s">
        <v>337</v>
      </c>
      <c r="G250" s="210" t="s">
        <v>167</v>
      </c>
      <c r="H250" s="211">
        <v>32.183</v>
      </c>
      <c r="I250" s="212"/>
      <c r="J250" s="213">
        <f>ROUND(I250*H250,2)</f>
        <v>0</v>
      </c>
      <c r="K250" s="214"/>
      <c r="L250" s="46"/>
      <c r="M250" s="215" t="s">
        <v>19</v>
      </c>
      <c r="N250" s="216" t="s">
        <v>45</v>
      </c>
      <c r="O250" s="86"/>
      <c r="P250" s="217">
        <f>O250*H250</f>
        <v>0</v>
      </c>
      <c r="Q250" s="217">
        <v>0</v>
      </c>
      <c r="R250" s="217">
        <f>Q250*H250</f>
        <v>0</v>
      </c>
      <c r="S250" s="217">
        <v>0</v>
      </c>
      <c r="T250" s="218">
        <f>S250*H250</f>
        <v>0</v>
      </c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R250" s="219" t="s">
        <v>129</v>
      </c>
      <c r="AT250" s="219" t="s">
        <v>125</v>
      </c>
      <c r="AU250" s="219" t="s">
        <v>84</v>
      </c>
      <c r="AY250" s="19" t="s">
        <v>123</v>
      </c>
      <c r="BE250" s="220">
        <f>IF(N250="základní",J250,0)</f>
        <v>0</v>
      </c>
      <c r="BF250" s="220">
        <f>IF(N250="snížená",J250,0)</f>
        <v>0</v>
      </c>
      <c r="BG250" s="220">
        <f>IF(N250="zákl. přenesená",J250,0)</f>
        <v>0</v>
      </c>
      <c r="BH250" s="220">
        <f>IF(N250="sníž. přenesená",J250,0)</f>
        <v>0</v>
      </c>
      <c r="BI250" s="220">
        <f>IF(N250="nulová",J250,0)</f>
        <v>0</v>
      </c>
      <c r="BJ250" s="19" t="s">
        <v>82</v>
      </c>
      <c r="BK250" s="220">
        <f>ROUND(I250*H250,2)</f>
        <v>0</v>
      </c>
      <c r="BL250" s="19" t="s">
        <v>129</v>
      </c>
      <c r="BM250" s="219" t="s">
        <v>879</v>
      </c>
    </row>
    <row r="251" s="2" customFormat="1">
      <c r="A251" s="40"/>
      <c r="B251" s="41"/>
      <c r="C251" s="42"/>
      <c r="D251" s="221" t="s">
        <v>131</v>
      </c>
      <c r="E251" s="42"/>
      <c r="F251" s="222" t="s">
        <v>339</v>
      </c>
      <c r="G251" s="42"/>
      <c r="H251" s="42"/>
      <c r="I251" s="223"/>
      <c r="J251" s="42"/>
      <c r="K251" s="42"/>
      <c r="L251" s="46"/>
      <c r="M251" s="224"/>
      <c r="N251" s="225"/>
      <c r="O251" s="86"/>
      <c r="P251" s="86"/>
      <c r="Q251" s="86"/>
      <c r="R251" s="86"/>
      <c r="S251" s="86"/>
      <c r="T251" s="87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T251" s="19" t="s">
        <v>131</v>
      </c>
      <c r="AU251" s="19" t="s">
        <v>84</v>
      </c>
    </row>
    <row r="252" s="13" customFormat="1">
      <c r="A252" s="13"/>
      <c r="B252" s="226"/>
      <c r="C252" s="227"/>
      <c r="D252" s="228" t="s">
        <v>133</v>
      </c>
      <c r="E252" s="229" t="s">
        <v>19</v>
      </c>
      <c r="F252" s="230" t="s">
        <v>871</v>
      </c>
      <c r="G252" s="227"/>
      <c r="H252" s="231">
        <v>6.1580000000000004</v>
      </c>
      <c r="I252" s="232"/>
      <c r="J252" s="227"/>
      <c r="K252" s="227"/>
      <c r="L252" s="233"/>
      <c r="M252" s="234"/>
      <c r="N252" s="235"/>
      <c r="O252" s="235"/>
      <c r="P252" s="235"/>
      <c r="Q252" s="235"/>
      <c r="R252" s="235"/>
      <c r="S252" s="235"/>
      <c r="T252" s="236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37" t="s">
        <v>133</v>
      </c>
      <c r="AU252" s="237" t="s">
        <v>84</v>
      </c>
      <c r="AV252" s="13" t="s">
        <v>84</v>
      </c>
      <c r="AW252" s="13" t="s">
        <v>33</v>
      </c>
      <c r="AX252" s="13" t="s">
        <v>74</v>
      </c>
      <c r="AY252" s="237" t="s">
        <v>123</v>
      </c>
    </row>
    <row r="253" s="14" customFormat="1">
      <c r="A253" s="14"/>
      <c r="B253" s="238"/>
      <c r="C253" s="239"/>
      <c r="D253" s="228" t="s">
        <v>133</v>
      </c>
      <c r="E253" s="240" t="s">
        <v>19</v>
      </c>
      <c r="F253" s="241" t="s">
        <v>285</v>
      </c>
      <c r="G253" s="239"/>
      <c r="H253" s="240" t="s">
        <v>19</v>
      </c>
      <c r="I253" s="242"/>
      <c r="J253" s="239"/>
      <c r="K253" s="239"/>
      <c r="L253" s="243"/>
      <c r="M253" s="244"/>
      <c r="N253" s="245"/>
      <c r="O253" s="245"/>
      <c r="P253" s="245"/>
      <c r="Q253" s="245"/>
      <c r="R253" s="245"/>
      <c r="S253" s="245"/>
      <c r="T253" s="246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T253" s="247" t="s">
        <v>133</v>
      </c>
      <c r="AU253" s="247" t="s">
        <v>84</v>
      </c>
      <c r="AV253" s="14" t="s">
        <v>82</v>
      </c>
      <c r="AW253" s="14" t="s">
        <v>33</v>
      </c>
      <c r="AX253" s="14" t="s">
        <v>74</v>
      </c>
      <c r="AY253" s="247" t="s">
        <v>123</v>
      </c>
    </row>
    <row r="254" s="13" customFormat="1">
      <c r="A254" s="13"/>
      <c r="B254" s="226"/>
      <c r="C254" s="227"/>
      <c r="D254" s="228" t="s">
        <v>133</v>
      </c>
      <c r="E254" s="229" t="s">
        <v>19</v>
      </c>
      <c r="F254" s="230" t="s">
        <v>872</v>
      </c>
      <c r="G254" s="227"/>
      <c r="H254" s="231">
        <v>28.344000000000001</v>
      </c>
      <c r="I254" s="232"/>
      <c r="J254" s="227"/>
      <c r="K254" s="227"/>
      <c r="L254" s="233"/>
      <c r="M254" s="234"/>
      <c r="N254" s="235"/>
      <c r="O254" s="235"/>
      <c r="P254" s="235"/>
      <c r="Q254" s="235"/>
      <c r="R254" s="235"/>
      <c r="S254" s="235"/>
      <c r="T254" s="236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37" t="s">
        <v>133</v>
      </c>
      <c r="AU254" s="237" t="s">
        <v>84</v>
      </c>
      <c r="AV254" s="13" t="s">
        <v>84</v>
      </c>
      <c r="AW254" s="13" t="s">
        <v>33</v>
      </c>
      <c r="AX254" s="13" t="s">
        <v>74</v>
      </c>
      <c r="AY254" s="237" t="s">
        <v>123</v>
      </c>
    </row>
    <row r="255" s="14" customFormat="1">
      <c r="A255" s="14"/>
      <c r="B255" s="238"/>
      <c r="C255" s="239"/>
      <c r="D255" s="228" t="s">
        <v>133</v>
      </c>
      <c r="E255" s="240" t="s">
        <v>19</v>
      </c>
      <c r="F255" s="241" t="s">
        <v>287</v>
      </c>
      <c r="G255" s="239"/>
      <c r="H255" s="240" t="s">
        <v>19</v>
      </c>
      <c r="I255" s="242"/>
      <c r="J255" s="239"/>
      <c r="K255" s="239"/>
      <c r="L255" s="243"/>
      <c r="M255" s="244"/>
      <c r="N255" s="245"/>
      <c r="O255" s="245"/>
      <c r="P255" s="245"/>
      <c r="Q255" s="245"/>
      <c r="R255" s="245"/>
      <c r="S255" s="245"/>
      <c r="T255" s="246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T255" s="247" t="s">
        <v>133</v>
      </c>
      <c r="AU255" s="247" t="s">
        <v>84</v>
      </c>
      <c r="AV255" s="14" t="s">
        <v>82</v>
      </c>
      <c r="AW255" s="14" t="s">
        <v>33</v>
      </c>
      <c r="AX255" s="14" t="s">
        <v>74</v>
      </c>
      <c r="AY255" s="247" t="s">
        <v>123</v>
      </c>
    </row>
    <row r="256" s="13" customFormat="1">
      <c r="A256" s="13"/>
      <c r="B256" s="226"/>
      <c r="C256" s="227"/>
      <c r="D256" s="228" t="s">
        <v>133</v>
      </c>
      <c r="E256" s="229" t="s">
        <v>19</v>
      </c>
      <c r="F256" s="230" t="s">
        <v>873</v>
      </c>
      <c r="G256" s="227"/>
      <c r="H256" s="231">
        <v>9.5370000000000008</v>
      </c>
      <c r="I256" s="232"/>
      <c r="J256" s="227"/>
      <c r="K256" s="227"/>
      <c r="L256" s="233"/>
      <c r="M256" s="234"/>
      <c r="N256" s="235"/>
      <c r="O256" s="235"/>
      <c r="P256" s="235"/>
      <c r="Q256" s="235"/>
      <c r="R256" s="235"/>
      <c r="S256" s="235"/>
      <c r="T256" s="236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T256" s="237" t="s">
        <v>133</v>
      </c>
      <c r="AU256" s="237" t="s">
        <v>84</v>
      </c>
      <c r="AV256" s="13" t="s">
        <v>84</v>
      </c>
      <c r="AW256" s="13" t="s">
        <v>33</v>
      </c>
      <c r="AX256" s="13" t="s">
        <v>74</v>
      </c>
      <c r="AY256" s="237" t="s">
        <v>123</v>
      </c>
    </row>
    <row r="257" s="14" customFormat="1">
      <c r="A257" s="14"/>
      <c r="B257" s="238"/>
      <c r="C257" s="239"/>
      <c r="D257" s="228" t="s">
        <v>133</v>
      </c>
      <c r="E257" s="240" t="s">
        <v>19</v>
      </c>
      <c r="F257" s="241" t="s">
        <v>289</v>
      </c>
      <c r="G257" s="239"/>
      <c r="H257" s="240" t="s">
        <v>19</v>
      </c>
      <c r="I257" s="242"/>
      <c r="J257" s="239"/>
      <c r="K257" s="239"/>
      <c r="L257" s="243"/>
      <c r="M257" s="244"/>
      <c r="N257" s="245"/>
      <c r="O257" s="245"/>
      <c r="P257" s="245"/>
      <c r="Q257" s="245"/>
      <c r="R257" s="245"/>
      <c r="S257" s="245"/>
      <c r="T257" s="246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T257" s="247" t="s">
        <v>133</v>
      </c>
      <c r="AU257" s="247" t="s">
        <v>84</v>
      </c>
      <c r="AV257" s="14" t="s">
        <v>82</v>
      </c>
      <c r="AW257" s="14" t="s">
        <v>33</v>
      </c>
      <c r="AX257" s="14" t="s">
        <v>74</v>
      </c>
      <c r="AY257" s="247" t="s">
        <v>123</v>
      </c>
    </row>
    <row r="258" s="13" customFormat="1">
      <c r="A258" s="13"/>
      <c r="B258" s="226"/>
      <c r="C258" s="227"/>
      <c r="D258" s="228" t="s">
        <v>133</v>
      </c>
      <c r="E258" s="229" t="s">
        <v>19</v>
      </c>
      <c r="F258" s="230" t="s">
        <v>874</v>
      </c>
      <c r="G258" s="227"/>
      <c r="H258" s="231">
        <v>0.151</v>
      </c>
      <c r="I258" s="232"/>
      <c r="J258" s="227"/>
      <c r="K258" s="227"/>
      <c r="L258" s="233"/>
      <c r="M258" s="234"/>
      <c r="N258" s="235"/>
      <c r="O258" s="235"/>
      <c r="P258" s="235"/>
      <c r="Q258" s="235"/>
      <c r="R258" s="235"/>
      <c r="S258" s="235"/>
      <c r="T258" s="236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37" t="s">
        <v>133</v>
      </c>
      <c r="AU258" s="237" t="s">
        <v>84</v>
      </c>
      <c r="AV258" s="13" t="s">
        <v>84</v>
      </c>
      <c r="AW258" s="13" t="s">
        <v>33</v>
      </c>
      <c r="AX258" s="13" t="s">
        <v>74</v>
      </c>
      <c r="AY258" s="237" t="s">
        <v>123</v>
      </c>
    </row>
    <row r="259" s="14" customFormat="1">
      <c r="A259" s="14"/>
      <c r="B259" s="238"/>
      <c r="C259" s="239"/>
      <c r="D259" s="228" t="s">
        <v>133</v>
      </c>
      <c r="E259" s="240" t="s">
        <v>19</v>
      </c>
      <c r="F259" s="241" t="s">
        <v>293</v>
      </c>
      <c r="G259" s="239"/>
      <c r="H259" s="240" t="s">
        <v>19</v>
      </c>
      <c r="I259" s="242"/>
      <c r="J259" s="239"/>
      <c r="K259" s="239"/>
      <c r="L259" s="243"/>
      <c r="M259" s="244"/>
      <c r="N259" s="245"/>
      <c r="O259" s="245"/>
      <c r="P259" s="245"/>
      <c r="Q259" s="245"/>
      <c r="R259" s="245"/>
      <c r="S259" s="245"/>
      <c r="T259" s="246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T259" s="247" t="s">
        <v>133</v>
      </c>
      <c r="AU259" s="247" t="s">
        <v>84</v>
      </c>
      <c r="AV259" s="14" t="s">
        <v>82</v>
      </c>
      <c r="AW259" s="14" t="s">
        <v>33</v>
      </c>
      <c r="AX259" s="14" t="s">
        <v>74</v>
      </c>
      <c r="AY259" s="247" t="s">
        <v>123</v>
      </c>
    </row>
    <row r="260" s="13" customFormat="1">
      <c r="A260" s="13"/>
      <c r="B260" s="226"/>
      <c r="C260" s="227"/>
      <c r="D260" s="228" t="s">
        <v>133</v>
      </c>
      <c r="E260" s="229" t="s">
        <v>19</v>
      </c>
      <c r="F260" s="230" t="s">
        <v>875</v>
      </c>
      <c r="G260" s="227"/>
      <c r="H260" s="231">
        <v>1.786</v>
      </c>
      <c r="I260" s="232"/>
      <c r="J260" s="227"/>
      <c r="K260" s="227"/>
      <c r="L260" s="233"/>
      <c r="M260" s="234"/>
      <c r="N260" s="235"/>
      <c r="O260" s="235"/>
      <c r="P260" s="235"/>
      <c r="Q260" s="235"/>
      <c r="R260" s="235"/>
      <c r="S260" s="235"/>
      <c r="T260" s="236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37" t="s">
        <v>133</v>
      </c>
      <c r="AU260" s="237" t="s">
        <v>84</v>
      </c>
      <c r="AV260" s="13" t="s">
        <v>84</v>
      </c>
      <c r="AW260" s="13" t="s">
        <v>33</v>
      </c>
      <c r="AX260" s="13" t="s">
        <v>74</v>
      </c>
      <c r="AY260" s="237" t="s">
        <v>123</v>
      </c>
    </row>
    <row r="261" s="14" customFormat="1">
      <c r="A261" s="14"/>
      <c r="B261" s="238"/>
      <c r="C261" s="239"/>
      <c r="D261" s="228" t="s">
        <v>133</v>
      </c>
      <c r="E261" s="240" t="s">
        <v>19</v>
      </c>
      <c r="F261" s="241" t="s">
        <v>299</v>
      </c>
      <c r="G261" s="239"/>
      <c r="H261" s="240" t="s">
        <v>19</v>
      </c>
      <c r="I261" s="242"/>
      <c r="J261" s="239"/>
      <c r="K261" s="239"/>
      <c r="L261" s="243"/>
      <c r="M261" s="244"/>
      <c r="N261" s="245"/>
      <c r="O261" s="245"/>
      <c r="P261" s="245"/>
      <c r="Q261" s="245"/>
      <c r="R261" s="245"/>
      <c r="S261" s="245"/>
      <c r="T261" s="246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T261" s="247" t="s">
        <v>133</v>
      </c>
      <c r="AU261" s="247" t="s">
        <v>84</v>
      </c>
      <c r="AV261" s="14" t="s">
        <v>82</v>
      </c>
      <c r="AW261" s="14" t="s">
        <v>33</v>
      </c>
      <c r="AX261" s="14" t="s">
        <v>74</v>
      </c>
      <c r="AY261" s="247" t="s">
        <v>123</v>
      </c>
    </row>
    <row r="262" s="15" customFormat="1">
      <c r="A262" s="15"/>
      <c r="B262" s="248"/>
      <c r="C262" s="249"/>
      <c r="D262" s="228" t="s">
        <v>133</v>
      </c>
      <c r="E262" s="250" t="s">
        <v>19</v>
      </c>
      <c r="F262" s="251" t="s">
        <v>155</v>
      </c>
      <c r="G262" s="249"/>
      <c r="H262" s="252">
        <v>45.976000000000006</v>
      </c>
      <c r="I262" s="253"/>
      <c r="J262" s="249"/>
      <c r="K262" s="249"/>
      <c r="L262" s="254"/>
      <c r="M262" s="255"/>
      <c r="N262" s="256"/>
      <c r="O262" s="256"/>
      <c r="P262" s="256"/>
      <c r="Q262" s="256"/>
      <c r="R262" s="256"/>
      <c r="S262" s="256"/>
      <c r="T262" s="257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T262" s="258" t="s">
        <v>133</v>
      </c>
      <c r="AU262" s="258" t="s">
        <v>84</v>
      </c>
      <c r="AV262" s="15" t="s">
        <v>129</v>
      </c>
      <c r="AW262" s="15" t="s">
        <v>33</v>
      </c>
      <c r="AX262" s="15" t="s">
        <v>82</v>
      </c>
      <c r="AY262" s="258" t="s">
        <v>123</v>
      </c>
    </row>
    <row r="263" s="13" customFormat="1">
      <c r="A263" s="13"/>
      <c r="B263" s="226"/>
      <c r="C263" s="227"/>
      <c r="D263" s="228" t="s">
        <v>133</v>
      </c>
      <c r="E263" s="227"/>
      <c r="F263" s="230" t="s">
        <v>880</v>
      </c>
      <c r="G263" s="227"/>
      <c r="H263" s="231">
        <v>32.183</v>
      </c>
      <c r="I263" s="232"/>
      <c r="J263" s="227"/>
      <c r="K263" s="227"/>
      <c r="L263" s="233"/>
      <c r="M263" s="234"/>
      <c r="N263" s="235"/>
      <c r="O263" s="235"/>
      <c r="P263" s="235"/>
      <c r="Q263" s="235"/>
      <c r="R263" s="235"/>
      <c r="S263" s="235"/>
      <c r="T263" s="236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T263" s="237" t="s">
        <v>133</v>
      </c>
      <c r="AU263" s="237" t="s">
        <v>84</v>
      </c>
      <c r="AV263" s="13" t="s">
        <v>84</v>
      </c>
      <c r="AW263" s="13" t="s">
        <v>4</v>
      </c>
      <c r="AX263" s="13" t="s">
        <v>82</v>
      </c>
      <c r="AY263" s="237" t="s">
        <v>123</v>
      </c>
    </row>
    <row r="264" s="2" customFormat="1" ht="66.75" customHeight="1">
      <c r="A264" s="40"/>
      <c r="B264" s="41"/>
      <c r="C264" s="207" t="s">
        <v>313</v>
      </c>
      <c r="D264" s="207" t="s">
        <v>125</v>
      </c>
      <c r="E264" s="208" t="s">
        <v>341</v>
      </c>
      <c r="F264" s="209" t="s">
        <v>342</v>
      </c>
      <c r="G264" s="210" t="s">
        <v>167</v>
      </c>
      <c r="H264" s="211">
        <v>482.745</v>
      </c>
      <c r="I264" s="212"/>
      <c r="J264" s="213">
        <f>ROUND(I264*H264,2)</f>
        <v>0</v>
      </c>
      <c r="K264" s="214"/>
      <c r="L264" s="46"/>
      <c r="M264" s="215" t="s">
        <v>19</v>
      </c>
      <c r="N264" s="216" t="s">
        <v>45</v>
      </c>
      <c r="O264" s="86"/>
      <c r="P264" s="217">
        <f>O264*H264</f>
        <v>0</v>
      </c>
      <c r="Q264" s="217">
        <v>0</v>
      </c>
      <c r="R264" s="217">
        <f>Q264*H264</f>
        <v>0</v>
      </c>
      <c r="S264" s="217">
        <v>0</v>
      </c>
      <c r="T264" s="218">
        <f>S264*H264</f>
        <v>0</v>
      </c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R264" s="219" t="s">
        <v>129</v>
      </c>
      <c r="AT264" s="219" t="s">
        <v>125</v>
      </c>
      <c r="AU264" s="219" t="s">
        <v>84</v>
      </c>
      <c r="AY264" s="19" t="s">
        <v>123</v>
      </c>
      <c r="BE264" s="220">
        <f>IF(N264="základní",J264,0)</f>
        <v>0</v>
      </c>
      <c r="BF264" s="220">
        <f>IF(N264="snížená",J264,0)</f>
        <v>0</v>
      </c>
      <c r="BG264" s="220">
        <f>IF(N264="zákl. přenesená",J264,0)</f>
        <v>0</v>
      </c>
      <c r="BH264" s="220">
        <f>IF(N264="sníž. přenesená",J264,0)</f>
        <v>0</v>
      </c>
      <c r="BI264" s="220">
        <f>IF(N264="nulová",J264,0)</f>
        <v>0</v>
      </c>
      <c r="BJ264" s="19" t="s">
        <v>82</v>
      </c>
      <c r="BK264" s="220">
        <f>ROUND(I264*H264,2)</f>
        <v>0</v>
      </c>
      <c r="BL264" s="19" t="s">
        <v>129</v>
      </c>
      <c r="BM264" s="219" t="s">
        <v>881</v>
      </c>
    </row>
    <row r="265" s="2" customFormat="1">
      <c r="A265" s="40"/>
      <c r="B265" s="41"/>
      <c r="C265" s="42"/>
      <c r="D265" s="221" t="s">
        <v>131</v>
      </c>
      <c r="E265" s="42"/>
      <c r="F265" s="222" t="s">
        <v>344</v>
      </c>
      <c r="G265" s="42"/>
      <c r="H265" s="42"/>
      <c r="I265" s="223"/>
      <c r="J265" s="42"/>
      <c r="K265" s="42"/>
      <c r="L265" s="46"/>
      <c r="M265" s="224"/>
      <c r="N265" s="225"/>
      <c r="O265" s="86"/>
      <c r="P265" s="86"/>
      <c r="Q265" s="86"/>
      <c r="R265" s="86"/>
      <c r="S265" s="86"/>
      <c r="T265" s="87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T265" s="19" t="s">
        <v>131</v>
      </c>
      <c r="AU265" s="19" t="s">
        <v>84</v>
      </c>
    </row>
    <row r="266" s="13" customFormat="1">
      <c r="A266" s="13"/>
      <c r="B266" s="226"/>
      <c r="C266" s="227"/>
      <c r="D266" s="228" t="s">
        <v>133</v>
      </c>
      <c r="E266" s="227"/>
      <c r="F266" s="230" t="s">
        <v>882</v>
      </c>
      <c r="G266" s="227"/>
      <c r="H266" s="231">
        <v>482.745</v>
      </c>
      <c r="I266" s="232"/>
      <c r="J266" s="227"/>
      <c r="K266" s="227"/>
      <c r="L266" s="233"/>
      <c r="M266" s="234"/>
      <c r="N266" s="235"/>
      <c r="O266" s="235"/>
      <c r="P266" s="235"/>
      <c r="Q266" s="235"/>
      <c r="R266" s="235"/>
      <c r="S266" s="235"/>
      <c r="T266" s="236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37" t="s">
        <v>133</v>
      </c>
      <c r="AU266" s="237" t="s">
        <v>84</v>
      </c>
      <c r="AV266" s="13" t="s">
        <v>84</v>
      </c>
      <c r="AW266" s="13" t="s">
        <v>4</v>
      </c>
      <c r="AX266" s="13" t="s">
        <v>82</v>
      </c>
      <c r="AY266" s="237" t="s">
        <v>123</v>
      </c>
    </row>
    <row r="267" s="2" customFormat="1" ht="37.8" customHeight="1">
      <c r="A267" s="40"/>
      <c r="B267" s="41"/>
      <c r="C267" s="207" t="s">
        <v>329</v>
      </c>
      <c r="D267" s="207" t="s">
        <v>125</v>
      </c>
      <c r="E267" s="208" t="s">
        <v>347</v>
      </c>
      <c r="F267" s="209" t="s">
        <v>310</v>
      </c>
      <c r="G267" s="210" t="s">
        <v>167</v>
      </c>
      <c r="H267" s="211">
        <v>45.975999999999999</v>
      </c>
      <c r="I267" s="212"/>
      <c r="J267" s="213">
        <f>ROUND(I267*H267,2)</f>
        <v>0</v>
      </c>
      <c r="K267" s="214"/>
      <c r="L267" s="46"/>
      <c r="M267" s="215" t="s">
        <v>19</v>
      </c>
      <c r="N267" s="216" t="s">
        <v>45</v>
      </c>
      <c r="O267" s="86"/>
      <c r="P267" s="217">
        <f>O267*H267</f>
        <v>0</v>
      </c>
      <c r="Q267" s="217">
        <v>0</v>
      </c>
      <c r="R267" s="217">
        <f>Q267*H267</f>
        <v>0</v>
      </c>
      <c r="S267" s="217">
        <v>0</v>
      </c>
      <c r="T267" s="218">
        <f>S267*H267</f>
        <v>0</v>
      </c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R267" s="219" t="s">
        <v>129</v>
      </c>
      <c r="AT267" s="219" t="s">
        <v>125</v>
      </c>
      <c r="AU267" s="219" t="s">
        <v>84</v>
      </c>
      <c r="AY267" s="19" t="s">
        <v>123</v>
      </c>
      <c r="BE267" s="220">
        <f>IF(N267="základní",J267,0)</f>
        <v>0</v>
      </c>
      <c r="BF267" s="220">
        <f>IF(N267="snížená",J267,0)</f>
        <v>0</v>
      </c>
      <c r="BG267" s="220">
        <f>IF(N267="zákl. přenesená",J267,0)</f>
        <v>0</v>
      </c>
      <c r="BH267" s="220">
        <f>IF(N267="sníž. přenesená",J267,0)</f>
        <v>0</v>
      </c>
      <c r="BI267" s="220">
        <f>IF(N267="nulová",J267,0)</f>
        <v>0</v>
      </c>
      <c r="BJ267" s="19" t="s">
        <v>82</v>
      </c>
      <c r="BK267" s="220">
        <f>ROUND(I267*H267,2)</f>
        <v>0</v>
      </c>
      <c r="BL267" s="19" t="s">
        <v>129</v>
      </c>
      <c r="BM267" s="219" t="s">
        <v>883</v>
      </c>
    </row>
    <row r="268" s="2" customFormat="1">
      <c r="A268" s="40"/>
      <c r="B268" s="41"/>
      <c r="C268" s="42"/>
      <c r="D268" s="221" t="s">
        <v>131</v>
      </c>
      <c r="E268" s="42"/>
      <c r="F268" s="222" t="s">
        <v>349</v>
      </c>
      <c r="G268" s="42"/>
      <c r="H268" s="42"/>
      <c r="I268" s="223"/>
      <c r="J268" s="42"/>
      <c r="K268" s="42"/>
      <c r="L268" s="46"/>
      <c r="M268" s="224"/>
      <c r="N268" s="225"/>
      <c r="O268" s="86"/>
      <c r="P268" s="86"/>
      <c r="Q268" s="86"/>
      <c r="R268" s="86"/>
      <c r="S268" s="86"/>
      <c r="T268" s="87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T268" s="19" t="s">
        <v>131</v>
      </c>
      <c r="AU268" s="19" t="s">
        <v>84</v>
      </c>
    </row>
    <row r="269" s="13" customFormat="1">
      <c r="A269" s="13"/>
      <c r="B269" s="226"/>
      <c r="C269" s="227"/>
      <c r="D269" s="228" t="s">
        <v>133</v>
      </c>
      <c r="E269" s="229" t="s">
        <v>19</v>
      </c>
      <c r="F269" s="230" t="s">
        <v>871</v>
      </c>
      <c r="G269" s="227"/>
      <c r="H269" s="231">
        <v>6.1580000000000004</v>
      </c>
      <c r="I269" s="232"/>
      <c r="J269" s="227"/>
      <c r="K269" s="227"/>
      <c r="L269" s="233"/>
      <c r="M269" s="234"/>
      <c r="N269" s="235"/>
      <c r="O269" s="235"/>
      <c r="P269" s="235"/>
      <c r="Q269" s="235"/>
      <c r="R269" s="235"/>
      <c r="S269" s="235"/>
      <c r="T269" s="236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37" t="s">
        <v>133</v>
      </c>
      <c r="AU269" s="237" t="s">
        <v>84</v>
      </c>
      <c r="AV269" s="13" t="s">
        <v>84</v>
      </c>
      <c r="AW269" s="13" t="s">
        <v>33</v>
      </c>
      <c r="AX269" s="13" t="s">
        <v>74</v>
      </c>
      <c r="AY269" s="237" t="s">
        <v>123</v>
      </c>
    </row>
    <row r="270" s="14" customFormat="1">
      <c r="A270" s="14"/>
      <c r="B270" s="238"/>
      <c r="C270" s="239"/>
      <c r="D270" s="228" t="s">
        <v>133</v>
      </c>
      <c r="E270" s="240" t="s">
        <v>19</v>
      </c>
      <c r="F270" s="241" t="s">
        <v>285</v>
      </c>
      <c r="G270" s="239"/>
      <c r="H270" s="240" t="s">
        <v>19</v>
      </c>
      <c r="I270" s="242"/>
      <c r="J270" s="239"/>
      <c r="K270" s="239"/>
      <c r="L270" s="243"/>
      <c r="M270" s="244"/>
      <c r="N270" s="245"/>
      <c r="O270" s="245"/>
      <c r="P270" s="245"/>
      <c r="Q270" s="245"/>
      <c r="R270" s="245"/>
      <c r="S270" s="245"/>
      <c r="T270" s="246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T270" s="247" t="s">
        <v>133</v>
      </c>
      <c r="AU270" s="247" t="s">
        <v>84</v>
      </c>
      <c r="AV270" s="14" t="s">
        <v>82</v>
      </c>
      <c r="AW270" s="14" t="s">
        <v>33</v>
      </c>
      <c r="AX270" s="14" t="s">
        <v>74</v>
      </c>
      <c r="AY270" s="247" t="s">
        <v>123</v>
      </c>
    </row>
    <row r="271" s="13" customFormat="1">
      <c r="A271" s="13"/>
      <c r="B271" s="226"/>
      <c r="C271" s="227"/>
      <c r="D271" s="228" t="s">
        <v>133</v>
      </c>
      <c r="E271" s="229" t="s">
        <v>19</v>
      </c>
      <c r="F271" s="230" t="s">
        <v>872</v>
      </c>
      <c r="G271" s="227"/>
      <c r="H271" s="231">
        <v>28.344000000000001</v>
      </c>
      <c r="I271" s="232"/>
      <c r="J271" s="227"/>
      <c r="K271" s="227"/>
      <c r="L271" s="233"/>
      <c r="M271" s="234"/>
      <c r="N271" s="235"/>
      <c r="O271" s="235"/>
      <c r="P271" s="235"/>
      <c r="Q271" s="235"/>
      <c r="R271" s="235"/>
      <c r="S271" s="235"/>
      <c r="T271" s="236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37" t="s">
        <v>133</v>
      </c>
      <c r="AU271" s="237" t="s">
        <v>84</v>
      </c>
      <c r="AV271" s="13" t="s">
        <v>84</v>
      </c>
      <c r="AW271" s="13" t="s">
        <v>33</v>
      </c>
      <c r="AX271" s="13" t="s">
        <v>74</v>
      </c>
      <c r="AY271" s="237" t="s">
        <v>123</v>
      </c>
    </row>
    <row r="272" s="14" customFormat="1">
      <c r="A272" s="14"/>
      <c r="B272" s="238"/>
      <c r="C272" s="239"/>
      <c r="D272" s="228" t="s">
        <v>133</v>
      </c>
      <c r="E272" s="240" t="s">
        <v>19</v>
      </c>
      <c r="F272" s="241" t="s">
        <v>287</v>
      </c>
      <c r="G272" s="239"/>
      <c r="H272" s="240" t="s">
        <v>19</v>
      </c>
      <c r="I272" s="242"/>
      <c r="J272" s="239"/>
      <c r="K272" s="239"/>
      <c r="L272" s="243"/>
      <c r="M272" s="244"/>
      <c r="N272" s="245"/>
      <c r="O272" s="245"/>
      <c r="P272" s="245"/>
      <c r="Q272" s="245"/>
      <c r="R272" s="245"/>
      <c r="S272" s="245"/>
      <c r="T272" s="246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T272" s="247" t="s">
        <v>133</v>
      </c>
      <c r="AU272" s="247" t="s">
        <v>84</v>
      </c>
      <c r="AV272" s="14" t="s">
        <v>82</v>
      </c>
      <c r="AW272" s="14" t="s">
        <v>33</v>
      </c>
      <c r="AX272" s="14" t="s">
        <v>74</v>
      </c>
      <c r="AY272" s="247" t="s">
        <v>123</v>
      </c>
    </row>
    <row r="273" s="13" customFormat="1">
      <c r="A273" s="13"/>
      <c r="B273" s="226"/>
      <c r="C273" s="227"/>
      <c r="D273" s="228" t="s">
        <v>133</v>
      </c>
      <c r="E273" s="229" t="s">
        <v>19</v>
      </c>
      <c r="F273" s="230" t="s">
        <v>873</v>
      </c>
      <c r="G273" s="227"/>
      <c r="H273" s="231">
        <v>9.5370000000000008</v>
      </c>
      <c r="I273" s="232"/>
      <c r="J273" s="227"/>
      <c r="K273" s="227"/>
      <c r="L273" s="233"/>
      <c r="M273" s="234"/>
      <c r="N273" s="235"/>
      <c r="O273" s="235"/>
      <c r="P273" s="235"/>
      <c r="Q273" s="235"/>
      <c r="R273" s="235"/>
      <c r="S273" s="235"/>
      <c r="T273" s="236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37" t="s">
        <v>133</v>
      </c>
      <c r="AU273" s="237" t="s">
        <v>84</v>
      </c>
      <c r="AV273" s="13" t="s">
        <v>84</v>
      </c>
      <c r="AW273" s="13" t="s">
        <v>33</v>
      </c>
      <c r="AX273" s="13" t="s">
        <v>74</v>
      </c>
      <c r="AY273" s="237" t="s">
        <v>123</v>
      </c>
    </row>
    <row r="274" s="14" customFormat="1">
      <c r="A274" s="14"/>
      <c r="B274" s="238"/>
      <c r="C274" s="239"/>
      <c r="D274" s="228" t="s">
        <v>133</v>
      </c>
      <c r="E274" s="240" t="s">
        <v>19</v>
      </c>
      <c r="F274" s="241" t="s">
        <v>289</v>
      </c>
      <c r="G274" s="239"/>
      <c r="H274" s="240" t="s">
        <v>19</v>
      </c>
      <c r="I274" s="242"/>
      <c r="J274" s="239"/>
      <c r="K274" s="239"/>
      <c r="L274" s="243"/>
      <c r="M274" s="244"/>
      <c r="N274" s="245"/>
      <c r="O274" s="245"/>
      <c r="P274" s="245"/>
      <c r="Q274" s="245"/>
      <c r="R274" s="245"/>
      <c r="S274" s="245"/>
      <c r="T274" s="246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T274" s="247" t="s">
        <v>133</v>
      </c>
      <c r="AU274" s="247" t="s">
        <v>84</v>
      </c>
      <c r="AV274" s="14" t="s">
        <v>82</v>
      </c>
      <c r="AW274" s="14" t="s">
        <v>33</v>
      </c>
      <c r="AX274" s="14" t="s">
        <v>74</v>
      </c>
      <c r="AY274" s="247" t="s">
        <v>123</v>
      </c>
    </row>
    <row r="275" s="13" customFormat="1">
      <c r="A275" s="13"/>
      <c r="B275" s="226"/>
      <c r="C275" s="227"/>
      <c r="D275" s="228" t="s">
        <v>133</v>
      </c>
      <c r="E275" s="229" t="s">
        <v>19</v>
      </c>
      <c r="F275" s="230" t="s">
        <v>874</v>
      </c>
      <c r="G275" s="227"/>
      <c r="H275" s="231">
        <v>0.151</v>
      </c>
      <c r="I275" s="232"/>
      <c r="J275" s="227"/>
      <c r="K275" s="227"/>
      <c r="L275" s="233"/>
      <c r="M275" s="234"/>
      <c r="N275" s="235"/>
      <c r="O275" s="235"/>
      <c r="P275" s="235"/>
      <c r="Q275" s="235"/>
      <c r="R275" s="235"/>
      <c r="S275" s="235"/>
      <c r="T275" s="236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T275" s="237" t="s">
        <v>133</v>
      </c>
      <c r="AU275" s="237" t="s">
        <v>84</v>
      </c>
      <c r="AV275" s="13" t="s">
        <v>84</v>
      </c>
      <c r="AW275" s="13" t="s">
        <v>33</v>
      </c>
      <c r="AX275" s="13" t="s">
        <v>74</v>
      </c>
      <c r="AY275" s="237" t="s">
        <v>123</v>
      </c>
    </row>
    <row r="276" s="14" customFormat="1">
      <c r="A276" s="14"/>
      <c r="B276" s="238"/>
      <c r="C276" s="239"/>
      <c r="D276" s="228" t="s">
        <v>133</v>
      </c>
      <c r="E276" s="240" t="s">
        <v>19</v>
      </c>
      <c r="F276" s="241" t="s">
        <v>293</v>
      </c>
      <c r="G276" s="239"/>
      <c r="H276" s="240" t="s">
        <v>19</v>
      </c>
      <c r="I276" s="242"/>
      <c r="J276" s="239"/>
      <c r="K276" s="239"/>
      <c r="L276" s="243"/>
      <c r="M276" s="244"/>
      <c r="N276" s="245"/>
      <c r="O276" s="245"/>
      <c r="P276" s="245"/>
      <c r="Q276" s="245"/>
      <c r="R276" s="245"/>
      <c r="S276" s="245"/>
      <c r="T276" s="246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T276" s="247" t="s">
        <v>133</v>
      </c>
      <c r="AU276" s="247" t="s">
        <v>84</v>
      </c>
      <c r="AV276" s="14" t="s">
        <v>82</v>
      </c>
      <c r="AW276" s="14" t="s">
        <v>33</v>
      </c>
      <c r="AX276" s="14" t="s">
        <v>74</v>
      </c>
      <c r="AY276" s="247" t="s">
        <v>123</v>
      </c>
    </row>
    <row r="277" s="13" customFormat="1">
      <c r="A277" s="13"/>
      <c r="B277" s="226"/>
      <c r="C277" s="227"/>
      <c r="D277" s="228" t="s">
        <v>133</v>
      </c>
      <c r="E277" s="229" t="s">
        <v>19</v>
      </c>
      <c r="F277" s="230" t="s">
        <v>875</v>
      </c>
      <c r="G277" s="227"/>
      <c r="H277" s="231">
        <v>1.786</v>
      </c>
      <c r="I277" s="232"/>
      <c r="J277" s="227"/>
      <c r="K277" s="227"/>
      <c r="L277" s="233"/>
      <c r="M277" s="234"/>
      <c r="N277" s="235"/>
      <c r="O277" s="235"/>
      <c r="P277" s="235"/>
      <c r="Q277" s="235"/>
      <c r="R277" s="235"/>
      <c r="S277" s="235"/>
      <c r="T277" s="236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T277" s="237" t="s">
        <v>133</v>
      </c>
      <c r="AU277" s="237" t="s">
        <v>84</v>
      </c>
      <c r="AV277" s="13" t="s">
        <v>84</v>
      </c>
      <c r="AW277" s="13" t="s">
        <v>33</v>
      </c>
      <c r="AX277" s="13" t="s">
        <v>74</v>
      </c>
      <c r="AY277" s="237" t="s">
        <v>123</v>
      </c>
    </row>
    <row r="278" s="14" customFormat="1">
      <c r="A278" s="14"/>
      <c r="B278" s="238"/>
      <c r="C278" s="239"/>
      <c r="D278" s="228" t="s">
        <v>133</v>
      </c>
      <c r="E278" s="240" t="s">
        <v>19</v>
      </c>
      <c r="F278" s="241" t="s">
        <v>299</v>
      </c>
      <c r="G278" s="239"/>
      <c r="H278" s="240" t="s">
        <v>19</v>
      </c>
      <c r="I278" s="242"/>
      <c r="J278" s="239"/>
      <c r="K278" s="239"/>
      <c r="L278" s="243"/>
      <c r="M278" s="244"/>
      <c r="N278" s="245"/>
      <c r="O278" s="245"/>
      <c r="P278" s="245"/>
      <c r="Q278" s="245"/>
      <c r="R278" s="245"/>
      <c r="S278" s="245"/>
      <c r="T278" s="246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T278" s="247" t="s">
        <v>133</v>
      </c>
      <c r="AU278" s="247" t="s">
        <v>84</v>
      </c>
      <c r="AV278" s="14" t="s">
        <v>82</v>
      </c>
      <c r="AW278" s="14" t="s">
        <v>33</v>
      </c>
      <c r="AX278" s="14" t="s">
        <v>74</v>
      </c>
      <c r="AY278" s="247" t="s">
        <v>123</v>
      </c>
    </row>
    <row r="279" s="15" customFormat="1">
      <c r="A279" s="15"/>
      <c r="B279" s="248"/>
      <c r="C279" s="249"/>
      <c r="D279" s="228" t="s">
        <v>133</v>
      </c>
      <c r="E279" s="250" t="s">
        <v>19</v>
      </c>
      <c r="F279" s="251" t="s">
        <v>155</v>
      </c>
      <c r="G279" s="249"/>
      <c r="H279" s="252">
        <v>45.976000000000006</v>
      </c>
      <c r="I279" s="253"/>
      <c r="J279" s="249"/>
      <c r="K279" s="249"/>
      <c r="L279" s="254"/>
      <c r="M279" s="255"/>
      <c r="N279" s="256"/>
      <c r="O279" s="256"/>
      <c r="P279" s="256"/>
      <c r="Q279" s="256"/>
      <c r="R279" s="256"/>
      <c r="S279" s="256"/>
      <c r="T279" s="257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T279" s="258" t="s">
        <v>133</v>
      </c>
      <c r="AU279" s="258" t="s">
        <v>84</v>
      </c>
      <c r="AV279" s="15" t="s">
        <v>129</v>
      </c>
      <c r="AW279" s="15" t="s">
        <v>33</v>
      </c>
      <c r="AX279" s="15" t="s">
        <v>82</v>
      </c>
      <c r="AY279" s="258" t="s">
        <v>123</v>
      </c>
    </row>
    <row r="280" s="2" customFormat="1" ht="44.25" customHeight="1">
      <c r="A280" s="40"/>
      <c r="B280" s="41"/>
      <c r="C280" s="207" t="s">
        <v>335</v>
      </c>
      <c r="D280" s="207" t="s">
        <v>125</v>
      </c>
      <c r="E280" s="208" t="s">
        <v>351</v>
      </c>
      <c r="F280" s="209" t="s">
        <v>352</v>
      </c>
      <c r="G280" s="210" t="s">
        <v>353</v>
      </c>
      <c r="H280" s="211">
        <v>82.757000000000005</v>
      </c>
      <c r="I280" s="212"/>
      <c r="J280" s="213">
        <f>ROUND(I280*H280,2)</f>
        <v>0</v>
      </c>
      <c r="K280" s="214"/>
      <c r="L280" s="46"/>
      <c r="M280" s="215" t="s">
        <v>19</v>
      </c>
      <c r="N280" s="216" t="s">
        <v>45</v>
      </c>
      <c r="O280" s="86"/>
      <c r="P280" s="217">
        <f>O280*H280</f>
        <v>0</v>
      </c>
      <c r="Q280" s="217">
        <v>0</v>
      </c>
      <c r="R280" s="217">
        <f>Q280*H280</f>
        <v>0</v>
      </c>
      <c r="S280" s="217">
        <v>0</v>
      </c>
      <c r="T280" s="218">
        <f>S280*H280</f>
        <v>0</v>
      </c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R280" s="219" t="s">
        <v>129</v>
      </c>
      <c r="AT280" s="219" t="s">
        <v>125</v>
      </c>
      <c r="AU280" s="219" t="s">
        <v>84</v>
      </c>
      <c r="AY280" s="19" t="s">
        <v>123</v>
      </c>
      <c r="BE280" s="220">
        <f>IF(N280="základní",J280,0)</f>
        <v>0</v>
      </c>
      <c r="BF280" s="220">
        <f>IF(N280="snížená",J280,0)</f>
        <v>0</v>
      </c>
      <c r="BG280" s="220">
        <f>IF(N280="zákl. přenesená",J280,0)</f>
        <v>0</v>
      </c>
      <c r="BH280" s="220">
        <f>IF(N280="sníž. přenesená",J280,0)</f>
        <v>0</v>
      </c>
      <c r="BI280" s="220">
        <f>IF(N280="nulová",J280,0)</f>
        <v>0</v>
      </c>
      <c r="BJ280" s="19" t="s">
        <v>82</v>
      </c>
      <c r="BK280" s="220">
        <f>ROUND(I280*H280,2)</f>
        <v>0</v>
      </c>
      <c r="BL280" s="19" t="s">
        <v>129</v>
      </c>
      <c r="BM280" s="219" t="s">
        <v>884</v>
      </c>
    </row>
    <row r="281" s="2" customFormat="1">
      <c r="A281" s="40"/>
      <c r="B281" s="41"/>
      <c r="C281" s="42"/>
      <c r="D281" s="221" t="s">
        <v>131</v>
      </c>
      <c r="E281" s="42"/>
      <c r="F281" s="222" t="s">
        <v>355</v>
      </c>
      <c r="G281" s="42"/>
      <c r="H281" s="42"/>
      <c r="I281" s="223"/>
      <c r="J281" s="42"/>
      <c r="K281" s="42"/>
      <c r="L281" s="46"/>
      <c r="M281" s="224"/>
      <c r="N281" s="225"/>
      <c r="O281" s="86"/>
      <c r="P281" s="86"/>
      <c r="Q281" s="86"/>
      <c r="R281" s="86"/>
      <c r="S281" s="86"/>
      <c r="T281" s="87"/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T281" s="19" t="s">
        <v>131</v>
      </c>
      <c r="AU281" s="19" t="s">
        <v>84</v>
      </c>
    </row>
    <row r="282" s="13" customFormat="1">
      <c r="A282" s="13"/>
      <c r="B282" s="226"/>
      <c r="C282" s="227"/>
      <c r="D282" s="228" t="s">
        <v>133</v>
      </c>
      <c r="E282" s="227"/>
      <c r="F282" s="230" t="s">
        <v>885</v>
      </c>
      <c r="G282" s="227"/>
      <c r="H282" s="231">
        <v>82.757000000000005</v>
      </c>
      <c r="I282" s="232"/>
      <c r="J282" s="227"/>
      <c r="K282" s="227"/>
      <c r="L282" s="233"/>
      <c r="M282" s="234"/>
      <c r="N282" s="235"/>
      <c r="O282" s="235"/>
      <c r="P282" s="235"/>
      <c r="Q282" s="235"/>
      <c r="R282" s="235"/>
      <c r="S282" s="235"/>
      <c r="T282" s="236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37" t="s">
        <v>133</v>
      </c>
      <c r="AU282" s="237" t="s">
        <v>84</v>
      </c>
      <c r="AV282" s="13" t="s">
        <v>84</v>
      </c>
      <c r="AW282" s="13" t="s">
        <v>4</v>
      </c>
      <c r="AX282" s="13" t="s">
        <v>82</v>
      </c>
      <c r="AY282" s="237" t="s">
        <v>123</v>
      </c>
    </row>
    <row r="283" s="2" customFormat="1" ht="44.25" customHeight="1">
      <c r="A283" s="40"/>
      <c r="B283" s="41"/>
      <c r="C283" s="207" t="s">
        <v>8</v>
      </c>
      <c r="D283" s="207" t="s">
        <v>125</v>
      </c>
      <c r="E283" s="208" t="s">
        <v>358</v>
      </c>
      <c r="F283" s="209" t="s">
        <v>359</v>
      </c>
      <c r="G283" s="210" t="s">
        <v>167</v>
      </c>
      <c r="H283" s="211">
        <v>0.71899999999999997</v>
      </c>
      <c r="I283" s="212"/>
      <c r="J283" s="213">
        <f>ROUND(I283*H283,2)</f>
        <v>0</v>
      </c>
      <c r="K283" s="214"/>
      <c r="L283" s="46"/>
      <c r="M283" s="215" t="s">
        <v>19</v>
      </c>
      <c r="N283" s="216" t="s">
        <v>45</v>
      </c>
      <c r="O283" s="86"/>
      <c r="P283" s="217">
        <f>O283*H283</f>
        <v>0</v>
      </c>
      <c r="Q283" s="217">
        <v>0</v>
      </c>
      <c r="R283" s="217">
        <f>Q283*H283</f>
        <v>0</v>
      </c>
      <c r="S283" s="217">
        <v>0</v>
      </c>
      <c r="T283" s="218">
        <f>S283*H283</f>
        <v>0</v>
      </c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R283" s="219" t="s">
        <v>129</v>
      </c>
      <c r="AT283" s="219" t="s">
        <v>125</v>
      </c>
      <c r="AU283" s="219" t="s">
        <v>84</v>
      </c>
      <c r="AY283" s="19" t="s">
        <v>123</v>
      </c>
      <c r="BE283" s="220">
        <f>IF(N283="základní",J283,0)</f>
        <v>0</v>
      </c>
      <c r="BF283" s="220">
        <f>IF(N283="snížená",J283,0)</f>
        <v>0</v>
      </c>
      <c r="BG283" s="220">
        <f>IF(N283="zákl. přenesená",J283,0)</f>
        <v>0</v>
      </c>
      <c r="BH283" s="220">
        <f>IF(N283="sníž. přenesená",J283,0)</f>
        <v>0</v>
      </c>
      <c r="BI283" s="220">
        <f>IF(N283="nulová",J283,0)</f>
        <v>0</v>
      </c>
      <c r="BJ283" s="19" t="s">
        <v>82</v>
      </c>
      <c r="BK283" s="220">
        <f>ROUND(I283*H283,2)</f>
        <v>0</v>
      </c>
      <c r="BL283" s="19" t="s">
        <v>129</v>
      </c>
      <c r="BM283" s="219" t="s">
        <v>886</v>
      </c>
    </row>
    <row r="284" s="2" customFormat="1">
      <c r="A284" s="40"/>
      <c r="B284" s="41"/>
      <c r="C284" s="42"/>
      <c r="D284" s="221" t="s">
        <v>131</v>
      </c>
      <c r="E284" s="42"/>
      <c r="F284" s="222" t="s">
        <v>361</v>
      </c>
      <c r="G284" s="42"/>
      <c r="H284" s="42"/>
      <c r="I284" s="223"/>
      <c r="J284" s="42"/>
      <c r="K284" s="42"/>
      <c r="L284" s="46"/>
      <c r="M284" s="224"/>
      <c r="N284" s="225"/>
      <c r="O284" s="86"/>
      <c r="P284" s="86"/>
      <c r="Q284" s="86"/>
      <c r="R284" s="86"/>
      <c r="S284" s="86"/>
      <c r="T284" s="87"/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T284" s="19" t="s">
        <v>131</v>
      </c>
      <c r="AU284" s="19" t="s">
        <v>84</v>
      </c>
    </row>
    <row r="285" s="13" customFormat="1">
      <c r="A285" s="13"/>
      <c r="B285" s="226"/>
      <c r="C285" s="227"/>
      <c r="D285" s="228" t="s">
        <v>133</v>
      </c>
      <c r="E285" s="229" t="s">
        <v>19</v>
      </c>
      <c r="F285" s="230" t="s">
        <v>860</v>
      </c>
      <c r="G285" s="227"/>
      <c r="H285" s="231">
        <v>48.372</v>
      </c>
      <c r="I285" s="232"/>
      <c r="J285" s="227"/>
      <c r="K285" s="227"/>
      <c r="L285" s="233"/>
      <c r="M285" s="234"/>
      <c r="N285" s="235"/>
      <c r="O285" s="235"/>
      <c r="P285" s="235"/>
      <c r="Q285" s="235"/>
      <c r="R285" s="235"/>
      <c r="S285" s="235"/>
      <c r="T285" s="236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T285" s="237" t="s">
        <v>133</v>
      </c>
      <c r="AU285" s="237" t="s">
        <v>84</v>
      </c>
      <c r="AV285" s="13" t="s">
        <v>84</v>
      </c>
      <c r="AW285" s="13" t="s">
        <v>33</v>
      </c>
      <c r="AX285" s="13" t="s">
        <v>74</v>
      </c>
      <c r="AY285" s="237" t="s">
        <v>123</v>
      </c>
    </row>
    <row r="286" s="14" customFormat="1">
      <c r="A286" s="14"/>
      <c r="B286" s="238"/>
      <c r="C286" s="239"/>
      <c r="D286" s="228" t="s">
        <v>133</v>
      </c>
      <c r="E286" s="240" t="s">
        <v>19</v>
      </c>
      <c r="F286" s="241" t="s">
        <v>283</v>
      </c>
      <c r="G286" s="239"/>
      <c r="H286" s="240" t="s">
        <v>19</v>
      </c>
      <c r="I286" s="242"/>
      <c r="J286" s="239"/>
      <c r="K286" s="239"/>
      <c r="L286" s="243"/>
      <c r="M286" s="244"/>
      <c r="N286" s="245"/>
      <c r="O286" s="245"/>
      <c r="P286" s="245"/>
      <c r="Q286" s="245"/>
      <c r="R286" s="245"/>
      <c r="S286" s="245"/>
      <c r="T286" s="246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T286" s="247" t="s">
        <v>133</v>
      </c>
      <c r="AU286" s="247" t="s">
        <v>84</v>
      </c>
      <c r="AV286" s="14" t="s">
        <v>82</v>
      </c>
      <c r="AW286" s="14" t="s">
        <v>33</v>
      </c>
      <c r="AX286" s="14" t="s">
        <v>74</v>
      </c>
      <c r="AY286" s="247" t="s">
        <v>123</v>
      </c>
    </row>
    <row r="287" s="13" customFormat="1">
      <c r="A287" s="13"/>
      <c r="B287" s="226"/>
      <c r="C287" s="227"/>
      <c r="D287" s="228" t="s">
        <v>133</v>
      </c>
      <c r="E287" s="229" t="s">
        <v>19</v>
      </c>
      <c r="F287" s="230" t="s">
        <v>861</v>
      </c>
      <c r="G287" s="227"/>
      <c r="H287" s="231">
        <v>-6.1580000000000004</v>
      </c>
      <c r="I287" s="232"/>
      <c r="J287" s="227"/>
      <c r="K287" s="227"/>
      <c r="L287" s="233"/>
      <c r="M287" s="234"/>
      <c r="N287" s="235"/>
      <c r="O287" s="235"/>
      <c r="P287" s="235"/>
      <c r="Q287" s="235"/>
      <c r="R287" s="235"/>
      <c r="S287" s="235"/>
      <c r="T287" s="236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37" t="s">
        <v>133</v>
      </c>
      <c r="AU287" s="237" t="s">
        <v>84</v>
      </c>
      <c r="AV287" s="13" t="s">
        <v>84</v>
      </c>
      <c r="AW287" s="13" t="s">
        <v>33</v>
      </c>
      <c r="AX287" s="13" t="s">
        <v>74</v>
      </c>
      <c r="AY287" s="237" t="s">
        <v>123</v>
      </c>
    </row>
    <row r="288" s="14" customFormat="1">
      <c r="A288" s="14"/>
      <c r="B288" s="238"/>
      <c r="C288" s="239"/>
      <c r="D288" s="228" t="s">
        <v>133</v>
      </c>
      <c r="E288" s="240" t="s">
        <v>19</v>
      </c>
      <c r="F288" s="241" t="s">
        <v>285</v>
      </c>
      <c r="G288" s="239"/>
      <c r="H288" s="240" t="s">
        <v>19</v>
      </c>
      <c r="I288" s="242"/>
      <c r="J288" s="239"/>
      <c r="K288" s="239"/>
      <c r="L288" s="243"/>
      <c r="M288" s="244"/>
      <c r="N288" s="245"/>
      <c r="O288" s="245"/>
      <c r="P288" s="245"/>
      <c r="Q288" s="245"/>
      <c r="R288" s="245"/>
      <c r="S288" s="245"/>
      <c r="T288" s="246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T288" s="247" t="s">
        <v>133</v>
      </c>
      <c r="AU288" s="247" t="s">
        <v>84</v>
      </c>
      <c r="AV288" s="14" t="s">
        <v>82</v>
      </c>
      <c r="AW288" s="14" t="s">
        <v>33</v>
      </c>
      <c r="AX288" s="14" t="s">
        <v>74</v>
      </c>
      <c r="AY288" s="247" t="s">
        <v>123</v>
      </c>
    </row>
    <row r="289" s="13" customFormat="1">
      <c r="A289" s="13"/>
      <c r="B289" s="226"/>
      <c r="C289" s="227"/>
      <c r="D289" s="228" t="s">
        <v>133</v>
      </c>
      <c r="E289" s="229" t="s">
        <v>19</v>
      </c>
      <c r="F289" s="230" t="s">
        <v>862</v>
      </c>
      <c r="G289" s="227"/>
      <c r="H289" s="231">
        <v>-28.344000000000001</v>
      </c>
      <c r="I289" s="232"/>
      <c r="J289" s="227"/>
      <c r="K289" s="227"/>
      <c r="L289" s="233"/>
      <c r="M289" s="234"/>
      <c r="N289" s="235"/>
      <c r="O289" s="235"/>
      <c r="P289" s="235"/>
      <c r="Q289" s="235"/>
      <c r="R289" s="235"/>
      <c r="S289" s="235"/>
      <c r="T289" s="236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T289" s="237" t="s">
        <v>133</v>
      </c>
      <c r="AU289" s="237" t="s">
        <v>84</v>
      </c>
      <c r="AV289" s="13" t="s">
        <v>84</v>
      </c>
      <c r="AW289" s="13" t="s">
        <v>33</v>
      </c>
      <c r="AX289" s="13" t="s">
        <v>74</v>
      </c>
      <c r="AY289" s="237" t="s">
        <v>123</v>
      </c>
    </row>
    <row r="290" s="14" customFormat="1">
      <c r="A290" s="14"/>
      <c r="B290" s="238"/>
      <c r="C290" s="239"/>
      <c r="D290" s="228" t="s">
        <v>133</v>
      </c>
      <c r="E290" s="240" t="s">
        <v>19</v>
      </c>
      <c r="F290" s="241" t="s">
        <v>287</v>
      </c>
      <c r="G290" s="239"/>
      <c r="H290" s="240" t="s">
        <v>19</v>
      </c>
      <c r="I290" s="242"/>
      <c r="J290" s="239"/>
      <c r="K290" s="239"/>
      <c r="L290" s="243"/>
      <c r="M290" s="244"/>
      <c r="N290" s="245"/>
      <c r="O290" s="245"/>
      <c r="P290" s="245"/>
      <c r="Q290" s="245"/>
      <c r="R290" s="245"/>
      <c r="S290" s="245"/>
      <c r="T290" s="246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T290" s="247" t="s">
        <v>133</v>
      </c>
      <c r="AU290" s="247" t="s">
        <v>84</v>
      </c>
      <c r="AV290" s="14" t="s">
        <v>82</v>
      </c>
      <c r="AW290" s="14" t="s">
        <v>33</v>
      </c>
      <c r="AX290" s="14" t="s">
        <v>74</v>
      </c>
      <c r="AY290" s="247" t="s">
        <v>123</v>
      </c>
    </row>
    <row r="291" s="13" customFormat="1">
      <c r="A291" s="13"/>
      <c r="B291" s="226"/>
      <c r="C291" s="227"/>
      <c r="D291" s="228" t="s">
        <v>133</v>
      </c>
      <c r="E291" s="229" t="s">
        <v>19</v>
      </c>
      <c r="F291" s="230" t="s">
        <v>863</v>
      </c>
      <c r="G291" s="227"/>
      <c r="H291" s="231">
        <v>-9.5370000000000008</v>
      </c>
      <c r="I291" s="232"/>
      <c r="J291" s="227"/>
      <c r="K291" s="227"/>
      <c r="L291" s="233"/>
      <c r="M291" s="234"/>
      <c r="N291" s="235"/>
      <c r="O291" s="235"/>
      <c r="P291" s="235"/>
      <c r="Q291" s="235"/>
      <c r="R291" s="235"/>
      <c r="S291" s="235"/>
      <c r="T291" s="236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T291" s="237" t="s">
        <v>133</v>
      </c>
      <c r="AU291" s="237" t="s">
        <v>84</v>
      </c>
      <c r="AV291" s="13" t="s">
        <v>84</v>
      </c>
      <c r="AW291" s="13" t="s">
        <v>33</v>
      </c>
      <c r="AX291" s="13" t="s">
        <v>74</v>
      </c>
      <c r="AY291" s="237" t="s">
        <v>123</v>
      </c>
    </row>
    <row r="292" s="14" customFormat="1">
      <c r="A292" s="14"/>
      <c r="B292" s="238"/>
      <c r="C292" s="239"/>
      <c r="D292" s="228" t="s">
        <v>133</v>
      </c>
      <c r="E292" s="240" t="s">
        <v>19</v>
      </c>
      <c r="F292" s="241" t="s">
        <v>289</v>
      </c>
      <c r="G292" s="239"/>
      <c r="H292" s="240" t="s">
        <v>19</v>
      </c>
      <c r="I292" s="242"/>
      <c r="J292" s="239"/>
      <c r="K292" s="239"/>
      <c r="L292" s="243"/>
      <c r="M292" s="244"/>
      <c r="N292" s="245"/>
      <c r="O292" s="245"/>
      <c r="P292" s="245"/>
      <c r="Q292" s="245"/>
      <c r="R292" s="245"/>
      <c r="S292" s="245"/>
      <c r="T292" s="246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T292" s="247" t="s">
        <v>133</v>
      </c>
      <c r="AU292" s="247" t="s">
        <v>84</v>
      </c>
      <c r="AV292" s="14" t="s">
        <v>82</v>
      </c>
      <c r="AW292" s="14" t="s">
        <v>33</v>
      </c>
      <c r="AX292" s="14" t="s">
        <v>74</v>
      </c>
      <c r="AY292" s="247" t="s">
        <v>123</v>
      </c>
    </row>
    <row r="293" s="13" customFormat="1">
      <c r="A293" s="13"/>
      <c r="B293" s="226"/>
      <c r="C293" s="227"/>
      <c r="D293" s="228" t="s">
        <v>133</v>
      </c>
      <c r="E293" s="229" t="s">
        <v>19</v>
      </c>
      <c r="F293" s="230" t="s">
        <v>864</v>
      </c>
      <c r="G293" s="227"/>
      <c r="H293" s="231">
        <v>-0.151</v>
      </c>
      <c r="I293" s="232"/>
      <c r="J293" s="227"/>
      <c r="K293" s="227"/>
      <c r="L293" s="233"/>
      <c r="M293" s="234"/>
      <c r="N293" s="235"/>
      <c r="O293" s="235"/>
      <c r="P293" s="235"/>
      <c r="Q293" s="235"/>
      <c r="R293" s="235"/>
      <c r="S293" s="235"/>
      <c r="T293" s="236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37" t="s">
        <v>133</v>
      </c>
      <c r="AU293" s="237" t="s">
        <v>84</v>
      </c>
      <c r="AV293" s="13" t="s">
        <v>84</v>
      </c>
      <c r="AW293" s="13" t="s">
        <v>33</v>
      </c>
      <c r="AX293" s="13" t="s">
        <v>74</v>
      </c>
      <c r="AY293" s="237" t="s">
        <v>123</v>
      </c>
    </row>
    <row r="294" s="14" customFormat="1">
      <c r="A294" s="14"/>
      <c r="B294" s="238"/>
      <c r="C294" s="239"/>
      <c r="D294" s="228" t="s">
        <v>133</v>
      </c>
      <c r="E294" s="240" t="s">
        <v>19</v>
      </c>
      <c r="F294" s="241" t="s">
        <v>293</v>
      </c>
      <c r="G294" s="239"/>
      <c r="H294" s="240" t="s">
        <v>19</v>
      </c>
      <c r="I294" s="242"/>
      <c r="J294" s="239"/>
      <c r="K294" s="239"/>
      <c r="L294" s="243"/>
      <c r="M294" s="244"/>
      <c r="N294" s="245"/>
      <c r="O294" s="245"/>
      <c r="P294" s="245"/>
      <c r="Q294" s="245"/>
      <c r="R294" s="245"/>
      <c r="S294" s="245"/>
      <c r="T294" s="246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T294" s="247" t="s">
        <v>133</v>
      </c>
      <c r="AU294" s="247" t="s">
        <v>84</v>
      </c>
      <c r="AV294" s="14" t="s">
        <v>82</v>
      </c>
      <c r="AW294" s="14" t="s">
        <v>33</v>
      </c>
      <c r="AX294" s="14" t="s">
        <v>74</v>
      </c>
      <c r="AY294" s="247" t="s">
        <v>123</v>
      </c>
    </row>
    <row r="295" s="13" customFormat="1">
      <c r="A295" s="13"/>
      <c r="B295" s="226"/>
      <c r="C295" s="227"/>
      <c r="D295" s="228" t="s">
        <v>133</v>
      </c>
      <c r="E295" s="229" t="s">
        <v>19</v>
      </c>
      <c r="F295" s="230" t="s">
        <v>865</v>
      </c>
      <c r="G295" s="227"/>
      <c r="H295" s="231">
        <v>-1.786</v>
      </c>
      <c r="I295" s="232"/>
      <c r="J295" s="227"/>
      <c r="K295" s="227"/>
      <c r="L295" s="233"/>
      <c r="M295" s="234"/>
      <c r="N295" s="235"/>
      <c r="O295" s="235"/>
      <c r="P295" s="235"/>
      <c r="Q295" s="235"/>
      <c r="R295" s="235"/>
      <c r="S295" s="235"/>
      <c r="T295" s="236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T295" s="237" t="s">
        <v>133</v>
      </c>
      <c r="AU295" s="237" t="s">
        <v>84</v>
      </c>
      <c r="AV295" s="13" t="s">
        <v>84</v>
      </c>
      <c r="AW295" s="13" t="s">
        <v>33</v>
      </c>
      <c r="AX295" s="13" t="s">
        <v>74</v>
      </c>
      <c r="AY295" s="237" t="s">
        <v>123</v>
      </c>
    </row>
    <row r="296" s="14" customFormat="1">
      <c r="A296" s="14"/>
      <c r="B296" s="238"/>
      <c r="C296" s="239"/>
      <c r="D296" s="228" t="s">
        <v>133</v>
      </c>
      <c r="E296" s="240" t="s">
        <v>19</v>
      </c>
      <c r="F296" s="241" t="s">
        <v>299</v>
      </c>
      <c r="G296" s="239"/>
      <c r="H296" s="240" t="s">
        <v>19</v>
      </c>
      <c r="I296" s="242"/>
      <c r="J296" s="239"/>
      <c r="K296" s="239"/>
      <c r="L296" s="243"/>
      <c r="M296" s="244"/>
      <c r="N296" s="245"/>
      <c r="O296" s="245"/>
      <c r="P296" s="245"/>
      <c r="Q296" s="245"/>
      <c r="R296" s="245"/>
      <c r="S296" s="245"/>
      <c r="T296" s="246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T296" s="247" t="s">
        <v>133</v>
      </c>
      <c r="AU296" s="247" t="s">
        <v>84</v>
      </c>
      <c r="AV296" s="14" t="s">
        <v>82</v>
      </c>
      <c r="AW296" s="14" t="s">
        <v>33</v>
      </c>
      <c r="AX296" s="14" t="s">
        <v>74</v>
      </c>
      <c r="AY296" s="247" t="s">
        <v>123</v>
      </c>
    </row>
    <row r="297" s="15" customFormat="1">
      <c r="A297" s="15"/>
      <c r="B297" s="248"/>
      <c r="C297" s="249"/>
      <c r="D297" s="228" t="s">
        <v>133</v>
      </c>
      <c r="E297" s="250" t="s">
        <v>19</v>
      </c>
      <c r="F297" s="251" t="s">
        <v>155</v>
      </c>
      <c r="G297" s="249"/>
      <c r="H297" s="252">
        <v>2.3959999999999968</v>
      </c>
      <c r="I297" s="253"/>
      <c r="J297" s="249"/>
      <c r="K297" s="249"/>
      <c r="L297" s="254"/>
      <c r="M297" s="255"/>
      <c r="N297" s="256"/>
      <c r="O297" s="256"/>
      <c r="P297" s="256"/>
      <c r="Q297" s="256"/>
      <c r="R297" s="256"/>
      <c r="S297" s="256"/>
      <c r="T297" s="257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T297" s="258" t="s">
        <v>133</v>
      </c>
      <c r="AU297" s="258" t="s">
        <v>84</v>
      </c>
      <c r="AV297" s="15" t="s">
        <v>129</v>
      </c>
      <c r="AW297" s="15" t="s">
        <v>33</v>
      </c>
      <c r="AX297" s="15" t="s">
        <v>82</v>
      </c>
      <c r="AY297" s="258" t="s">
        <v>123</v>
      </c>
    </row>
    <row r="298" s="13" customFormat="1">
      <c r="A298" s="13"/>
      <c r="B298" s="226"/>
      <c r="C298" s="227"/>
      <c r="D298" s="228" t="s">
        <v>133</v>
      </c>
      <c r="E298" s="227"/>
      <c r="F298" s="230" t="s">
        <v>866</v>
      </c>
      <c r="G298" s="227"/>
      <c r="H298" s="231">
        <v>0.71899999999999997</v>
      </c>
      <c r="I298" s="232"/>
      <c r="J298" s="227"/>
      <c r="K298" s="227"/>
      <c r="L298" s="233"/>
      <c r="M298" s="234"/>
      <c r="N298" s="235"/>
      <c r="O298" s="235"/>
      <c r="P298" s="235"/>
      <c r="Q298" s="235"/>
      <c r="R298" s="235"/>
      <c r="S298" s="235"/>
      <c r="T298" s="236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37" t="s">
        <v>133</v>
      </c>
      <c r="AU298" s="237" t="s">
        <v>84</v>
      </c>
      <c r="AV298" s="13" t="s">
        <v>84</v>
      </c>
      <c r="AW298" s="13" t="s">
        <v>4</v>
      </c>
      <c r="AX298" s="13" t="s">
        <v>82</v>
      </c>
      <c r="AY298" s="237" t="s">
        <v>123</v>
      </c>
    </row>
    <row r="299" s="2" customFormat="1" ht="44.25" customHeight="1">
      <c r="A299" s="40"/>
      <c r="B299" s="41"/>
      <c r="C299" s="207" t="s">
        <v>346</v>
      </c>
      <c r="D299" s="207" t="s">
        <v>125</v>
      </c>
      <c r="E299" s="208" t="s">
        <v>364</v>
      </c>
      <c r="F299" s="209" t="s">
        <v>365</v>
      </c>
      <c r="G299" s="210" t="s">
        <v>167</v>
      </c>
      <c r="H299" s="211">
        <v>1.6770000000000001</v>
      </c>
      <c r="I299" s="212"/>
      <c r="J299" s="213">
        <f>ROUND(I299*H299,2)</f>
        <v>0</v>
      </c>
      <c r="K299" s="214"/>
      <c r="L299" s="46"/>
      <c r="M299" s="215" t="s">
        <v>19</v>
      </c>
      <c r="N299" s="216" t="s">
        <v>45</v>
      </c>
      <c r="O299" s="86"/>
      <c r="P299" s="217">
        <f>O299*H299</f>
        <v>0</v>
      </c>
      <c r="Q299" s="217">
        <v>0</v>
      </c>
      <c r="R299" s="217">
        <f>Q299*H299</f>
        <v>0</v>
      </c>
      <c r="S299" s="217">
        <v>0</v>
      </c>
      <c r="T299" s="218">
        <f>S299*H299</f>
        <v>0</v>
      </c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R299" s="219" t="s">
        <v>129</v>
      </c>
      <c r="AT299" s="219" t="s">
        <v>125</v>
      </c>
      <c r="AU299" s="219" t="s">
        <v>84</v>
      </c>
      <c r="AY299" s="19" t="s">
        <v>123</v>
      </c>
      <c r="BE299" s="220">
        <f>IF(N299="základní",J299,0)</f>
        <v>0</v>
      </c>
      <c r="BF299" s="220">
        <f>IF(N299="snížená",J299,0)</f>
        <v>0</v>
      </c>
      <c r="BG299" s="220">
        <f>IF(N299="zákl. přenesená",J299,0)</f>
        <v>0</v>
      </c>
      <c r="BH299" s="220">
        <f>IF(N299="sníž. přenesená",J299,0)</f>
        <v>0</v>
      </c>
      <c r="BI299" s="220">
        <f>IF(N299="nulová",J299,0)</f>
        <v>0</v>
      </c>
      <c r="BJ299" s="19" t="s">
        <v>82</v>
      </c>
      <c r="BK299" s="220">
        <f>ROUND(I299*H299,2)</f>
        <v>0</v>
      </c>
      <c r="BL299" s="19" t="s">
        <v>129</v>
      </c>
      <c r="BM299" s="219" t="s">
        <v>887</v>
      </c>
    </row>
    <row r="300" s="2" customFormat="1">
      <c r="A300" s="40"/>
      <c r="B300" s="41"/>
      <c r="C300" s="42"/>
      <c r="D300" s="221" t="s">
        <v>131</v>
      </c>
      <c r="E300" s="42"/>
      <c r="F300" s="222" t="s">
        <v>367</v>
      </c>
      <c r="G300" s="42"/>
      <c r="H300" s="42"/>
      <c r="I300" s="223"/>
      <c r="J300" s="42"/>
      <c r="K300" s="42"/>
      <c r="L300" s="46"/>
      <c r="M300" s="224"/>
      <c r="N300" s="225"/>
      <c r="O300" s="86"/>
      <c r="P300" s="86"/>
      <c r="Q300" s="86"/>
      <c r="R300" s="86"/>
      <c r="S300" s="86"/>
      <c r="T300" s="87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T300" s="19" t="s">
        <v>131</v>
      </c>
      <c r="AU300" s="19" t="s">
        <v>84</v>
      </c>
    </row>
    <row r="301" s="13" customFormat="1">
      <c r="A301" s="13"/>
      <c r="B301" s="226"/>
      <c r="C301" s="227"/>
      <c r="D301" s="228" t="s">
        <v>133</v>
      </c>
      <c r="E301" s="229" t="s">
        <v>19</v>
      </c>
      <c r="F301" s="230" t="s">
        <v>888</v>
      </c>
      <c r="G301" s="227"/>
      <c r="H301" s="231">
        <v>2.3959999999999999</v>
      </c>
      <c r="I301" s="232"/>
      <c r="J301" s="227"/>
      <c r="K301" s="227"/>
      <c r="L301" s="233"/>
      <c r="M301" s="234"/>
      <c r="N301" s="235"/>
      <c r="O301" s="235"/>
      <c r="P301" s="235"/>
      <c r="Q301" s="235"/>
      <c r="R301" s="235"/>
      <c r="S301" s="235"/>
      <c r="T301" s="236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T301" s="237" t="s">
        <v>133</v>
      </c>
      <c r="AU301" s="237" t="s">
        <v>84</v>
      </c>
      <c r="AV301" s="13" t="s">
        <v>84</v>
      </c>
      <c r="AW301" s="13" t="s">
        <v>33</v>
      </c>
      <c r="AX301" s="13" t="s">
        <v>74</v>
      </c>
      <c r="AY301" s="237" t="s">
        <v>123</v>
      </c>
    </row>
    <row r="302" s="15" customFormat="1">
      <c r="A302" s="15"/>
      <c r="B302" s="248"/>
      <c r="C302" s="249"/>
      <c r="D302" s="228" t="s">
        <v>133</v>
      </c>
      <c r="E302" s="250" t="s">
        <v>19</v>
      </c>
      <c r="F302" s="251" t="s">
        <v>155</v>
      </c>
      <c r="G302" s="249"/>
      <c r="H302" s="252">
        <v>2.3959999999999999</v>
      </c>
      <c r="I302" s="253"/>
      <c r="J302" s="249"/>
      <c r="K302" s="249"/>
      <c r="L302" s="254"/>
      <c r="M302" s="255"/>
      <c r="N302" s="256"/>
      <c r="O302" s="256"/>
      <c r="P302" s="256"/>
      <c r="Q302" s="256"/>
      <c r="R302" s="256"/>
      <c r="S302" s="256"/>
      <c r="T302" s="257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T302" s="258" t="s">
        <v>133</v>
      </c>
      <c r="AU302" s="258" t="s">
        <v>84</v>
      </c>
      <c r="AV302" s="15" t="s">
        <v>129</v>
      </c>
      <c r="AW302" s="15" t="s">
        <v>33</v>
      </c>
      <c r="AX302" s="15" t="s">
        <v>82</v>
      </c>
      <c r="AY302" s="258" t="s">
        <v>123</v>
      </c>
    </row>
    <row r="303" s="13" customFormat="1">
      <c r="A303" s="13"/>
      <c r="B303" s="226"/>
      <c r="C303" s="227"/>
      <c r="D303" s="228" t="s">
        <v>133</v>
      </c>
      <c r="E303" s="227"/>
      <c r="F303" s="230" t="s">
        <v>868</v>
      </c>
      <c r="G303" s="227"/>
      <c r="H303" s="231">
        <v>1.6770000000000001</v>
      </c>
      <c r="I303" s="232"/>
      <c r="J303" s="227"/>
      <c r="K303" s="227"/>
      <c r="L303" s="233"/>
      <c r="M303" s="234"/>
      <c r="N303" s="235"/>
      <c r="O303" s="235"/>
      <c r="P303" s="235"/>
      <c r="Q303" s="235"/>
      <c r="R303" s="235"/>
      <c r="S303" s="235"/>
      <c r="T303" s="236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T303" s="237" t="s">
        <v>133</v>
      </c>
      <c r="AU303" s="237" t="s">
        <v>84</v>
      </c>
      <c r="AV303" s="13" t="s">
        <v>84</v>
      </c>
      <c r="AW303" s="13" t="s">
        <v>4</v>
      </c>
      <c r="AX303" s="13" t="s">
        <v>82</v>
      </c>
      <c r="AY303" s="237" t="s">
        <v>123</v>
      </c>
    </row>
    <row r="304" s="2" customFormat="1" ht="62.7" customHeight="1">
      <c r="A304" s="40"/>
      <c r="B304" s="41"/>
      <c r="C304" s="207" t="s">
        <v>350</v>
      </c>
      <c r="D304" s="207" t="s">
        <v>125</v>
      </c>
      <c r="E304" s="208" t="s">
        <v>278</v>
      </c>
      <c r="F304" s="209" t="s">
        <v>279</v>
      </c>
      <c r="G304" s="210" t="s">
        <v>167</v>
      </c>
      <c r="H304" s="211">
        <v>0.71899999999999997</v>
      </c>
      <c r="I304" s="212"/>
      <c r="J304" s="213">
        <f>ROUND(I304*H304,2)</f>
        <v>0</v>
      </c>
      <c r="K304" s="214"/>
      <c r="L304" s="46"/>
      <c r="M304" s="215" t="s">
        <v>19</v>
      </c>
      <c r="N304" s="216" t="s">
        <v>45</v>
      </c>
      <c r="O304" s="86"/>
      <c r="P304" s="217">
        <f>O304*H304</f>
        <v>0</v>
      </c>
      <c r="Q304" s="217">
        <v>0</v>
      </c>
      <c r="R304" s="217">
        <f>Q304*H304</f>
        <v>0</v>
      </c>
      <c r="S304" s="217">
        <v>0</v>
      </c>
      <c r="T304" s="218">
        <f>S304*H304</f>
        <v>0</v>
      </c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R304" s="219" t="s">
        <v>129</v>
      </c>
      <c r="AT304" s="219" t="s">
        <v>125</v>
      </c>
      <c r="AU304" s="219" t="s">
        <v>84</v>
      </c>
      <c r="AY304" s="19" t="s">
        <v>123</v>
      </c>
      <c r="BE304" s="220">
        <f>IF(N304="základní",J304,0)</f>
        <v>0</v>
      </c>
      <c r="BF304" s="220">
        <f>IF(N304="snížená",J304,0)</f>
        <v>0</v>
      </c>
      <c r="BG304" s="220">
        <f>IF(N304="zákl. přenesená",J304,0)</f>
        <v>0</v>
      </c>
      <c r="BH304" s="220">
        <f>IF(N304="sníž. přenesená",J304,0)</f>
        <v>0</v>
      </c>
      <c r="BI304" s="220">
        <f>IF(N304="nulová",J304,0)</f>
        <v>0</v>
      </c>
      <c r="BJ304" s="19" t="s">
        <v>82</v>
      </c>
      <c r="BK304" s="220">
        <f>ROUND(I304*H304,2)</f>
        <v>0</v>
      </c>
      <c r="BL304" s="19" t="s">
        <v>129</v>
      </c>
      <c r="BM304" s="219" t="s">
        <v>889</v>
      </c>
    </row>
    <row r="305" s="2" customFormat="1">
      <c r="A305" s="40"/>
      <c r="B305" s="41"/>
      <c r="C305" s="42"/>
      <c r="D305" s="221" t="s">
        <v>131</v>
      </c>
      <c r="E305" s="42"/>
      <c r="F305" s="222" t="s">
        <v>281</v>
      </c>
      <c r="G305" s="42"/>
      <c r="H305" s="42"/>
      <c r="I305" s="223"/>
      <c r="J305" s="42"/>
      <c r="K305" s="42"/>
      <c r="L305" s="46"/>
      <c r="M305" s="224"/>
      <c r="N305" s="225"/>
      <c r="O305" s="86"/>
      <c r="P305" s="86"/>
      <c r="Q305" s="86"/>
      <c r="R305" s="86"/>
      <c r="S305" s="86"/>
      <c r="T305" s="87"/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T305" s="19" t="s">
        <v>131</v>
      </c>
      <c r="AU305" s="19" t="s">
        <v>84</v>
      </c>
    </row>
    <row r="306" s="13" customFormat="1">
      <c r="A306" s="13"/>
      <c r="B306" s="226"/>
      <c r="C306" s="227"/>
      <c r="D306" s="228" t="s">
        <v>133</v>
      </c>
      <c r="E306" s="229" t="s">
        <v>19</v>
      </c>
      <c r="F306" s="230" t="s">
        <v>888</v>
      </c>
      <c r="G306" s="227"/>
      <c r="H306" s="231">
        <v>2.3959999999999999</v>
      </c>
      <c r="I306" s="232"/>
      <c r="J306" s="227"/>
      <c r="K306" s="227"/>
      <c r="L306" s="233"/>
      <c r="M306" s="234"/>
      <c r="N306" s="235"/>
      <c r="O306" s="235"/>
      <c r="P306" s="235"/>
      <c r="Q306" s="235"/>
      <c r="R306" s="235"/>
      <c r="S306" s="235"/>
      <c r="T306" s="236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T306" s="237" t="s">
        <v>133</v>
      </c>
      <c r="AU306" s="237" t="s">
        <v>84</v>
      </c>
      <c r="AV306" s="13" t="s">
        <v>84</v>
      </c>
      <c r="AW306" s="13" t="s">
        <v>33</v>
      </c>
      <c r="AX306" s="13" t="s">
        <v>74</v>
      </c>
      <c r="AY306" s="237" t="s">
        <v>123</v>
      </c>
    </row>
    <row r="307" s="15" customFormat="1">
      <c r="A307" s="15"/>
      <c r="B307" s="248"/>
      <c r="C307" s="249"/>
      <c r="D307" s="228" t="s">
        <v>133</v>
      </c>
      <c r="E307" s="250" t="s">
        <v>19</v>
      </c>
      <c r="F307" s="251" t="s">
        <v>155</v>
      </c>
      <c r="G307" s="249"/>
      <c r="H307" s="252">
        <v>2.3959999999999999</v>
      </c>
      <c r="I307" s="253"/>
      <c r="J307" s="249"/>
      <c r="K307" s="249"/>
      <c r="L307" s="254"/>
      <c r="M307" s="255"/>
      <c r="N307" s="256"/>
      <c r="O307" s="256"/>
      <c r="P307" s="256"/>
      <c r="Q307" s="256"/>
      <c r="R307" s="256"/>
      <c r="S307" s="256"/>
      <c r="T307" s="257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T307" s="258" t="s">
        <v>133</v>
      </c>
      <c r="AU307" s="258" t="s">
        <v>84</v>
      </c>
      <c r="AV307" s="15" t="s">
        <v>129</v>
      </c>
      <c r="AW307" s="15" t="s">
        <v>33</v>
      </c>
      <c r="AX307" s="15" t="s">
        <v>82</v>
      </c>
      <c r="AY307" s="258" t="s">
        <v>123</v>
      </c>
    </row>
    <row r="308" s="13" customFormat="1">
      <c r="A308" s="13"/>
      <c r="B308" s="226"/>
      <c r="C308" s="227"/>
      <c r="D308" s="228" t="s">
        <v>133</v>
      </c>
      <c r="E308" s="227"/>
      <c r="F308" s="230" t="s">
        <v>866</v>
      </c>
      <c r="G308" s="227"/>
      <c r="H308" s="231">
        <v>0.71899999999999997</v>
      </c>
      <c r="I308" s="232"/>
      <c r="J308" s="227"/>
      <c r="K308" s="227"/>
      <c r="L308" s="233"/>
      <c r="M308" s="234"/>
      <c r="N308" s="235"/>
      <c r="O308" s="235"/>
      <c r="P308" s="235"/>
      <c r="Q308" s="235"/>
      <c r="R308" s="235"/>
      <c r="S308" s="235"/>
      <c r="T308" s="236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37" t="s">
        <v>133</v>
      </c>
      <c r="AU308" s="237" t="s">
        <v>84</v>
      </c>
      <c r="AV308" s="13" t="s">
        <v>84</v>
      </c>
      <c r="AW308" s="13" t="s">
        <v>4</v>
      </c>
      <c r="AX308" s="13" t="s">
        <v>82</v>
      </c>
      <c r="AY308" s="237" t="s">
        <v>123</v>
      </c>
    </row>
    <row r="309" s="2" customFormat="1" ht="62.7" customHeight="1">
      <c r="A309" s="40"/>
      <c r="B309" s="41"/>
      <c r="C309" s="207" t="s">
        <v>357</v>
      </c>
      <c r="D309" s="207" t="s">
        <v>125</v>
      </c>
      <c r="E309" s="208" t="s">
        <v>303</v>
      </c>
      <c r="F309" s="209" t="s">
        <v>304</v>
      </c>
      <c r="G309" s="210" t="s">
        <v>167</v>
      </c>
      <c r="H309" s="211">
        <v>1.6770000000000001</v>
      </c>
      <c r="I309" s="212"/>
      <c r="J309" s="213">
        <f>ROUND(I309*H309,2)</f>
        <v>0</v>
      </c>
      <c r="K309" s="214"/>
      <c r="L309" s="46"/>
      <c r="M309" s="215" t="s">
        <v>19</v>
      </c>
      <c r="N309" s="216" t="s">
        <v>45</v>
      </c>
      <c r="O309" s="86"/>
      <c r="P309" s="217">
        <f>O309*H309</f>
        <v>0</v>
      </c>
      <c r="Q309" s="217">
        <v>0</v>
      </c>
      <c r="R309" s="217">
        <f>Q309*H309</f>
        <v>0</v>
      </c>
      <c r="S309" s="217">
        <v>0</v>
      </c>
      <c r="T309" s="218">
        <f>S309*H309</f>
        <v>0</v>
      </c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R309" s="219" t="s">
        <v>129</v>
      </c>
      <c r="AT309" s="219" t="s">
        <v>125</v>
      </c>
      <c r="AU309" s="219" t="s">
        <v>84</v>
      </c>
      <c r="AY309" s="19" t="s">
        <v>123</v>
      </c>
      <c r="BE309" s="220">
        <f>IF(N309="základní",J309,0)</f>
        <v>0</v>
      </c>
      <c r="BF309" s="220">
        <f>IF(N309="snížená",J309,0)</f>
        <v>0</v>
      </c>
      <c r="BG309" s="220">
        <f>IF(N309="zákl. přenesená",J309,0)</f>
        <v>0</v>
      </c>
      <c r="BH309" s="220">
        <f>IF(N309="sníž. přenesená",J309,0)</f>
        <v>0</v>
      </c>
      <c r="BI309" s="220">
        <f>IF(N309="nulová",J309,0)</f>
        <v>0</v>
      </c>
      <c r="BJ309" s="19" t="s">
        <v>82</v>
      </c>
      <c r="BK309" s="220">
        <f>ROUND(I309*H309,2)</f>
        <v>0</v>
      </c>
      <c r="BL309" s="19" t="s">
        <v>129</v>
      </c>
      <c r="BM309" s="219" t="s">
        <v>890</v>
      </c>
    </row>
    <row r="310" s="2" customFormat="1">
      <c r="A310" s="40"/>
      <c r="B310" s="41"/>
      <c r="C310" s="42"/>
      <c r="D310" s="221" t="s">
        <v>131</v>
      </c>
      <c r="E310" s="42"/>
      <c r="F310" s="222" t="s">
        <v>306</v>
      </c>
      <c r="G310" s="42"/>
      <c r="H310" s="42"/>
      <c r="I310" s="223"/>
      <c r="J310" s="42"/>
      <c r="K310" s="42"/>
      <c r="L310" s="46"/>
      <c r="M310" s="224"/>
      <c r="N310" s="225"/>
      <c r="O310" s="86"/>
      <c r="P310" s="86"/>
      <c r="Q310" s="86"/>
      <c r="R310" s="86"/>
      <c r="S310" s="86"/>
      <c r="T310" s="87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T310" s="19" t="s">
        <v>131</v>
      </c>
      <c r="AU310" s="19" t="s">
        <v>84</v>
      </c>
    </row>
    <row r="311" s="13" customFormat="1">
      <c r="A311" s="13"/>
      <c r="B311" s="226"/>
      <c r="C311" s="227"/>
      <c r="D311" s="228" t="s">
        <v>133</v>
      </c>
      <c r="E311" s="229" t="s">
        <v>19</v>
      </c>
      <c r="F311" s="230" t="s">
        <v>888</v>
      </c>
      <c r="G311" s="227"/>
      <c r="H311" s="231">
        <v>2.3959999999999999</v>
      </c>
      <c r="I311" s="232"/>
      <c r="J311" s="227"/>
      <c r="K311" s="227"/>
      <c r="L311" s="233"/>
      <c r="M311" s="234"/>
      <c r="N311" s="235"/>
      <c r="O311" s="235"/>
      <c r="P311" s="235"/>
      <c r="Q311" s="235"/>
      <c r="R311" s="235"/>
      <c r="S311" s="235"/>
      <c r="T311" s="236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37" t="s">
        <v>133</v>
      </c>
      <c r="AU311" s="237" t="s">
        <v>84</v>
      </c>
      <c r="AV311" s="13" t="s">
        <v>84</v>
      </c>
      <c r="AW311" s="13" t="s">
        <v>33</v>
      </c>
      <c r="AX311" s="13" t="s">
        <v>74</v>
      </c>
      <c r="AY311" s="237" t="s">
        <v>123</v>
      </c>
    </row>
    <row r="312" s="15" customFormat="1">
      <c r="A312" s="15"/>
      <c r="B312" s="248"/>
      <c r="C312" s="249"/>
      <c r="D312" s="228" t="s">
        <v>133</v>
      </c>
      <c r="E312" s="250" t="s">
        <v>19</v>
      </c>
      <c r="F312" s="251" t="s">
        <v>155</v>
      </c>
      <c r="G312" s="249"/>
      <c r="H312" s="252">
        <v>2.3959999999999999</v>
      </c>
      <c r="I312" s="253"/>
      <c r="J312" s="249"/>
      <c r="K312" s="249"/>
      <c r="L312" s="254"/>
      <c r="M312" s="255"/>
      <c r="N312" s="256"/>
      <c r="O312" s="256"/>
      <c r="P312" s="256"/>
      <c r="Q312" s="256"/>
      <c r="R312" s="256"/>
      <c r="S312" s="256"/>
      <c r="T312" s="257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T312" s="258" t="s">
        <v>133</v>
      </c>
      <c r="AU312" s="258" t="s">
        <v>84</v>
      </c>
      <c r="AV312" s="15" t="s">
        <v>129</v>
      </c>
      <c r="AW312" s="15" t="s">
        <v>33</v>
      </c>
      <c r="AX312" s="15" t="s">
        <v>82</v>
      </c>
      <c r="AY312" s="258" t="s">
        <v>123</v>
      </c>
    </row>
    <row r="313" s="13" customFormat="1">
      <c r="A313" s="13"/>
      <c r="B313" s="226"/>
      <c r="C313" s="227"/>
      <c r="D313" s="228" t="s">
        <v>133</v>
      </c>
      <c r="E313" s="227"/>
      <c r="F313" s="230" t="s">
        <v>868</v>
      </c>
      <c r="G313" s="227"/>
      <c r="H313" s="231">
        <v>1.6770000000000001</v>
      </c>
      <c r="I313" s="232"/>
      <c r="J313" s="227"/>
      <c r="K313" s="227"/>
      <c r="L313" s="233"/>
      <c r="M313" s="234"/>
      <c r="N313" s="235"/>
      <c r="O313" s="235"/>
      <c r="P313" s="235"/>
      <c r="Q313" s="235"/>
      <c r="R313" s="235"/>
      <c r="S313" s="235"/>
      <c r="T313" s="236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37" t="s">
        <v>133</v>
      </c>
      <c r="AU313" s="237" t="s">
        <v>84</v>
      </c>
      <c r="AV313" s="13" t="s">
        <v>84</v>
      </c>
      <c r="AW313" s="13" t="s">
        <v>4</v>
      </c>
      <c r="AX313" s="13" t="s">
        <v>82</v>
      </c>
      <c r="AY313" s="237" t="s">
        <v>123</v>
      </c>
    </row>
    <row r="314" s="2" customFormat="1" ht="44.25" customHeight="1">
      <c r="A314" s="40"/>
      <c r="B314" s="41"/>
      <c r="C314" s="207" t="s">
        <v>363</v>
      </c>
      <c r="D314" s="207" t="s">
        <v>125</v>
      </c>
      <c r="E314" s="208" t="s">
        <v>373</v>
      </c>
      <c r="F314" s="209" t="s">
        <v>374</v>
      </c>
      <c r="G314" s="210" t="s">
        <v>167</v>
      </c>
      <c r="H314" s="211">
        <v>2.3959999999999999</v>
      </c>
      <c r="I314" s="212"/>
      <c r="J314" s="213">
        <f>ROUND(I314*H314,2)</f>
        <v>0</v>
      </c>
      <c r="K314" s="214"/>
      <c r="L314" s="46"/>
      <c r="M314" s="215" t="s">
        <v>19</v>
      </c>
      <c r="N314" s="216" t="s">
        <v>45</v>
      </c>
      <c r="O314" s="86"/>
      <c r="P314" s="217">
        <f>O314*H314</f>
        <v>0</v>
      </c>
      <c r="Q314" s="217">
        <v>0</v>
      </c>
      <c r="R314" s="217">
        <f>Q314*H314</f>
        <v>0</v>
      </c>
      <c r="S314" s="217">
        <v>0</v>
      </c>
      <c r="T314" s="218">
        <f>S314*H314</f>
        <v>0</v>
      </c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R314" s="219" t="s">
        <v>129</v>
      </c>
      <c r="AT314" s="219" t="s">
        <v>125</v>
      </c>
      <c r="AU314" s="219" t="s">
        <v>84</v>
      </c>
      <c r="AY314" s="19" t="s">
        <v>123</v>
      </c>
      <c r="BE314" s="220">
        <f>IF(N314="základní",J314,0)</f>
        <v>0</v>
      </c>
      <c r="BF314" s="220">
        <f>IF(N314="snížená",J314,0)</f>
        <v>0</v>
      </c>
      <c r="BG314" s="220">
        <f>IF(N314="zákl. přenesená",J314,0)</f>
        <v>0</v>
      </c>
      <c r="BH314" s="220">
        <f>IF(N314="sníž. přenesená",J314,0)</f>
        <v>0</v>
      </c>
      <c r="BI314" s="220">
        <f>IF(N314="nulová",J314,0)</f>
        <v>0</v>
      </c>
      <c r="BJ314" s="19" t="s">
        <v>82</v>
      </c>
      <c r="BK314" s="220">
        <f>ROUND(I314*H314,2)</f>
        <v>0</v>
      </c>
      <c r="BL314" s="19" t="s">
        <v>129</v>
      </c>
      <c r="BM314" s="219" t="s">
        <v>891</v>
      </c>
    </row>
    <row r="315" s="13" customFormat="1">
      <c r="A315" s="13"/>
      <c r="B315" s="226"/>
      <c r="C315" s="227"/>
      <c r="D315" s="228" t="s">
        <v>133</v>
      </c>
      <c r="E315" s="229" t="s">
        <v>19</v>
      </c>
      <c r="F315" s="230" t="s">
        <v>860</v>
      </c>
      <c r="G315" s="227"/>
      <c r="H315" s="231">
        <v>48.372</v>
      </c>
      <c r="I315" s="232"/>
      <c r="J315" s="227"/>
      <c r="K315" s="227"/>
      <c r="L315" s="233"/>
      <c r="M315" s="234"/>
      <c r="N315" s="235"/>
      <c r="O315" s="235"/>
      <c r="P315" s="235"/>
      <c r="Q315" s="235"/>
      <c r="R315" s="235"/>
      <c r="S315" s="235"/>
      <c r="T315" s="236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T315" s="237" t="s">
        <v>133</v>
      </c>
      <c r="AU315" s="237" t="s">
        <v>84</v>
      </c>
      <c r="AV315" s="13" t="s">
        <v>84</v>
      </c>
      <c r="AW315" s="13" t="s">
        <v>33</v>
      </c>
      <c r="AX315" s="13" t="s">
        <v>74</v>
      </c>
      <c r="AY315" s="237" t="s">
        <v>123</v>
      </c>
    </row>
    <row r="316" s="14" customFormat="1">
      <c r="A316" s="14"/>
      <c r="B316" s="238"/>
      <c r="C316" s="239"/>
      <c r="D316" s="228" t="s">
        <v>133</v>
      </c>
      <c r="E316" s="240" t="s">
        <v>19</v>
      </c>
      <c r="F316" s="241" t="s">
        <v>283</v>
      </c>
      <c r="G316" s="239"/>
      <c r="H316" s="240" t="s">
        <v>19</v>
      </c>
      <c r="I316" s="242"/>
      <c r="J316" s="239"/>
      <c r="K316" s="239"/>
      <c r="L316" s="243"/>
      <c r="M316" s="244"/>
      <c r="N316" s="245"/>
      <c r="O316" s="245"/>
      <c r="P316" s="245"/>
      <c r="Q316" s="245"/>
      <c r="R316" s="245"/>
      <c r="S316" s="245"/>
      <c r="T316" s="246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T316" s="247" t="s">
        <v>133</v>
      </c>
      <c r="AU316" s="247" t="s">
        <v>84</v>
      </c>
      <c r="AV316" s="14" t="s">
        <v>82</v>
      </c>
      <c r="AW316" s="14" t="s">
        <v>33</v>
      </c>
      <c r="AX316" s="14" t="s">
        <v>74</v>
      </c>
      <c r="AY316" s="247" t="s">
        <v>123</v>
      </c>
    </row>
    <row r="317" s="13" customFormat="1">
      <c r="A317" s="13"/>
      <c r="B317" s="226"/>
      <c r="C317" s="227"/>
      <c r="D317" s="228" t="s">
        <v>133</v>
      </c>
      <c r="E317" s="229" t="s">
        <v>19</v>
      </c>
      <c r="F317" s="230" t="s">
        <v>861</v>
      </c>
      <c r="G317" s="227"/>
      <c r="H317" s="231">
        <v>-6.1580000000000004</v>
      </c>
      <c r="I317" s="232"/>
      <c r="J317" s="227"/>
      <c r="K317" s="227"/>
      <c r="L317" s="233"/>
      <c r="M317" s="234"/>
      <c r="N317" s="235"/>
      <c r="O317" s="235"/>
      <c r="P317" s="235"/>
      <c r="Q317" s="235"/>
      <c r="R317" s="235"/>
      <c r="S317" s="235"/>
      <c r="T317" s="236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37" t="s">
        <v>133</v>
      </c>
      <c r="AU317" s="237" t="s">
        <v>84</v>
      </c>
      <c r="AV317" s="13" t="s">
        <v>84</v>
      </c>
      <c r="AW317" s="13" t="s">
        <v>33</v>
      </c>
      <c r="AX317" s="13" t="s">
        <v>74</v>
      </c>
      <c r="AY317" s="237" t="s">
        <v>123</v>
      </c>
    </row>
    <row r="318" s="14" customFormat="1">
      <c r="A318" s="14"/>
      <c r="B318" s="238"/>
      <c r="C318" s="239"/>
      <c r="D318" s="228" t="s">
        <v>133</v>
      </c>
      <c r="E318" s="240" t="s">
        <v>19</v>
      </c>
      <c r="F318" s="241" t="s">
        <v>285</v>
      </c>
      <c r="G318" s="239"/>
      <c r="H318" s="240" t="s">
        <v>19</v>
      </c>
      <c r="I318" s="242"/>
      <c r="J318" s="239"/>
      <c r="K318" s="239"/>
      <c r="L318" s="243"/>
      <c r="M318" s="244"/>
      <c r="N318" s="245"/>
      <c r="O318" s="245"/>
      <c r="P318" s="245"/>
      <c r="Q318" s="245"/>
      <c r="R318" s="245"/>
      <c r="S318" s="245"/>
      <c r="T318" s="246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T318" s="247" t="s">
        <v>133</v>
      </c>
      <c r="AU318" s="247" t="s">
        <v>84</v>
      </c>
      <c r="AV318" s="14" t="s">
        <v>82</v>
      </c>
      <c r="AW318" s="14" t="s">
        <v>33</v>
      </c>
      <c r="AX318" s="14" t="s">
        <v>74</v>
      </c>
      <c r="AY318" s="247" t="s">
        <v>123</v>
      </c>
    </row>
    <row r="319" s="13" customFormat="1">
      <c r="A319" s="13"/>
      <c r="B319" s="226"/>
      <c r="C319" s="227"/>
      <c r="D319" s="228" t="s">
        <v>133</v>
      </c>
      <c r="E319" s="229" t="s">
        <v>19</v>
      </c>
      <c r="F319" s="230" t="s">
        <v>862</v>
      </c>
      <c r="G319" s="227"/>
      <c r="H319" s="231">
        <v>-28.344000000000001</v>
      </c>
      <c r="I319" s="232"/>
      <c r="J319" s="227"/>
      <c r="K319" s="227"/>
      <c r="L319" s="233"/>
      <c r="M319" s="234"/>
      <c r="N319" s="235"/>
      <c r="O319" s="235"/>
      <c r="P319" s="235"/>
      <c r="Q319" s="235"/>
      <c r="R319" s="235"/>
      <c r="S319" s="235"/>
      <c r="T319" s="236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T319" s="237" t="s">
        <v>133</v>
      </c>
      <c r="AU319" s="237" t="s">
        <v>84</v>
      </c>
      <c r="AV319" s="13" t="s">
        <v>84</v>
      </c>
      <c r="AW319" s="13" t="s">
        <v>33</v>
      </c>
      <c r="AX319" s="13" t="s">
        <v>74</v>
      </c>
      <c r="AY319" s="237" t="s">
        <v>123</v>
      </c>
    </row>
    <row r="320" s="14" customFormat="1">
      <c r="A320" s="14"/>
      <c r="B320" s="238"/>
      <c r="C320" s="239"/>
      <c r="D320" s="228" t="s">
        <v>133</v>
      </c>
      <c r="E320" s="240" t="s">
        <v>19</v>
      </c>
      <c r="F320" s="241" t="s">
        <v>287</v>
      </c>
      <c r="G320" s="239"/>
      <c r="H320" s="240" t="s">
        <v>19</v>
      </c>
      <c r="I320" s="242"/>
      <c r="J320" s="239"/>
      <c r="K320" s="239"/>
      <c r="L320" s="243"/>
      <c r="M320" s="244"/>
      <c r="N320" s="245"/>
      <c r="O320" s="245"/>
      <c r="P320" s="245"/>
      <c r="Q320" s="245"/>
      <c r="R320" s="245"/>
      <c r="S320" s="245"/>
      <c r="T320" s="246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T320" s="247" t="s">
        <v>133</v>
      </c>
      <c r="AU320" s="247" t="s">
        <v>84</v>
      </c>
      <c r="AV320" s="14" t="s">
        <v>82</v>
      </c>
      <c r="AW320" s="14" t="s">
        <v>33</v>
      </c>
      <c r="AX320" s="14" t="s">
        <v>74</v>
      </c>
      <c r="AY320" s="247" t="s">
        <v>123</v>
      </c>
    </row>
    <row r="321" s="13" customFormat="1">
      <c r="A321" s="13"/>
      <c r="B321" s="226"/>
      <c r="C321" s="227"/>
      <c r="D321" s="228" t="s">
        <v>133</v>
      </c>
      <c r="E321" s="229" t="s">
        <v>19</v>
      </c>
      <c r="F321" s="230" t="s">
        <v>863</v>
      </c>
      <c r="G321" s="227"/>
      <c r="H321" s="231">
        <v>-9.5370000000000008</v>
      </c>
      <c r="I321" s="232"/>
      <c r="J321" s="227"/>
      <c r="K321" s="227"/>
      <c r="L321" s="233"/>
      <c r="M321" s="234"/>
      <c r="N321" s="235"/>
      <c r="O321" s="235"/>
      <c r="P321" s="235"/>
      <c r="Q321" s="235"/>
      <c r="R321" s="235"/>
      <c r="S321" s="235"/>
      <c r="T321" s="236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T321" s="237" t="s">
        <v>133</v>
      </c>
      <c r="AU321" s="237" t="s">
        <v>84</v>
      </c>
      <c r="AV321" s="13" t="s">
        <v>84</v>
      </c>
      <c r="AW321" s="13" t="s">
        <v>33</v>
      </c>
      <c r="AX321" s="13" t="s">
        <v>74</v>
      </c>
      <c r="AY321" s="237" t="s">
        <v>123</v>
      </c>
    </row>
    <row r="322" s="14" customFormat="1">
      <c r="A322" s="14"/>
      <c r="B322" s="238"/>
      <c r="C322" s="239"/>
      <c r="D322" s="228" t="s">
        <v>133</v>
      </c>
      <c r="E322" s="240" t="s">
        <v>19</v>
      </c>
      <c r="F322" s="241" t="s">
        <v>289</v>
      </c>
      <c r="G322" s="239"/>
      <c r="H322" s="240" t="s">
        <v>19</v>
      </c>
      <c r="I322" s="242"/>
      <c r="J322" s="239"/>
      <c r="K322" s="239"/>
      <c r="L322" s="243"/>
      <c r="M322" s="244"/>
      <c r="N322" s="245"/>
      <c r="O322" s="245"/>
      <c r="P322" s="245"/>
      <c r="Q322" s="245"/>
      <c r="R322" s="245"/>
      <c r="S322" s="245"/>
      <c r="T322" s="246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T322" s="247" t="s">
        <v>133</v>
      </c>
      <c r="AU322" s="247" t="s">
        <v>84</v>
      </c>
      <c r="AV322" s="14" t="s">
        <v>82</v>
      </c>
      <c r="AW322" s="14" t="s">
        <v>33</v>
      </c>
      <c r="AX322" s="14" t="s">
        <v>74</v>
      </c>
      <c r="AY322" s="247" t="s">
        <v>123</v>
      </c>
    </row>
    <row r="323" s="13" customFormat="1">
      <c r="A323" s="13"/>
      <c r="B323" s="226"/>
      <c r="C323" s="227"/>
      <c r="D323" s="228" t="s">
        <v>133</v>
      </c>
      <c r="E323" s="229" t="s">
        <v>19</v>
      </c>
      <c r="F323" s="230" t="s">
        <v>864</v>
      </c>
      <c r="G323" s="227"/>
      <c r="H323" s="231">
        <v>-0.151</v>
      </c>
      <c r="I323" s="232"/>
      <c r="J323" s="227"/>
      <c r="K323" s="227"/>
      <c r="L323" s="233"/>
      <c r="M323" s="234"/>
      <c r="N323" s="235"/>
      <c r="O323" s="235"/>
      <c r="P323" s="235"/>
      <c r="Q323" s="235"/>
      <c r="R323" s="235"/>
      <c r="S323" s="235"/>
      <c r="T323" s="236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T323" s="237" t="s">
        <v>133</v>
      </c>
      <c r="AU323" s="237" t="s">
        <v>84</v>
      </c>
      <c r="AV323" s="13" t="s">
        <v>84</v>
      </c>
      <c r="AW323" s="13" t="s">
        <v>33</v>
      </c>
      <c r="AX323" s="13" t="s">
        <v>74</v>
      </c>
      <c r="AY323" s="237" t="s">
        <v>123</v>
      </c>
    </row>
    <row r="324" s="14" customFormat="1">
      <c r="A324" s="14"/>
      <c r="B324" s="238"/>
      <c r="C324" s="239"/>
      <c r="D324" s="228" t="s">
        <v>133</v>
      </c>
      <c r="E324" s="240" t="s">
        <v>19</v>
      </c>
      <c r="F324" s="241" t="s">
        <v>293</v>
      </c>
      <c r="G324" s="239"/>
      <c r="H324" s="240" t="s">
        <v>19</v>
      </c>
      <c r="I324" s="242"/>
      <c r="J324" s="239"/>
      <c r="K324" s="239"/>
      <c r="L324" s="243"/>
      <c r="M324" s="244"/>
      <c r="N324" s="245"/>
      <c r="O324" s="245"/>
      <c r="P324" s="245"/>
      <c r="Q324" s="245"/>
      <c r="R324" s="245"/>
      <c r="S324" s="245"/>
      <c r="T324" s="246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T324" s="247" t="s">
        <v>133</v>
      </c>
      <c r="AU324" s="247" t="s">
        <v>84</v>
      </c>
      <c r="AV324" s="14" t="s">
        <v>82</v>
      </c>
      <c r="AW324" s="14" t="s">
        <v>33</v>
      </c>
      <c r="AX324" s="14" t="s">
        <v>74</v>
      </c>
      <c r="AY324" s="247" t="s">
        <v>123</v>
      </c>
    </row>
    <row r="325" s="13" customFormat="1">
      <c r="A325" s="13"/>
      <c r="B325" s="226"/>
      <c r="C325" s="227"/>
      <c r="D325" s="228" t="s">
        <v>133</v>
      </c>
      <c r="E325" s="229" t="s">
        <v>19</v>
      </c>
      <c r="F325" s="230" t="s">
        <v>865</v>
      </c>
      <c r="G325" s="227"/>
      <c r="H325" s="231">
        <v>-1.786</v>
      </c>
      <c r="I325" s="232"/>
      <c r="J325" s="227"/>
      <c r="K325" s="227"/>
      <c r="L325" s="233"/>
      <c r="M325" s="234"/>
      <c r="N325" s="235"/>
      <c r="O325" s="235"/>
      <c r="P325" s="235"/>
      <c r="Q325" s="235"/>
      <c r="R325" s="235"/>
      <c r="S325" s="235"/>
      <c r="T325" s="236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T325" s="237" t="s">
        <v>133</v>
      </c>
      <c r="AU325" s="237" t="s">
        <v>84</v>
      </c>
      <c r="AV325" s="13" t="s">
        <v>84</v>
      </c>
      <c r="AW325" s="13" t="s">
        <v>33</v>
      </c>
      <c r="AX325" s="13" t="s">
        <v>74</v>
      </c>
      <c r="AY325" s="237" t="s">
        <v>123</v>
      </c>
    </row>
    <row r="326" s="14" customFormat="1">
      <c r="A326" s="14"/>
      <c r="B326" s="238"/>
      <c r="C326" s="239"/>
      <c r="D326" s="228" t="s">
        <v>133</v>
      </c>
      <c r="E326" s="240" t="s">
        <v>19</v>
      </c>
      <c r="F326" s="241" t="s">
        <v>299</v>
      </c>
      <c r="G326" s="239"/>
      <c r="H326" s="240" t="s">
        <v>19</v>
      </c>
      <c r="I326" s="242"/>
      <c r="J326" s="239"/>
      <c r="K326" s="239"/>
      <c r="L326" s="243"/>
      <c r="M326" s="244"/>
      <c r="N326" s="245"/>
      <c r="O326" s="245"/>
      <c r="P326" s="245"/>
      <c r="Q326" s="245"/>
      <c r="R326" s="245"/>
      <c r="S326" s="245"/>
      <c r="T326" s="246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T326" s="247" t="s">
        <v>133</v>
      </c>
      <c r="AU326" s="247" t="s">
        <v>84</v>
      </c>
      <c r="AV326" s="14" t="s">
        <v>82</v>
      </c>
      <c r="AW326" s="14" t="s">
        <v>33</v>
      </c>
      <c r="AX326" s="14" t="s">
        <v>74</v>
      </c>
      <c r="AY326" s="247" t="s">
        <v>123</v>
      </c>
    </row>
    <row r="327" s="15" customFormat="1">
      <c r="A327" s="15"/>
      <c r="B327" s="248"/>
      <c r="C327" s="249"/>
      <c r="D327" s="228" t="s">
        <v>133</v>
      </c>
      <c r="E327" s="250" t="s">
        <v>19</v>
      </c>
      <c r="F327" s="251" t="s">
        <v>155</v>
      </c>
      <c r="G327" s="249"/>
      <c r="H327" s="252">
        <v>2.3959999999999968</v>
      </c>
      <c r="I327" s="253"/>
      <c r="J327" s="249"/>
      <c r="K327" s="249"/>
      <c r="L327" s="254"/>
      <c r="M327" s="255"/>
      <c r="N327" s="256"/>
      <c r="O327" s="256"/>
      <c r="P327" s="256"/>
      <c r="Q327" s="256"/>
      <c r="R327" s="256"/>
      <c r="S327" s="256"/>
      <c r="T327" s="257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T327" s="258" t="s">
        <v>133</v>
      </c>
      <c r="AU327" s="258" t="s">
        <v>84</v>
      </c>
      <c r="AV327" s="15" t="s">
        <v>129</v>
      </c>
      <c r="AW327" s="15" t="s">
        <v>33</v>
      </c>
      <c r="AX327" s="15" t="s">
        <v>82</v>
      </c>
      <c r="AY327" s="258" t="s">
        <v>123</v>
      </c>
    </row>
    <row r="328" s="2" customFormat="1" ht="66.75" customHeight="1">
      <c r="A328" s="40"/>
      <c r="B328" s="41"/>
      <c r="C328" s="207" t="s">
        <v>369</v>
      </c>
      <c r="D328" s="207" t="s">
        <v>125</v>
      </c>
      <c r="E328" s="208" t="s">
        <v>378</v>
      </c>
      <c r="F328" s="209" t="s">
        <v>379</v>
      </c>
      <c r="G328" s="210" t="s">
        <v>167</v>
      </c>
      <c r="H328" s="211">
        <v>28.344000000000001</v>
      </c>
      <c r="I328" s="212"/>
      <c r="J328" s="213">
        <f>ROUND(I328*H328,2)</f>
        <v>0</v>
      </c>
      <c r="K328" s="214"/>
      <c r="L328" s="46"/>
      <c r="M328" s="215" t="s">
        <v>19</v>
      </c>
      <c r="N328" s="216" t="s">
        <v>45</v>
      </c>
      <c r="O328" s="86"/>
      <c r="P328" s="217">
        <f>O328*H328</f>
        <v>0</v>
      </c>
      <c r="Q328" s="217">
        <v>0</v>
      </c>
      <c r="R328" s="217">
        <f>Q328*H328</f>
        <v>0</v>
      </c>
      <c r="S328" s="217">
        <v>0</v>
      </c>
      <c r="T328" s="218">
        <f>S328*H328</f>
        <v>0</v>
      </c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R328" s="219" t="s">
        <v>129</v>
      </c>
      <c r="AT328" s="219" t="s">
        <v>125</v>
      </c>
      <c r="AU328" s="219" t="s">
        <v>84</v>
      </c>
      <c r="AY328" s="19" t="s">
        <v>123</v>
      </c>
      <c r="BE328" s="220">
        <f>IF(N328="základní",J328,0)</f>
        <v>0</v>
      </c>
      <c r="BF328" s="220">
        <f>IF(N328="snížená",J328,0)</f>
        <v>0</v>
      </c>
      <c r="BG328" s="220">
        <f>IF(N328="zákl. přenesená",J328,0)</f>
        <v>0</v>
      </c>
      <c r="BH328" s="220">
        <f>IF(N328="sníž. přenesená",J328,0)</f>
        <v>0</v>
      </c>
      <c r="BI328" s="220">
        <f>IF(N328="nulová",J328,0)</f>
        <v>0</v>
      </c>
      <c r="BJ328" s="19" t="s">
        <v>82</v>
      </c>
      <c r="BK328" s="220">
        <f>ROUND(I328*H328,2)</f>
        <v>0</v>
      </c>
      <c r="BL328" s="19" t="s">
        <v>129</v>
      </c>
      <c r="BM328" s="219" t="s">
        <v>892</v>
      </c>
    </row>
    <row r="329" s="13" customFormat="1">
      <c r="A329" s="13"/>
      <c r="B329" s="226"/>
      <c r="C329" s="227"/>
      <c r="D329" s="228" t="s">
        <v>133</v>
      </c>
      <c r="E329" s="229" t="s">
        <v>19</v>
      </c>
      <c r="F329" s="230" t="s">
        <v>893</v>
      </c>
      <c r="G329" s="227"/>
      <c r="H329" s="231">
        <v>3.476</v>
      </c>
      <c r="I329" s="232"/>
      <c r="J329" s="227"/>
      <c r="K329" s="227"/>
      <c r="L329" s="233"/>
      <c r="M329" s="234"/>
      <c r="N329" s="235"/>
      <c r="O329" s="235"/>
      <c r="P329" s="235"/>
      <c r="Q329" s="235"/>
      <c r="R329" s="235"/>
      <c r="S329" s="235"/>
      <c r="T329" s="236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T329" s="237" t="s">
        <v>133</v>
      </c>
      <c r="AU329" s="237" t="s">
        <v>84</v>
      </c>
      <c r="AV329" s="13" t="s">
        <v>84</v>
      </c>
      <c r="AW329" s="13" t="s">
        <v>33</v>
      </c>
      <c r="AX329" s="13" t="s">
        <v>74</v>
      </c>
      <c r="AY329" s="237" t="s">
        <v>123</v>
      </c>
    </row>
    <row r="330" s="13" customFormat="1">
      <c r="A330" s="13"/>
      <c r="B330" s="226"/>
      <c r="C330" s="227"/>
      <c r="D330" s="228" t="s">
        <v>133</v>
      </c>
      <c r="E330" s="229" t="s">
        <v>19</v>
      </c>
      <c r="F330" s="230" t="s">
        <v>894</v>
      </c>
      <c r="G330" s="227"/>
      <c r="H330" s="231">
        <v>6.7679999999999998</v>
      </c>
      <c r="I330" s="232"/>
      <c r="J330" s="227"/>
      <c r="K330" s="227"/>
      <c r="L330" s="233"/>
      <c r="M330" s="234"/>
      <c r="N330" s="235"/>
      <c r="O330" s="235"/>
      <c r="P330" s="235"/>
      <c r="Q330" s="235"/>
      <c r="R330" s="235"/>
      <c r="S330" s="235"/>
      <c r="T330" s="236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37" t="s">
        <v>133</v>
      </c>
      <c r="AU330" s="237" t="s">
        <v>84</v>
      </c>
      <c r="AV330" s="13" t="s">
        <v>84</v>
      </c>
      <c r="AW330" s="13" t="s">
        <v>33</v>
      </c>
      <c r="AX330" s="13" t="s">
        <v>74</v>
      </c>
      <c r="AY330" s="237" t="s">
        <v>123</v>
      </c>
    </row>
    <row r="331" s="14" customFormat="1">
      <c r="A331" s="14"/>
      <c r="B331" s="238"/>
      <c r="C331" s="239"/>
      <c r="D331" s="228" t="s">
        <v>133</v>
      </c>
      <c r="E331" s="240" t="s">
        <v>19</v>
      </c>
      <c r="F331" s="241" t="s">
        <v>831</v>
      </c>
      <c r="G331" s="239"/>
      <c r="H331" s="240" t="s">
        <v>19</v>
      </c>
      <c r="I331" s="242"/>
      <c r="J331" s="239"/>
      <c r="K331" s="239"/>
      <c r="L331" s="243"/>
      <c r="M331" s="244"/>
      <c r="N331" s="245"/>
      <c r="O331" s="245"/>
      <c r="P331" s="245"/>
      <c r="Q331" s="245"/>
      <c r="R331" s="245"/>
      <c r="S331" s="245"/>
      <c r="T331" s="246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T331" s="247" t="s">
        <v>133</v>
      </c>
      <c r="AU331" s="247" t="s">
        <v>84</v>
      </c>
      <c r="AV331" s="14" t="s">
        <v>82</v>
      </c>
      <c r="AW331" s="14" t="s">
        <v>33</v>
      </c>
      <c r="AX331" s="14" t="s">
        <v>74</v>
      </c>
      <c r="AY331" s="247" t="s">
        <v>123</v>
      </c>
    </row>
    <row r="332" s="13" customFormat="1">
      <c r="A332" s="13"/>
      <c r="B332" s="226"/>
      <c r="C332" s="227"/>
      <c r="D332" s="228" t="s">
        <v>133</v>
      </c>
      <c r="E332" s="229" t="s">
        <v>19</v>
      </c>
      <c r="F332" s="230" t="s">
        <v>895</v>
      </c>
      <c r="G332" s="227"/>
      <c r="H332" s="231">
        <v>8.2710000000000008</v>
      </c>
      <c r="I332" s="232"/>
      <c r="J332" s="227"/>
      <c r="K332" s="227"/>
      <c r="L332" s="233"/>
      <c r="M332" s="234"/>
      <c r="N332" s="235"/>
      <c r="O332" s="235"/>
      <c r="P332" s="235"/>
      <c r="Q332" s="235"/>
      <c r="R332" s="235"/>
      <c r="S332" s="235"/>
      <c r="T332" s="236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T332" s="237" t="s">
        <v>133</v>
      </c>
      <c r="AU332" s="237" t="s">
        <v>84</v>
      </c>
      <c r="AV332" s="13" t="s">
        <v>84</v>
      </c>
      <c r="AW332" s="13" t="s">
        <v>33</v>
      </c>
      <c r="AX332" s="13" t="s">
        <v>74</v>
      </c>
      <c r="AY332" s="237" t="s">
        <v>123</v>
      </c>
    </row>
    <row r="333" s="13" customFormat="1">
      <c r="A333" s="13"/>
      <c r="B333" s="226"/>
      <c r="C333" s="227"/>
      <c r="D333" s="228" t="s">
        <v>133</v>
      </c>
      <c r="E333" s="229" t="s">
        <v>19</v>
      </c>
      <c r="F333" s="230" t="s">
        <v>896</v>
      </c>
      <c r="G333" s="227"/>
      <c r="H333" s="231">
        <v>0.98999999999999999</v>
      </c>
      <c r="I333" s="232"/>
      <c r="J333" s="227"/>
      <c r="K333" s="227"/>
      <c r="L333" s="233"/>
      <c r="M333" s="234"/>
      <c r="N333" s="235"/>
      <c r="O333" s="235"/>
      <c r="P333" s="235"/>
      <c r="Q333" s="235"/>
      <c r="R333" s="235"/>
      <c r="S333" s="235"/>
      <c r="T333" s="236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37" t="s">
        <v>133</v>
      </c>
      <c r="AU333" s="237" t="s">
        <v>84</v>
      </c>
      <c r="AV333" s="13" t="s">
        <v>84</v>
      </c>
      <c r="AW333" s="13" t="s">
        <v>33</v>
      </c>
      <c r="AX333" s="13" t="s">
        <v>74</v>
      </c>
      <c r="AY333" s="237" t="s">
        <v>123</v>
      </c>
    </row>
    <row r="334" s="14" customFormat="1">
      <c r="A334" s="14"/>
      <c r="B334" s="238"/>
      <c r="C334" s="239"/>
      <c r="D334" s="228" t="s">
        <v>133</v>
      </c>
      <c r="E334" s="240" t="s">
        <v>19</v>
      </c>
      <c r="F334" s="241" t="s">
        <v>833</v>
      </c>
      <c r="G334" s="239"/>
      <c r="H334" s="240" t="s">
        <v>19</v>
      </c>
      <c r="I334" s="242"/>
      <c r="J334" s="239"/>
      <c r="K334" s="239"/>
      <c r="L334" s="243"/>
      <c r="M334" s="244"/>
      <c r="N334" s="245"/>
      <c r="O334" s="245"/>
      <c r="P334" s="245"/>
      <c r="Q334" s="245"/>
      <c r="R334" s="245"/>
      <c r="S334" s="245"/>
      <c r="T334" s="246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T334" s="247" t="s">
        <v>133</v>
      </c>
      <c r="AU334" s="247" t="s">
        <v>84</v>
      </c>
      <c r="AV334" s="14" t="s">
        <v>82</v>
      </c>
      <c r="AW334" s="14" t="s">
        <v>33</v>
      </c>
      <c r="AX334" s="14" t="s">
        <v>74</v>
      </c>
      <c r="AY334" s="247" t="s">
        <v>123</v>
      </c>
    </row>
    <row r="335" s="13" customFormat="1">
      <c r="A335" s="13"/>
      <c r="B335" s="226"/>
      <c r="C335" s="227"/>
      <c r="D335" s="228" t="s">
        <v>133</v>
      </c>
      <c r="E335" s="229" t="s">
        <v>19</v>
      </c>
      <c r="F335" s="230" t="s">
        <v>897</v>
      </c>
      <c r="G335" s="227"/>
      <c r="H335" s="231">
        <v>1.8859999999999999</v>
      </c>
      <c r="I335" s="232"/>
      <c r="J335" s="227"/>
      <c r="K335" s="227"/>
      <c r="L335" s="233"/>
      <c r="M335" s="234"/>
      <c r="N335" s="235"/>
      <c r="O335" s="235"/>
      <c r="P335" s="235"/>
      <c r="Q335" s="235"/>
      <c r="R335" s="235"/>
      <c r="S335" s="235"/>
      <c r="T335" s="236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T335" s="237" t="s">
        <v>133</v>
      </c>
      <c r="AU335" s="237" t="s">
        <v>84</v>
      </c>
      <c r="AV335" s="13" t="s">
        <v>84</v>
      </c>
      <c r="AW335" s="13" t="s">
        <v>33</v>
      </c>
      <c r="AX335" s="13" t="s">
        <v>74</v>
      </c>
      <c r="AY335" s="237" t="s">
        <v>123</v>
      </c>
    </row>
    <row r="336" s="13" customFormat="1">
      <c r="A336" s="13"/>
      <c r="B336" s="226"/>
      <c r="C336" s="227"/>
      <c r="D336" s="228" t="s">
        <v>133</v>
      </c>
      <c r="E336" s="229" t="s">
        <v>19</v>
      </c>
      <c r="F336" s="230" t="s">
        <v>898</v>
      </c>
      <c r="G336" s="227"/>
      <c r="H336" s="231">
        <v>2.3759999999999999</v>
      </c>
      <c r="I336" s="232"/>
      <c r="J336" s="227"/>
      <c r="K336" s="227"/>
      <c r="L336" s="233"/>
      <c r="M336" s="234"/>
      <c r="N336" s="235"/>
      <c r="O336" s="235"/>
      <c r="P336" s="235"/>
      <c r="Q336" s="235"/>
      <c r="R336" s="235"/>
      <c r="S336" s="235"/>
      <c r="T336" s="236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T336" s="237" t="s">
        <v>133</v>
      </c>
      <c r="AU336" s="237" t="s">
        <v>84</v>
      </c>
      <c r="AV336" s="13" t="s">
        <v>84</v>
      </c>
      <c r="AW336" s="13" t="s">
        <v>33</v>
      </c>
      <c r="AX336" s="13" t="s">
        <v>74</v>
      </c>
      <c r="AY336" s="237" t="s">
        <v>123</v>
      </c>
    </row>
    <row r="337" s="13" customFormat="1">
      <c r="A337" s="13"/>
      <c r="B337" s="226"/>
      <c r="C337" s="227"/>
      <c r="D337" s="228" t="s">
        <v>133</v>
      </c>
      <c r="E337" s="229" t="s">
        <v>19</v>
      </c>
      <c r="F337" s="230" t="s">
        <v>899</v>
      </c>
      <c r="G337" s="227"/>
      <c r="H337" s="231">
        <v>2.52</v>
      </c>
      <c r="I337" s="232"/>
      <c r="J337" s="227"/>
      <c r="K337" s="227"/>
      <c r="L337" s="233"/>
      <c r="M337" s="234"/>
      <c r="N337" s="235"/>
      <c r="O337" s="235"/>
      <c r="P337" s="235"/>
      <c r="Q337" s="235"/>
      <c r="R337" s="235"/>
      <c r="S337" s="235"/>
      <c r="T337" s="236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37" t="s">
        <v>133</v>
      </c>
      <c r="AU337" s="237" t="s">
        <v>84</v>
      </c>
      <c r="AV337" s="13" t="s">
        <v>84</v>
      </c>
      <c r="AW337" s="13" t="s">
        <v>33</v>
      </c>
      <c r="AX337" s="13" t="s">
        <v>74</v>
      </c>
      <c r="AY337" s="237" t="s">
        <v>123</v>
      </c>
    </row>
    <row r="338" s="13" customFormat="1">
      <c r="A338" s="13"/>
      <c r="B338" s="226"/>
      <c r="C338" s="227"/>
      <c r="D338" s="228" t="s">
        <v>133</v>
      </c>
      <c r="E338" s="229" t="s">
        <v>19</v>
      </c>
      <c r="F338" s="230" t="s">
        <v>900</v>
      </c>
      <c r="G338" s="227"/>
      <c r="H338" s="231">
        <v>2.0569999999999999</v>
      </c>
      <c r="I338" s="232"/>
      <c r="J338" s="227"/>
      <c r="K338" s="227"/>
      <c r="L338" s="233"/>
      <c r="M338" s="234"/>
      <c r="N338" s="235"/>
      <c r="O338" s="235"/>
      <c r="P338" s="235"/>
      <c r="Q338" s="235"/>
      <c r="R338" s="235"/>
      <c r="S338" s="235"/>
      <c r="T338" s="236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T338" s="237" t="s">
        <v>133</v>
      </c>
      <c r="AU338" s="237" t="s">
        <v>84</v>
      </c>
      <c r="AV338" s="13" t="s">
        <v>84</v>
      </c>
      <c r="AW338" s="13" t="s">
        <v>33</v>
      </c>
      <c r="AX338" s="13" t="s">
        <v>74</v>
      </c>
      <c r="AY338" s="237" t="s">
        <v>123</v>
      </c>
    </row>
    <row r="339" s="14" customFormat="1">
      <c r="A339" s="14"/>
      <c r="B339" s="238"/>
      <c r="C339" s="239"/>
      <c r="D339" s="228" t="s">
        <v>133</v>
      </c>
      <c r="E339" s="240" t="s">
        <v>19</v>
      </c>
      <c r="F339" s="241" t="s">
        <v>835</v>
      </c>
      <c r="G339" s="239"/>
      <c r="H339" s="240" t="s">
        <v>19</v>
      </c>
      <c r="I339" s="242"/>
      <c r="J339" s="239"/>
      <c r="K339" s="239"/>
      <c r="L339" s="243"/>
      <c r="M339" s="244"/>
      <c r="N339" s="245"/>
      <c r="O339" s="245"/>
      <c r="P339" s="245"/>
      <c r="Q339" s="245"/>
      <c r="R339" s="245"/>
      <c r="S339" s="245"/>
      <c r="T339" s="246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T339" s="247" t="s">
        <v>133</v>
      </c>
      <c r="AU339" s="247" t="s">
        <v>84</v>
      </c>
      <c r="AV339" s="14" t="s">
        <v>82</v>
      </c>
      <c r="AW339" s="14" t="s">
        <v>33</v>
      </c>
      <c r="AX339" s="14" t="s">
        <v>74</v>
      </c>
      <c r="AY339" s="247" t="s">
        <v>123</v>
      </c>
    </row>
    <row r="340" s="15" customFormat="1">
      <c r="A340" s="15"/>
      <c r="B340" s="248"/>
      <c r="C340" s="249"/>
      <c r="D340" s="228" t="s">
        <v>133</v>
      </c>
      <c r="E340" s="250" t="s">
        <v>19</v>
      </c>
      <c r="F340" s="251" t="s">
        <v>155</v>
      </c>
      <c r="G340" s="249"/>
      <c r="H340" s="252">
        <v>28.343999999999998</v>
      </c>
      <c r="I340" s="253"/>
      <c r="J340" s="249"/>
      <c r="K340" s="249"/>
      <c r="L340" s="254"/>
      <c r="M340" s="255"/>
      <c r="N340" s="256"/>
      <c r="O340" s="256"/>
      <c r="P340" s="256"/>
      <c r="Q340" s="256"/>
      <c r="R340" s="256"/>
      <c r="S340" s="256"/>
      <c r="T340" s="257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T340" s="258" t="s">
        <v>133</v>
      </c>
      <c r="AU340" s="258" t="s">
        <v>84</v>
      </c>
      <c r="AV340" s="15" t="s">
        <v>129</v>
      </c>
      <c r="AW340" s="15" t="s">
        <v>33</v>
      </c>
      <c r="AX340" s="15" t="s">
        <v>82</v>
      </c>
      <c r="AY340" s="258" t="s">
        <v>123</v>
      </c>
    </row>
    <row r="341" s="2" customFormat="1" ht="16.5" customHeight="1">
      <c r="A341" s="40"/>
      <c r="B341" s="41"/>
      <c r="C341" s="270" t="s">
        <v>7</v>
      </c>
      <c r="D341" s="270" t="s">
        <v>403</v>
      </c>
      <c r="E341" s="271" t="s">
        <v>404</v>
      </c>
      <c r="F341" s="272" t="s">
        <v>405</v>
      </c>
      <c r="G341" s="273" t="s">
        <v>353</v>
      </c>
      <c r="H341" s="274">
        <v>51.018999999999998</v>
      </c>
      <c r="I341" s="275"/>
      <c r="J341" s="276">
        <f>ROUND(I341*H341,2)</f>
        <v>0</v>
      </c>
      <c r="K341" s="277"/>
      <c r="L341" s="278"/>
      <c r="M341" s="279" t="s">
        <v>19</v>
      </c>
      <c r="N341" s="280" t="s">
        <v>45</v>
      </c>
      <c r="O341" s="86"/>
      <c r="P341" s="217">
        <f>O341*H341</f>
        <v>0</v>
      </c>
      <c r="Q341" s="217">
        <v>0</v>
      </c>
      <c r="R341" s="217">
        <f>Q341*H341</f>
        <v>0</v>
      </c>
      <c r="S341" s="217">
        <v>0</v>
      </c>
      <c r="T341" s="218">
        <f>S341*H341</f>
        <v>0</v>
      </c>
      <c r="U341" s="40"/>
      <c r="V341" s="40"/>
      <c r="W341" s="40"/>
      <c r="X341" s="40"/>
      <c r="Y341" s="40"/>
      <c r="Z341" s="40"/>
      <c r="AA341" s="40"/>
      <c r="AB341" s="40"/>
      <c r="AC341" s="40"/>
      <c r="AD341" s="40"/>
      <c r="AE341" s="40"/>
      <c r="AR341" s="219" t="s">
        <v>272</v>
      </c>
      <c r="AT341" s="219" t="s">
        <v>403</v>
      </c>
      <c r="AU341" s="219" t="s">
        <v>84</v>
      </c>
      <c r="AY341" s="19" t="s">
        <v>123</v>
      </c>
      <c r="BE341" s="220">
        <f>IF(N341="základní",J341,0)</f>
        <v>0</v>
      </c>
      <c r="BF341" s="220">
        <f>IF(N341="snížená",J341,0)</f>
        <v>0</v>
      </c>
      <c r="BG341" s="220">
        <f>IF(N341="zákl. přenesená",J341,0)</f>
        <v>0</v>
      </c>
      <c r="BH341" s="220">
        <f>IF(N341="sníž. přenesená",J341,0)</f>
        <v>0</v>
      </c>
      <c r="BI341" s="220">
        <f>IF(N341="nulová",J341,0)</f>
        <v>0</v>
      </c>
      <c r="BJ341" s="19" t="s">
        <v>82</v>
      </c>
      <c r="BK341" s="220">
        <f>ROUND(I341*H341,2)</f>
        <v>0</v>
      </c>
      <c r="BL341" s="19" t="s">
        <v>129</v>
      </c>
      <c r="BM341" s="219" t="s">
        <v>901</v>
      </c>
    </row>
    <row r="342" s="13" customFormat="1">
      <c r="A342" s="13"/>
      <c r="B342" s="226"/>
      <c r="C342" s="227"/>
      <c r="D342" s="228" t="s">
        <v>133</v>
      </c>
      <c r="E342" s="227"/>
      <c r="F342" s="230" t="s">
        <v>902</v>
      </c>
      <c r="G342" s="227"/>
      <c r="H342" s="231">
        <v>51.018999999999998</v>
      </c>
      <c r="I342" s="232"/>
      <c r="J342" s="227"/>
      <c r="K342" s="227"/>
      <c r="L342" s="233"/>
      <c r="M342" s="234"/>
      <c r="N342" s="235"/>
      <c r="O342" s="235"/>
      <c r="P342" s="235"/>
      <c r="Q342" s="235"/>
      <c r="R342" s="235"/>
      <c r="S342" s="235"/>
      <c r="T342" s="236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T342" s="237" t="s">
        <v>133</v>
      </c>
      <c r="AU342" s="237" t="s">
        <v>84</v>
      </c>
      <c r="AV342" s="13" t="s">
        <v>84</v>
      </c>
      <c r="AW342" s="13" t="s">
        <v>4</v>
      </c>
      <c r="AX342" s="13" t="s">
        <v>82</v>
      </c>
      <c r="AY342" s="237" t="s">
        <v>123</v>
      </c>
    </row>
    <row r="343" s="12" customFormat="1" ht="22.8" customHeight="1">
      <c r="A343" s="12"/>
      <c r="B343" s="191"/>
      <c r="C343" s="192"/>
      <c r="D343" s="193" t="s">
        <v>73</v>
      </c>
      <c r="E343" s="205" t="s">
        <v>84</v>
      </c>
      <c r="F343" s="205" t="s">
        <v>408</v>
      </c>
      <c r="G343" s="192"/>
      <c r="H343" s="192"/>
      <c r="I343" s="195"/>
      <c r="J343" s="206">
        <f>BK343</f>
        <v>0</v>
      </c>
      <c r="K343" s="192"/>
      <c r="L343" s="197"/>
      <c r="M343" s="198"/>
      <c r="N343" s="199"/>
      <c r="O343" s="199"/>
      <c r="P343" s="200">
        <f>SUM(P344:P348)</f>
        <v>0</v>
      </c>
      <c r="Q343" s="199"/>
      <c r="R343" s="200">
        <f>SUM(R344:R348)</f>
        <v>0.34745401999999997</v>
      </c>
      <c r="S343" s="199"/>
      <c r="T343" s="201">
        <f>SUM(T344:T348)</f>
        <v>0</v>
      </c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R343" s="202" t="s">
        <v>82</v>
      </c>
      <c r="AT343" s="203" t="s">
        <v>73</v>
      </c>
      <c r="AU343" s="203" t="s">
        <v>82</v>
      </c>
      <c r="AY343" s="202" t="s">
        <v>123</v>
      </c>
      <c r="BK343" s="204">
        <f>SUM(BK344:BK348)</f>
        <v>0</v>
      </c>
    </row>
    <row r="344" s="2" customFormat="1" ht="24.15" customHeight="1">
      <c r="A344" s="40"/>
      <c r="B344" s="41"/>
      <c r="C344" s="207" t="s">
        <v>372</v>
      </c>
      <c r="D344" s="207" t="s">
        <v>125</v>
      </c>
      <c r="E344" s="208" t="s">
        <v>410</v>
      </c>
      <c r="F344" s="209" t="s">
        <v>411</v>
      </c>
      <c r="G344" s="210" t="s">
        <v>167</v>
      </c>
      <c r="H344" s="211">
        <v>0.151</v>
      </c>
      <c r="I344" s="212"/>
      <c r="J344" s="213">
        <f>ROUND(I344*H344,2)</f>
        <v>0</v>
      </c>
      <c r="K344" s="214"/>
      <c r="L344" s="46"/>
      <c r="M344" s="215" t="s">
        <v>19</v>
      </c>
      <c r="N344" s="216" t="s">
        <v>45</v>
      </c>
      <c r="O344" s="86"/>
      <c r="P344" s="217">
        <f>O344*H344</f>
        <v>0</v>
      </c>
      <c r="Q344" s="217">
        <v>2.3010199999999998</v>
      </c>
      <c r="R344" s="217">
        <f>Q344*H344</f>
        <v>0.34745401999999997</v>
      </c>
      <c r="S344" s="217">
        <v>0</v>
      </c>
      <c r="T344" s="218">
        <f>S344*H344</f>
        <v>0</v>
      </c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R344" s="219" t="s">
        <v>129</v>
      </c>
      <c r="AT344" s="219" t="s">
        <v>125</v>
      </c>
      <c r="AU344" s="219" t="s">
        <v>84</v>
      </c>
      <c r="AY344" s="19" t="s">
        <v>123</v>
      </c>
      <c r="BE344" s="220">
        <f>IF(N344="základní",J344,0)</f>
        <v>0</v>
      </c>
      <c r="BF344" s="220">
        <f>IF(N344="snížená",J344,0)</f>
        <v>0</v>
      </c>
      <c r="BG344" s="220">
        <f>IF(N344="zákl. přenesená",J344,0)</f>
        <v>0</v>
      </c>
      <c r="BH344" s="220">
        <f>IF(N344="sníž. přenesená",J344,0)</f>
        <v>0</v>
      </c>
      <c r="BI344" s="220">
        <f>IF(N344="nulová",J344,0)</f>
        <v>0</v>
      </c>
      <c r="BJ344" s="19" t="s">
        <v>82</v>
      </c>
      <c r="BK344" s="220">
        <f>ROUND(I344*H344,2)</f>
        <v>0</v>
      </c>
      <c r="BL344" s="19" t="s">
        <v>129</v>
      </c>
      <c r="BM344" s="219" t="s">
        <v>903</v>
      </c>
    </row>
    <row r="345" s="2" customFormat="1">
      <c r="A345" s="40"/>
      <c r="B345" s="41"/>
      <c r="C345" s="42"/>
      <c r="D345" s="221" t="s">
        <v>131</v>
      </c>
      <c r="E345" s="42"/>
      <c r="F345" s="222" t="s">
        <v>413</v>
      </c>
      <c r="G345" s="42"/>
      <c r="H345" s="42"/>
      <c r="I345" s="223"/>
      <c r="J345" s="42"/>
      <c r="K345" s="42"/>
      <c r="L345" s="46"/>
      <c r="M345" s="224"/>
      <c r="N345" s="225"/>
      <c r="O345" s="86"/>
      <c r="P345" s="86"/>
      <c r="Q345" s="86"/>
      <c r="R345" s="86"/>
      <c r="S345" s="86"/>
      <c r="T345" s="87"/>
      <c r="U345" s="40"/>
      <c r="V345" s="40"/>
      <c r="W345" s="40"/>
      <c r="X345" s="40"/>
      <c r="Y345" s="40"/>
      <c r="Z345" s="40"/>
      <c r="AA345" s="40"/>
      <c r="AB345" s="40"/>
      <c r="AC345" s="40"/>
      <c r="AD345" s="40"/>
      <c r="AE345" s="40"/>
      <c r="AT345" s="19" t="s">
        <v>131</v>
      </c>
      <c r="AU345" s="19" t="s">
        <v>84</v>
      </c>
    </row>
    <row r="346" s="13" customFormat="1">
      <c r="A346" s="13"/>
      <c r="B346" s="226"/>
      <c r="C346" s="227"/>
      <c r="D346" s="228" t="s">
        <v>133</v>
      </c>
      <c r="E346" s="229" t="s">
        <v>19</v>
      </c>
      <c r="F346" s="230" t="s">
        <v>904</v>
      </c>
      <c r="G346" s="227"/>
      <c r="H346" s="231">
        <v>0.151</v>
      </c>
      <c r="I346" s="232"/>
      <c r="J346" s="227"/>
      <c r="K346" s="227"/>
      <c r="L346" s="233"/>
      <c r="M346" s="234"/>
      <c r="N346" s="235"/>
      <c r="O346" s="235"/>
      <c r="P346" s="235"/>
      <c r="Q346" s="235"/>
      <c r="R346" s="235"/>
      <c r="S346" s="235"/>
      <c r="T346" s="236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37" t="s">
        <v>133</v>
      </c>
      <c r="AU346" s="237" t="s">
        <v>84</v>
      </c>
      <c r="AV346" s="13" t="s">
        <v>84</v>
      </c>
      <c r="AW346" s="13" t="s">
        <v>33</v>
      </c>
      <c r="AX346" s="13" t="s">
        <v>74</v>
      </c>
      <c r="AY346" s="237" t="s">
        <v>123</v>
      </c>
    </row>
    <row r="347" s="14" customFormat="1">
      <c r="A347" s="14"/>
      <c r="B347" s="238"/>
      <c r="C347" s="239"/>
      <c r="D347" s="228" t="s">
        <v>133</v>
      </c>
      <c r="E347" s="240" t="s">
        <v>19</v>
      </c>
      <c r="F347" s="241" t="s">
        <v>905</v>
      </c>
      <c r="G347" s="239"/>
      <c r="H347" s="240" t="s">
        <v>19</v>
      </c>
      <c r="I347" s="242"/>
      <c r="J347" s="239"/>
      <c r="K347" s="239"/>
      <c r="L347" s="243"/>
      <c r="M347" s="244"/>
      <c r="N347" s="245"/>
      <c r="O347" s="245"/>
      <c r="P347" s="245"/>
      <c r="Q347" s="245"/>
      <c r="R347" s="245"/>
      <c r="S347" s="245"/>
      <c r="T347" s="246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T347" s="247" t="s">
        <v>133</v>
      </c>
      <c r="AU347" s="247" t="s">
        <v>84</v>
      </c>
      <c r="AV347" s="14" t="s">
        <v>82</v>
      </c>
      <c r="AW347" s="14" t="s">
        <v>33</v>
      </c>
      <c r="AX347" s="14" t="s">
        <v>74</v>
      </c>
      <c r="AY347" s="247" t="s">
        <v>123</v>
      </c>
    </row>
    <row r="348" s="15" customFormat="1">
      <c r="A348" s="15"/>
      <c r="B348" s="248"/>
      <c r="C348" s="249"/>
      <c r="D348" s="228" t="s">
        <v>133</v>
      </c>
      <c r="E348" s="250" t="s">
        <v>19</v>
      </c>
      <c r="F348" s="251" t="s">
        <v>155</v>
      </c>
      <c r="G348" s="249"/>
      <c r="H348" s="252">
        <v>0.151</v>
      </c>
      <c r="I348" s="253"/>
      <c r="J348" s="249"/>
      <c r="K348" s="249"/>
      <c r="L348" s="254"/>
      <c r="M348" s="255"/>
      <c r="N348" s="256"/>
      <c r="O348" s="256"/>
      <c r="P348" s="256"/>
      <c r="Q348" s="256"/>
      <c r="R348" s="256"/>
      <c r="S348" s="256"/>
      <c r="T348" s="257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T348" s="258" t="s">
        <v>133</v>
      </c>
      <c r="AU348" s="258" t="s">
        <v>84</v>
      </c>
      <c r="AV348" s="15" t="s">
        <v>129</v>
      </c>
      <c r="AW348" s="15" t="s">
        <v>33</v>
      </c>
      <c r="AX348" s="15" t="s">
        <v>82</v>
      </c>
      <c r="AY348" s="258" t="s">
        <v>123</v>
      </c>
    </row>
    <row r="349" s="12" customFormat="1" ht="22.8" customHeight="1">
      <c r="A349" s="12"/>
      <c r="B349" s="191"/>
      <c r="C349" s="192"/>
      <c r="D349" s="193" t="s">
        <v>73</v>
      </c>
      <c r="E349" s="205" t="s">
        <v>129</v>
      </c>
      <c r="F349" s="205" t="s">
        <v>418</v>
      </c>
      <c r="G349" s="192"/>
      <c r="H349" s="192"/>
      <c r="I349" s="195"/>
      <c r="J349" s="206">
        <f>BK349</f>
        <v>0</v>
      </c>
      <c r="K349" s="192"/>
      <c r="L349" s="197"/>
      <c r="M349" s="198"/>
      <c r="N349" s="199"/>
      <c r="O349" s="199"/>
      <c r="P349" s="200">
        <f>SUM(P350:P362)</f>
        <v>0</v>
      </c>
      <c r="Q349" s="199"/>
      <c r="R349" s="200">
        <f>SUM(R350:R362)</f>
        <v>0</v>
      </c>
      <c r="S349" s="199"/>
      <c r="T349" s="201">
        <f>SUM(T350:T362)</f>
        <v>0</v>
      </c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R349" s="202" t="s">
        <v>82</v>
      </c>
      <c r="AT349" s="203" t="s">
        <v>73</v>
      </c>
      <c r="AU349" s="203" t="s">
        <v>82</v>
      </c>
      <c r="AY349" s="202" t="s">
        <v>123</v>
      </c>
      <c r="BK349" s="204">
        <f>SUM(BK350:BK362)</f>
        <v>0</v>
      </c>
    </row>
    <row r="350" s="2" customFormat="1" ht="33" customHeight="1">
      <c r="A350" s="40"/>
      <c r="B350" s="41"/>
      <c r="C350" s="207" t="s">
        <v>377</v>
      </c>
      <c r="D350" s="207" t="s">
        <v>125</v>
      </c>
      <c r="E350" s="208" t="s">
        <v>420</v>
      </c>
      <c r="F350" s="209" t="s">
        <v>421</v>
      </c>
      <c r="G350" s="210" t="s">
        <v>167</v>
      </c>
      <c r="H350" s="211">
        <v>6.1580000000000004</v>
      </c>
      <c r="I350" s="212"/>
      <c r="J350" s="213">
        <f>ROUND(I350*H350,2)</f>
        <v>0</v>
      </c>
      <c r="K350" s="214"/>
      <c r="L350" s="46"/>
      <c r="M350" s="215" t="s">
        <v>19</v>
      </c>
      <c r="N350" s="216" t="s">
        <v>45</v>
      </c>
      <c r="O350" s="86"/>
      <c r="P350" s="217">
        <f>O350*H350</f>
        <v>0</v>
      </c>
      <c r="Q350" s="217">
        <v>0</v>
      </c>
      <c r="R350" s="217">
        <f>Q350*H350</f>
        <v>0</v>
      </c>
      <c r="S350" s="217">
        <v>0</v>
      </c>
      <c r="T350" s="218">
        <f>S350*H350</f>
        <v>0</v>
      </c>
      <c r="U350" s="40"/>
      <c r="V350" s="40"/>
      <c r="W350" s="40"/>
      <c r="X350" s="40"/>
      <c r="Y350" s="40"/>
      <c r="Z350" s="40"/>
      <c r="AA350" s="40"/>
      <c r="AB350" s="40"/>
      <c r="AC350" s="40"/>
      <c r="AD350" s="40"/>
      <c r="AE350" s="40"/>
      <c r="AR350" s="219" t="s">
        <v>129</v>
      </c>
      <c r="AT350" s="219" t="s">
        <v>125</v>
      </c>
      <c r="AU350" s="219" t="s">
        <v>84</v>
      </c>
      <c r="AY350" s="19" t="s">
        <v>123</v>
      </c>
      <c r="BE350" s="220">
        <f>IF(N350="základní",J350,0)</f>
        <v>0</v>
      </c>
      <c r="BF350" s="220">
        <f>IF(N350="snížená",J350,0)</f>
        <v>0</v>
      </c>
      <c r="BG350" s="220">
        <f>IF(N350="zákl. přenesená",J350,0)</f>
        <v>0</v>
      </c>
      <c r="BH350" s="220">
        <f>IF(N350="sníž. přenesená",J350,0)</f>
        <v>0</v>
      </c>
      <c r="BI350" s="220">
        <f>IF(N350="nulová",J350,0)</f>
        <v>0</v>
      </c>
      <c r="BJ350" s="19" t="s">
        <v>82</v>
      </c>
      <c r="BK350" s="220">
        <f>ROUND(I350*H350,2)</f>
        <v>0</v>
      </c>
      <c r="BL350" s="19" t="s">
        <v>129</v>
      </c>
      <c r="BM350" s="219" t="s">
        <v>906</v>
      </c>
    </row>
    <row r="351" s="13" customFormat="1">
      <c r="A351" s="13"/>
      <c r="B351" s="226"/>
      <c r="C351" s="227"/>
      <c r="D351" s="228" t="s">
        <v>133</v>
      </c>
      <c r="E351" s="229" t="s">
        <v>19</v>
      </c>
      <c r="F351" s="230" t="s">
        <v>907</v>
      </c>
      <c r="G351" s="227"/>
      <c r="H351" s="231">
        <v>0.63200000000000001</v>
      </c>
      <c r="I351" s="232"/>
      <c r="J351" s="227"/>
      <c r="K351" s="227"/>
      <c r="L351" s="233"/>
      <c r="M351" s="234"/>
      <c r="N351" s="235"/>
      <c r="O351" s="235"/>
      <c r="P351" s="235"/>
      <c r="Q351" s="235"/>
      <c r="R351" s="235"/>
      <c r="S351" s="235"/>
      <c r="T351" s="236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T351" s="237" t="s">
        <v>133</v>
      </c>
      <c r="AU351" s="237" t="s">
        <v>84</v>
      </c>
      <c r="AV351" s="13" t="s">
        <v>84</v>
      </c>
      <c r="AW351" s="13" t="s">
        <v>33</v>
      </c>
      <c r="AX351" s="13" t="s">
        <v>74</v>
      </c>
      <c r="AY351" s="237" t="s">
        <v>123</v>
      </c>
    </row>
    <row r="352" s="13" customFormat="1">
      <c r="A352" s="13"/>
      <c r="B352" s="226"/>
      <c r="C352" s="227"/>
      <c r="D352" s="228" t="s">
        <v>133</v>
      </c>
      <c r="E352" s="229" t="s">
        <v>19</v>
      </c>
      <c r="F352" s="230" t="s">
        <v>908</v>
      </c>
      <c r="G352" s="227"/>
      <c r="H352" s="231">
        <v>1.504</v>
      </c>
      <c r="I352" s="232"/>
      <c r="J352" s="227"/>
      <c r="K352" s="227"/>
      <c r="L352" s="233"/>
      <c r="M352" s="234"/>
      <c r="N352" s="235"/>
      <c r="O352" s="235"/>
      <c r="P352" s="235"/>
      <c r="Q352" s="235"/>
      <c r="R352" s="235"/>
      <c r="S352" s="235"/>
      <c r="T352" s="236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37" t="s">
        <v>133</v>
      </c>
      <c r="AU352" s="237" t="s">
        <v>84</v>
      </c>
      <c r="AV352" s="13" t="s">
        <v>84</v>
      </c>
      <c r="AW352" s="13" t="s">
        <v>33</v>
      </c>
      <c r="AX352" s="13" t="s">
        <v>74</v>
      </c>
      <c r="AY352" s="237" t="s">
        <v>123</v>
      </c>
    </row>
    <row r="353" s="14" customFormat="1">
      <c r="A353" s="14"/>
      <c r="B353" s="238"/>
      <c r="C353" s="239"/>
      <c r="D353" s="228" t="s">
        <v>133</v>
      </c>
      <c r="E353" s="240" t="s">
        <v>19</v>
      </c>
      <c r="F353" s="241" t="s">
        <v>831</v>
      </c>
      <c r="G353" s="239"/>
      <c r="H353" s="240" t="s">
        <v>19</v>
      </c>
      <c r="I353" s="242"/>
      <c r="J353" s="239"/>
      <c r="K353" s="239"/>
      <c r="L353" s="243"/>
      <c r="M353" s="244"/>
      <c r="N353" s="245"/>
      <c r="O353" s="245"/>
      <c r="P353" s="245"/>
      <c r="Q353" s="245"/>
      <c r="R353" s="245"/>
      <c r="S353" s="245"/>
      <c r="T353" s="246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T353" s="247" t="s">
        <v>133</v>
      </c>
      <c r="AU353" s="247" t="s">
        <v>84</v>
      </c>
      <c r="AV353" s="14" t="s">
        <v>82</v>
      </c>
      <c r="AW353" s="14" t="s">
        <v>33</v>
      </c>
      <c r="AX353" s="14" t="s">
        <v>74</v>
      </c>
      <c r="AY353" s="247" t="s">
        <v>123</v>
      </c>
    </row>
    <row r="354" s="13" customFormat="1">
      <c r="A354" s="13"/>
      <c r="B354" s="226"/>
      <c r="C354" s="227"/>
      <c r="D354" s="228" t="s">
        <v>133</v>
      </c>
      <c r="E354" s="229" t="s">
        <v>19</v>
      </c>
      <c r="F354" s="230" t="s">
        <v>909</v>
      </c>
      <c r="G354" s="227"/>
      <c r="H354" s="231">
        <v>1.8380000000000001</v>
      </c>
      <c r="I354" s="232"/>
      <c r="J354" s="227"/>
      <c r="K354" s="227"/>
      <c r="L354" s="233"/>
      <c r="M354" s="234"/>
      <c r="N354" s="235"/>
      <c r="O354" s="235"/>
      <c r="P354" s="235"/>
      <c r="Q354" s="235"/>
      <c r="R354" s="235"/>
      <c r="S354" s="235"/>
      <c r="T354" s="236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T354" s="237" t="s">
        <v>133</v>
      </c>
      <c r="AU354" s="237" t="s">
        <v>84</v>
      </c>
      <c r="AV354" s="13" t="s">
        <v>84</v>
      </c>
      <c r="AW354" s="13" t="s">
        <v>33</v>
      </c>
      <c r="AX354" s="13" t="s">
        <v>74</v>
      </c>
      <c r="AY354" s="237" t="s">
        <v>123</v>
      </c>
    </row>
    <row r="355" s="13" customFormat="1">
      <c r="A355" s="13"/>
      <c r="B355" s="226"/>
      <c r="C355" s="227"/>
      <c r="D355" s="228" t="s">
        <v>133</v>
      </c>
      <c r="E355" s="229" t="s">
        <v>19</v>
      </c>
      <c r="F355" s="230" t="s">
        <v>910</v>
      </c>
      <c r="G355" s="227"/>
      <c r="H355" s="231">
        <v>0.22</v>
      </c>
      <c r="I355" s="232"/>
      <c r="J355" s="227"/>
      <c r="K355" s="227"/>
      <c r="L355" s="233"/>
      <c r="M355" s="234"/>
      <c r="N355" s="235"/>
      <c r="O355" s="235"/>
      <c r="P355" s="235"/>
      <c r="Q355" s="235"/>
      <c r="R355" s="235"/>
      <c r="S355" s="235"/>
      <c r="T355" s="236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37" t="s">
        <v>133</v>
      </c>
      <c r="AU355" s="237" t="s">
        <v>84</v>
      </c>
      <c r="AV355" s="13" t="s">
        <v>84</v>
      </c>
      <c r="AW355" s="13" t="s">
        <v>33</v>
      </c>
      <c r="AX355" s="13" t="s">
        <v>74</v>
      </c>
      <c r="AY355" s="237" t="s">
        <v>123</v>
      </c>
    </row>
    <row r="356" s="14" customFormat="1">
      <c r="A356" s="14"/>
      <c r="B356" s="238"/>
      <c r="C356" s="239"/>
      <c r="D356" s="228" t="s">
        <v>133</v>
      </c>
      <c r="E356" s="240" t="s">
        <v>19</v>
      </c>
      <c r="F356" s="241" t="s">
        <v>833</v>
      </c>
      <c r="G356" s="239"/>
      <c r="H356" s="240" t="s">
        <v>19</v>
      </c>
      <c r="I356" s="242"/>
      <c r="J356" s="239"/>
      <c r="K356" s="239"/>
      <c r="L356" s="243"/>
      <c r="M356" s="244"/>
      <c r="N356" s="245"/>
      <c r="O356" s="245"/>
      <c r="P356" s="245"/>
      <c r="Q356" s="245"/>
      <c r="R356" s="245"/>
      <c r="S356" s="245"/>
      <c r="T356" s="246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T356" s="247" t="s">
        <v>133</v>
      </c>
      <c r="AU356" s="247" t="s">
        <v>84</v>
      </c>
      <c r="AV356" s="14" t="s">
        <v>82</v>
      </c>
      <c r="AW356" s="14" t="s">
        <v>33</v>
      </c>
      <c r="AX356" s="14" t="s">
        <v>74</v>
      </c>
      <c r="AY356" s="247" t="s">
        <v>123</v>
      </c>
    </row>
    <row r="357" s="13" customFormat="1">
      <c r="A357" s="13"/>
      <c r="B357" s="226"/>
      <c r="C357" s="227"/>
      <c r="D357" s="228" t="s">
        <v>133</v>
      </c>
      <c r="E357" s="229" t="s">
        <v>19</v>
      </c>
      <c r="F357" s="230" t="s">
        <v>911</v>
      </c>
      <c r="G357" s="227"/>
      <c r="H357" s="231">
        <v>0.41899999999999998</v>
      </c>
      <c r="I357" s="232"/>
      <c r="J357" s="227"/>
      <c r="K357" s="227"/>
      <c r="L357" s="233"/>
      <c r="M357" s="234"/>
      <c r="N357" s="235"/>
      <c r="O357" s="235"/>
      <c r="P357" s="235"/>
      <c r="Q357" s="235"/>
      <c r="R357" s="235"/>
      <c r="S357" s="235"/>
      <c r="T357" s="236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T357" s="237" t="s">
        <v>133</v>
      </c>
      <c r="AU357" s="237" t="s">
        <v>84</v>
      </c>
      <c r="AV357" s="13" t="s">
        <v>84</v>
      </c>
      <c r="AW357" s="13" t="s">
        <v>33</v>
      </c>
      <c r="AX357" s="13" t="s">
        <v>74</v>
      </c>
      <c r="AY357" s="237" t="s">
        <v>123</v>
      </c>
    </row>
    <row r="358" s="13" customFormat="1">
      <c r="A358" s="13"/>
      <c r="B358" s="226"/>
      <c r="C358" s="227"/>
      <c r="D358" s="228" t="s">
        <v>133</v>
      </c>
      <c r="E358" s="229" t="s">
        <v>19</v>
      </c>
      <c r="F358" s="230" t="s">
        <v>912</v>
      </c>
      <c r="G358" s="227"/>
      <c r="H358" s="231">
        <v>0.52800000000000002</v>
      </c>
      <c r="I358" s="232"/>
      <c r="J358" s="227"/>
      <c r="K358" s="227"/>
      <c r="L358" s="233"/>
      <c r="M358" s="234"/>
      <c r="N358" s="235"/>
      <c r="O358" s="235"/>
      <c r="P358" s="235"/>
      <c r="Q358" s="235"/>
      <c r="R358" s="235"/>
      <c r="S358" s="235"/>
      <c r="T358" s="236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T358" s="237" t="s">
        <v>133</v>
      </c>
      <c r="AU358" s="237" t="s">
        <v>84</v>
      </c>
      <c r="AV358" s="13" t="s">
        <v>84</v>
      </c>
      <c r="AW358" s="13" t="s">
        <v>33</v>
      </c>
      <c r="AX358" s="13" t="s">
        <v>74</v>
      </c>
      <c r="AY358" s="237" t="s">
        <v>123</v>
      </c>
    </row>
    <row r="359" s="13" customFormat="1">
      <c r="A359" s="13"/>
      <c r="B359" s="226"/>
      <c r="C359" s="227"/>
      <c r="D359" s="228" t="s">
        <v>133</v>
      </c>
      <c r="E359" s="229" t="s">
        <v>19</v>
      </c>
      <c r="F359" s="230" t="s">
        <v>913</v>
      </c>
      <c r="G359" s="227"/>
      <c r="H359" s="231">
        <v>0.56000000000000005</v>
      </c>
      <c r="I359" s="232"/>
      <c r="J359" s="227"/>
      <c r="K359" s="227"/>
      <c r="L359" s="233"/>
      <c r="M359" s="234"/>
      <c r="N359" s="235"/>
      <c r="O359" s="235"/>
      <c r="P359" s="235"/>
      <c r="Q359" s="235"/>
      <c r="R359" s="235"/>
      <c r="S359" s="235"/>
      <c r="T359" s="236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T359" s="237" t="s">
        <v>133</v>
      </c>
      <c r="AU359" s="237" t="s">
        <v>84</v>
      </c>
      <c r="AV359" s="13" t="s">
        <v>84</v>
      </c>
      <c r="AW359" s="13" t="s">
        <v>33</v>
      </c>
      <c r="AX359" s="13" t="s">
        <v>74</v>
      </c>
      <c r="AY359" s="237" t="s">
        <v>123</v>
      </c>
    </row>
    <row r="360" s="13" customFormat="1">
      <c r="A360" s="13"/>
      <c r="B360" s="226"/>
      <c r="C360" s="227"/>
      <c r="D360" s="228" t="s">
        <v>133</v>
      </c>
      <c r="E360" s="229" t="s">
        <v>19</v>
      </c>
      <c r="F360" s="230" t="s">
        <v>914</v>
      </c>
      <c r="G360" s="227"/>
      <c r="H360" s="231">
        <v>0.45700000000000002</v>
      </c>
      <c r="I360" s="232"/>
      <c r="J360" s="227"/>
      <c r="K360" s="227"/>
      <c r="L360" s="233"/>
      <c r="M360" s="234"/>
      <c r="N360" s="235"/>
      <c r="O360" s="235"/>
      <c r="P360" s="235"/>
      <c r="Q360" s="235"/>
      <c r="R360" s="235"/>
      <c r="S360" s="235"/>
      <c r="T360" s="236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T360" s="237" t="s">
        <v>133</v>
      </c>
      <c r="AU360" s="237" t="s">
        <v>84</v>
      </c>
      <c r="AV360" s="13" t="s">
        <v>84</v>
      </c>
      <c r="AW360" s="13" t="s">
        <v>33</v>
      </c>
      <c r="AX360" s="13" t="s">
        <v>74</v>
      </c>
      <c r="AY360" s="237" t="s">
        <v>123</v>
      </c>
    </row>
    <row r="361" s="14" customFormat="1">
      <c r="A361" s="14"/>
      <c r="B361" s="238"/>
      <c r="C361" s="239"/>
      <c r="D361" s="228" t="s">
        <v>133</v>
      </c>
      <c r="E361" s="240" t="s">
        <v>19</v>
      </c>
      <c r="F361" s="241" t="s">
        <v>835</v>
      </c>
      <c r="G361" s="239"/>
      <c r="H361" s="240" t="s">
        <v>19</v>
      </c>
      <c r="I361" s="242"/>
      <c r="J361" s="239"/>
      <c r="K361" s="239"/>
      <c r="L361" s="243"/>
      <c r="M361" s="244"/>
      <c r="N361" s="245"/>
      <c r="O361" s="245"/>
      <c r="P361" s="245"/>
      <c r="Q361" s="245"/>
      <c r="R361" s="245"/>
      <c r="S361" s="245"/>
      <c r="T361" s="246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T361" s="247" t="s">
        <v>133</v>
      </c>
      <c r="AU361" s="247" t="s">
        <v>84</v>
      </c>
      <c r="AV361" s="14" t="s">
        <v>82</v>
      </c>
      <c r="AW361" s="14" t="s">
        <v>33</v>
      </c>
      <c r="AX361" s="14" t="s">
        <v>74</v>
      </c>
      <c r="AY361" s="247" t="s">
        <v>123</v>
      </c>
    </row>
    <row r="362" s="15" customFormat="1">
      <c r="A362" s="15"/>
      <c r="B362" s="248"/>
      <c r="C362" s="249"/>
      <c r="D362" s="228" t="s">
        <v>133</v>
      </c>
      <c r="E362" s="250" t="s">
        <v>19</v>
      </c>
      <c r="F362" s="251" t="s">
        <v>155</v>
      </c>
      <c r="G362" s="249"/>
      <c r="H362" s="252">
        <v>6.1580000000000004</v>
      </c>
      <c r="I362" s="253"/>
      <c r="J362" s="249"/>
      <c r="K362" s="249"/>
      <c r="L362" s="254"/>
      <c r="M362" s="255"/>
      <c r="N362" s="256"/>
      <c r="O362" s="256"/>
      <c r="P362" s="256"/>
      <c r="Q362" s="256"/>
      <c r="R362" s="256"/>
      <c r="S362" s="256"/>
      <c r="T362" s="257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T362" s="258" t="s">
        <v>133</v>
      </c>
      <c r="AU362" s="258" t="s">
        <v>84</v>
      </c>
      <c r="AV362" s="15" t="s">
        <v>129</v>
      </c>
      <c r="AW362" s="15" t="s">
        <v>33</v>
      </c>
      <c r="AX362" s="15" t="s">
        <v>82</v>
      </c>
      <c r="AY362" s="258" t="s">
        <v>123</v>
      </c>
    </row>
    <row r="363" s="12" customFormat="1" ht="22.8" customHeight="1">
      <c r="A363" s="12"/>
      <c r="B363" s="191"/>
      <c r="C363" s="192"/>
      <c r="D363" s="193" t="s">
        <v>73</v>
      </c>
      <c r="E363" s="205" t="s">
        <v>210</v>
      </c>
      <c r="F363" s="205" t="s">
        <v>444</v>
      </c>
      <c r="G363" s="192"/>
      <c r="H363" s="192"/>
      <c r="I363" s="195"/>
      <c r="J363" s="206">
        <f>BK363</f>
        <v>0</v>
      </c>
      <c r="K363" s="192"/>
      <c r="L363" s="197"/>
      <c r="M363" s="198"/>
      <c r="N363" s="199"/>
      <c r="O363" s="199"/>
      <c r="P363" s="200">
        <f>SUM(P364:P396)</f>
        <v>0</v>
      </c>
      <c r="Q363" s="199"/>
      <c r="R363" s="200">
        <f>SUM(R364:R396)</f>
        <v>152.2845552</v>
      </c>
      <c r="S363" s="199"/>
      <c r="T363" s="201">
        <f>SUM(T364:T396)</f>
        <v>0</v>
      </c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R363" s="202" t="s">
        <v>82</v>
      </c>
      <c r="AT363" s="203" t="s">
        <v>73</v>
      </c>
      <c r="AU363" s="203" t="s">
        <v>82</v>
      </c>
      <c r="AY363" s="202" t="s">
        <v>123</v>
      </c>
      <c r="BK363" s="204">
        <f>SUM(BK364:BK396)</f>
        <v>0</v>
      </c>
    </row>
    <row r="364" s="2" customFormat="1" ht="44.25" customHeight="1">
      <c r="A364" s="40"/>
      <c r="B364" s="41"/>
      <c r="C364" s="207" t="s">
        <v>402</v>
      </c>
      <c r="D364" s="207" t="s">
        <v>125</v>
      </c>
      <c r="E364" s="208" t="s">
        <v>453</v>
      </c>
      <c r="F364" s="209" t="s">
        <v>454</v>
      </c>
      <c r="G364" s="210" t="s">
        <v>128</v>
      </c>
      <c r="H364" s="211">
        <v>63.579999999999998</v>
      </c>
      <c r="I364" s="212"/>
      <c r="J364" s="213">
        <f>ROUND(I364*H364,2)</f>
        <v>0</v>
      </c>
      <c r="K364" s="214"/>
      <c r="L364" s="46"/>
      <c r="M364" s="215" t="s">
        <v>19</v>
      </c>
      <c r="N364" s="216" t="s">
        <v>45</v>
      </c>
      <c r="O364" s="86"/>
      <c r="P364" s="217">
        <f>O364*H364</f>
        <v>0</v>
      </c>
      <c r="Q364" s="217">
        <v>0.37536000000000003</v>
      </c>
      <c r="R364" s="217">
        <f>Q364*H364</f>
        <v>23.865388800000002</v>
      </c>
      <c r="S364" s="217">
        <v>0</v>
      </c>
      <c r="T364" s="218">
        <f>S364*H364</f>
        <v>0</v>
      </c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R364" s="219" t="s">
        <v>129</v>
      </c>
      <c r="AT364" s="219" t="s">
        <v>125</v>
      </c>
      <c r="AU364" s="219" t="s">
        <v>84</v>
      </c>
      <c r="AY364" s="19" t="s">
        <v>123</v>
      </c>
      <c r="BE364" s="220">
        <f>IF(N364="základní",J364,0)</f>
        <v>0</v>
      </c>
      <c r="BF364" s="220">
        <f>IF(N364="snížená",J364,0)</f>
        <v>0</v>
      </c>
      <c r="BG364" s="220">
        <f>IF(N364="zákl. přenesená",J364,0)</f>
        <v>0</v>
      </c>
      <c r="BH364" s="220">
        <f>IF(N364="sníž. přenesená",J364,0)</f>
        <v>0</v>
      </c>
      <c r="BI364" s="220">
        <f>IF(N364="nulová",J364,0)</f>
        <v>0</v>
      </c>
      <c r="BJ364" s="19" t="s">
        <v>82</v>
      </c>
      <c r="BK364" s="220">
        <f>ROUND(I364*H364,2)</f>
        <v>0</v>
      </c>
      <c r="BL364" s="19" t="s">
        <v>129</v>
      </c>
      <c r="BM364" s="219" t="s">
        <v>915</v>
      </c>
    </row>
    <row r="365" s="2" customFormat="1">
      <c r="A365" s="40"/>
      <c r="B365" s="41"/>
      <c r="C365" s="42"/>
      <c r="D365" s="221" t="s">
        <v>131</v>
      </c>
      <c r="E365" s="42"/>
      <c r="F365" s="222" t="s">
        <v>456</v>
      </c>
      <c r="G365" s="42"/>
      <c r="H365" s="42"/>
      <c r="I365" s="223"/>
      <c r="J365" s="42"/>
      <c r="K365" s="42"/>
      <c r="L365" s="46"/>
      <c r="M365" s="224"/>
      <c r="N365" s="225"/>
      <c r="O365" s="86"/>
      <c r="P365" s="86"/>
      <c r="Q365" s="86"/>
      <c r="R365" s="86"/>
      <c r="S365" s="86"/>
      <c r="T365" s="87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  <c r="AT365" s="19" t="s">
        <v>131</v>
      </c>
      <c r="AU365" s="19" t="s">
        <v>84</v>
      </c>
    </row>
    <row r="366" s="13" customFormat="1">
      <c r="A366" s="13"/>
      <c r="B366" s="226"/>
      <c r="C366" s="227"/>
      <c r="D366" s="228" t="s">
        <v>133</v>
      </c>
      <c r="E366" s="229" t="s">
        <v>19</v>
      </c>
      <c r="F366" s="230" t="s">
        <v>916</v>
      </c>
      <c r="G366" s="227"/>
      <c r="H366" s="231">
        <v>21.359999999999999</v>
      </c>
      <c r="I366" s="232"/>
      <c r="J366" s="227"/>
      <c r="K366" s="227"/>
      <c r="L366" s="233"/>
      <c r="M366" s="234"/>
      <c r="N366" s="235"/>
      <c r="O366" s="235"/>
      <c r="P366" s="235"/>
      <c r="Q366" s="235"/>
      <c r="R366" s="235"/>
      <c r="S366" s="235"/>
      <c r="T366" s="236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T366" s="237" t="s">
        <v>133</v>
      </c>
      <c r="AU366" s="237" t="s">
        <v>84</v>
      </c>
      <c r="AV366" s="13" t="s">
        <v>84</v>
      </c>
      <c r="AW366" s="13" t="s">
        <v>33</v>
      </c>
      <c r="AX366" s="13" t="s">
        <v>74</v>
      </c>
      <c r="AY366" s="237" t="s">
        <v>123</v>
      </c>
    </row>
    <row r="367" s="14" customFormat="1">
      <c r="A367" s="14"/>
      <c r="B367" s="238"/>
      <c r="C367" s="239"/>
      <c r="D367" s="228" t="s">
        <v>133</v>
      </c>
      <c r="E367" s="240" t="s">
        <v>19</v>
      </c>
      <c r="F367" s="241" t="s">
        <v>831</v>
      </c>
      <c r="G367" s="239"/>
      <c r="H367" s="240" t="s">
        <v>19</v>
      </c>
      <c r="I367" s="242"/>
      <c r="J367" s="239"/>
      <c r="K367" s="239"/>
      <c r="L367" s="243"/>
      <c r="M367" s="244"/>
      <c r="N367" s="245"/>
      <c r="O367" s="245"/>
      <c r="P367" s="245"/>
      <c r="Q367" s="245"/>
      <c r="R367" s="245"/>
      <c r="S367" s="245"/>
      <c r="T367" s="246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T367" s="247" t="s">
        <v>133</v>
      </c>
      <c r="AU367" s="247" t="s">
        <v>84</v>
      </c>
      <c r="AV367" s="14" t="s">
        <v>82</v>
      </c>
      <c r="AW367" s="14" t="s">
        <v>33</v>
      </c>
      <c r="AX367" s="14" t="s">
        <v>74</v>
      </c>
      <c r="AY367" s="247" t="s">
        <v>123</v>
      </c>
    </row>
    <row r="368" s="13" customFormat="1">
      <c r="A368" s="13"/>
      <c r="B368" s="226"/>
      <c r="C368" s="227"/>
      <c r="D368" s="228" t="s">
        <v>133</v>
      </c>
      <c r="E368" s="229" t="s">
        <v>19</v>
      </c>
      <c r="F368" s="230" t="s">
        <v>917</v>
      </c>
      <c r="G368" s="227"/>
      <c r="H368" s="231">
        <v>20.579999999999998</v>
      </c>
      <c r="I368" s="232"/>
      <c r="J368" s="227"/>
      <c r="K368" s="227"/>
      <c r="L368" s="233"/>
      <c r="M368" s="234"/>
      <c r="N368" s="235"/>
      <c r="O368" s="235"/>
      <c r="P368" s="235"/>
      <c r="Q368" s="235"/>
      <c r="R368" s="235"/>
      <c r="S368" s="235"/>
      <c r="T368" s="236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T368" s="237" t="s">
        <v>133</v>
      </c>
      <c r="AU368" s="237" t="s">
        <v>84</v>
      </c>
      <c r="AV368" s="13" t="s">
        <v>84</v>
      </c>
      <c r="AW368" s="13" t="s">
        <v>33</v>
      </c>
      <c r="AX368" s="13" t="s">
        <v>74</v>
      </c>
      <c r="AY368" s="237" t="s">
        <v>123</v>
      </c>
    </row>
    <row r="369" s="14" customFormat="1">
      <c r="A369" s="14"/>
      <c r="B369" s="238"/>
      <c r="C369" s="239"/>
      <c r="D369" s="228" t="s">
        <v>133</v>
      </c>
      <c r="E369" s="240" t="s">
        <v>19</v>
      </c>
      <c r="F369" s="241" t="s">
        <v>833</v>
      </c>
      <c r="G369" s="239"/>
      <c r="H369" s="240" t="s">
        <v>19</v>
      </c>
      <c r="I369" s="242"/>
      <c r="J369" s="239"/>
      <c r="K369" s="239"/>
      <c r="L369" s="243"/>
      <c r="M369" s="244"/>
      <c r="N369" s="245"/>
      <c r="O369" s="245"/>
      <c r="P369" s="245"/>
      <c r="Q369" s="245"/>
      <c r="R369" s="245"/>
      <c r="S369" s="245"/>
      <c r="T369" s="246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T369" s="247" t="s">
        <v>133</v>
      </c>
      <c r="AU369" s="247" t="s">
        <v>84</v>
      </c>
      <c r="AV369" s="14" t="s">
        <v>82</v>
      </c>
      <c r="AW369" s="14" t="s">
        <v>33</v>
      </c>
      <c r="AX369" s="14" t="s">
        <v>74</v>
      </c>
      <c r="AY369" s="247" t="s">
        <v>123</v>
      </c>
    </row>
    <row r="370" s="13" customFormat="1">
      <c r="A370" s="13"/>
      <c r="B370" s="226"/>
      <c r="C370" s="227"/>
      <c r="D370" s="228" t="s">
        <v>133</v>
      </c>
      <c r="E370" s="229" t="s">
        <v>19</v>
      </c>
      <c r="F370" s="230" t="s">
        <v>918</v>
      </c>
      <c r="G370" s="227"/>
      <c r="H370" s="231">
        <v>19.640000000000001</v>
      </c>
      <c r="I370" s="232"/>
      <c r="J370" s="227"/>
      <c r="K370" s="227"/>
      <c r="L370" s="233"/>
      <c r="M370" s="234"/>
      <c r="N370" s="235"/>
      <c r="O370" s="235"/>
      <c r="P370" s="235"/>
      <c r="Q370" s="235"/>
      <c r="R370" s="235"/>
      <c r="S370" s="235"/>
      <c r="T370" s="236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T370" s="237" t="s">
        <v>133</v>
      </c>
      <c r="AU370" s="237" t="s">
        <v>84</v>
      </c>
      <c r="AV370" s="13" t="s">
        <v>84</v>
      </c>
      <c r="AW370" s="13" t="s">
        <v>33</v>
      </c>
      <c r="AX370" s="13" t="s">
        <v>74</v>
      </c>
      <c r="AY370" s="237" t="s">
        <v>123</v>
      </c>
    </row>
    <row r="371" s="14" customFormat="1">
      <c r="A371" s="14"/>
      <c r="B371" s="238"/>
      <c r="C371" s="239"/>
      <c r="D371" s="228" t="s">
        <v>133</v>
      </c>
      <c r="E371" s="240" t="s">
        <v>19</v>
      </c>
      <c r="F371" s="241" t="s">
        <v>835</v>
      </c>
      <c r="G371" s="239"/>
      <c r="H371" s="240" t="s">
        <v>19</v>
      </c>
      <c r="I371" s="242"/>
      <c r="J371" s="239"/>
      <c r="K371" s="239"/>
      <c r="L371" s="243"/>
      <c r="M371" s="244"/>
      <c r="N371" s="245"/>
      <c r="O371" s="245"/>
      <c r="P371" s="245"/>
      <c r="Q371" s="245"/>
      <c r="R371" s="245"/>
      <c r="S371" s="245"/>
      <c r="T371" s="246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T371" s="247" t="s">
        <v>133</v>
      </c>
      <c r="AU371" s="247" t="s">
        <v>84</v>
      </c>
      <c r="AV371" s="14" t="s">
        <v>82</v>
      </c>
      <c r="AW371" s="14" t="s">
        <v>33</v>
      </c>
      <c r="AX371" s="14" t="s">
        <v>74</v>
      </c>
      <c r="AY371" s="247" t="s">
        <v>123</v>
      </c>
    </row>
    <row r="372" s="13" customFormat="1">
      <c r="A372" s="13"/>
      <c r="B372" s="226"/>
      <c r="C372" s="227"/>
      <c r="D372" s="228" t="s">
        <v>133</v>
      </c>
      <c r="E372" s="229" t="s">
        <v>19</v>
      </c>
      <c r="F372" s="230" t="s">
        <v>836</v>
      </c>
      <c r="G372" s="227"/>
      <c r="H372" s="231">
        <v>2</v>
      </c>
      <c r="I372" s="232"/>
      <c r="J372" s="227"/>
      <c r="K372" s="227"/>
      <c r="L372" s="233"/>
      <c r="M372" s="234"/>
      <c r="N372" s="235"/>
      <c r="O372" s="235"/>
      <c r="P372" s="235"/>
      <c r="Q372" s="235"/>
      <c r="R372" s="235"/>
      <c r="S372" s="235"/>
      <c r="T372" s="236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37" t="s">
        <v>133</v>
      </c>
      <c r="AU372" s="237" t="s">
        <v>84</v>
      </c>
      <c r="AV372" s="13" t="s">
        <v>84</v>
      </c>
      <c r="AW372" s="13" t="s">
        <v>33</v>
      </c>
      <c r="AX372" s="13" t="s">
        <v>74</v>
      </c>
      <c r="AY372" s="237" t="s">
        <v>123</v>
      </c>
    </row>
    <row r="373" s="14" customFormat="1">
      <c r="A373" s="14"/>
      <c r="B373" s="238"/>
      <c r="C373" s="239"/>
      <c r="D373" s="228" t="s">
        <v>133</v>
      </c>
      <c r="E373" s="240" t="s">
        <v>19</v>
      </c>
      <c r="F373" s="241" t="s">
        <v>138</v>
      </c>
      <c r="G373" s="239"/>
      <c r="H373" s="240" t="s">
        <v>19</v>
      </c>
      <c r="I373" s="242"/>
      <c r="J373" s="239"/>
      <c r="K373" s="239"/>
      <c r="L373" s="243"/>
      <c r="M373" s="244"/>
      <c r="N373" s="245"/>
      <c r="O373" s="245"/>
      <c r="P373" s="245"/>
      <c r="Q373" s="245"/>
      <c r="R373" s="245"/>
      <c r="S373" s="245"/>
      <c r="T373" s="246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T373" s="247" t="s">
        <v>133</v>
      </c>
      <c r="AU373" s="247" t="s">
        <v>84</v>
      </c>
      <c r="AV373" s="14" t="s">
        <v>82</v>
      </c>
      <c r="AW373" s="14" t="s">
        <v>33</v>
      </c>
      <c r="AX373" s="14" t="s">
        <v>74</v>
      </c>
      <c r="AY373" s="247" t="s">
        <v>123</v>
      </c>
    </row>
    <row r="374" s="15" customFormat="1">
      <c r="A374" s="15"/>
      <c r="B374" s="248"/>
      <c r="C374" s="249"/>
      <c r="D374" s="228" t="s">
        <v>133</v>
      </c>
      <c r="E374" s="250" t="s">
        <v>19</v>
      </c>
      <c r="F374" s="251" t="s">
        <v>155</v>
      </c>
      <c r="G374" s="249"/>
      <c r="H374" s="252">
        <v>63.579999999999998</v>
      </c>
      <c r="I374" s="253"/>
      <c r="J374" s="249"/>
      <c r="K374" s="249"/>
      <c r="L374" s="254"/>
      <c r="M374" s="255"/>
      <c r="N374" s="256"/>
      <c r="O374" s="256"/>
      <c r="P374" s="256"/>
      <c r="Q374" s="256"/>
      <c r="R374" s="256"/>
      <c r="S374" s="256"/>
      <c r="T374" s="257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T374" s="258" t="s">
        <v>133</v>
      </c>
      <c r="AU374" s="258" t="s">
        <v>84</v>
      </c>
      <c r="AV374" s="15" t="s">
        <v>129</v>
      </c>
      <c r="AW374" s="15" t="s">
        <v>33</v>
      </c>
      <c r="AX374" s="15" t="s">
        <v>82</v>
      </c>
      <c r="AY374" s="258" t="s">
        <v>123</v>
      </c>
    </row>
    <row r="375" s="2" customFormat="1" ht="49.05" customHeight="1">
      <c r="A375" s="40"/>
      <c r="B375" s="41"/>
      <c r="C375" s="207" t="s">
        <v>409</v>
      </c>
      <c r="D375" s="207" t="s">
        <v>125</v>
      </c>
      <c r="E375" s="208" t="s">
        <v>478</v>
      </c>
      <c r="F375" s="209" t="s">
        <v>479</v>
      </c>
      <c r="G375" s="210" t="s">
        <v>128</v>
      </c>
      <c r="H375" s="211">
        <v>125.16</v>
      </c>
      <c r="I375" s="212"/>
      <c r="J375" s="213">
        <f>ROUND(I375*H375,2)</f>
        <v>0</v>
      </c>
      <c r="K375" s="214"/>
      <c r="L375" s="46"/>
      <c r="M375" s="215" t="s">
        <v>19</v>
      </c>
      <c r="N375" s="216" t="s">
        <v>45</v>
      </c>
      <c r="O375" s="86"/>
      <c r="P375" s="217">
        <f>O375*H375</f>
        <v>0</v>
      </c>
      <c r="Q375" s="217">
        <v>0.60904000000000003</v>
      </c>
      <c r="R375" s="217">
        <f>Q375*H375</f>
        <v>76.227446400000005</v>
      </c>
      <c r="S375" s="217">
        <v>0</v>
      </c>
      <c r="T375" s="218">
        <f>S375*H375</f>
        <v>0</v>
      </c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R375" s="219" t="s">
        <v>129</v>
      </c>
      <c r="AT375" s="219" t="s">
        <v>125</v>
      </c>
      <c r="AU375" s="219" t="s">
        <v>84</v>
      </c>
      <c r="AY375" s="19" t="s">
        <v>123</v>
      </c>
      <c r="BE375" s="220">
        <f>IF(N375="základní",J375,0)</f>
        <v>0</v>
      </c>
      <c r="BF375" s="220">
        <f>IF(N375="snížená",J375,0)</f>
        <v>0</v>
      </c>
      <c r="BG375" s="220">
        <f>IF(N375="zákl. přenesená",J375,0)</f>
        <v>0</v>
      </c>
      <c r="BH375" s="220">
        <f>IF(N375="sníž. přenesená",J375,0)</f>
        <v>0</v>
      </c>
      <c r="BI375" s="220">
        <f>IF(N375="nulová",J375,0)</f>
        <v>0</v>
      </c>
      <c r="BJ375" s="19" t="s">
        <v>82</v>
      </c>
      <c r="BK375" s="220">
        <f>ROUND(I375*H375,2)</f>
        <v>0</v>
      </c>
      <c r="BL375" s="19" t="s">
        <v>129</v>
      </c>
      <c r="BM375" s="219" t="s">
        <v>919</v>
      </c>
    </row>
    <row r="376" s="2" customFormat="1">
      <c r="A376" s="40"/>
      <c r="B376" s="41"/>
      <c r="C376" s="42"/>
      <c r="D376" s="221" t="s">
        <v>131</v>
      </c>
      <c r="E376" s="42"/>
      <c r="F376" s="222" t="s">
        <v>481</v>
      </c>
      <c r="G376" s="42"/>
      <c r="H376" s="42"/>
      <c r="I376" s="223"/>
      <c r="J376" s="42"/>
      <c r="K376" s="42"/>
      <c r="L376" s="46"/>
      <c r="M376" s="224"/>
      <c r="N376" s="225"/>
      <c r="O376" s="86"/>
      <c r="P376" s="86"/>
      <c r="Q376" s="86"/>
      <c r="R376" s="86"/>
      <c r="S376" s="86"/>
      <c r="T376" s="87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  <c r="AT376" s="19" t="s">
        <v>131</v>
      </c>
      <c r="AU376" s="19" t="s">
        <v>84</v>
      </c>
    </row>
    <row r="377" s="13" customFormat="1">
      <c r="A377" s="13"/>
      <c r="B377" s="226"/>
      <c r="C377" s="227"/>
      <c r="D377" s="228" t="s">
        <v>133</v>
      </c>
      <c r="E377" s="229" t="s">
        <v>19</v>
      </c>
      <c r="F377" s="230" t="s">
        <v>830</v>
      </c>
      <c r="G377" s="227"/>
      <c r="H377" s="231">
        <v>42.719999999999999</v>
      </c>
      <c r="I377" s="232"/>
      <c r="J377" s="227"/>
      <c r="K377" s="227"/>
      <c r="L377" s="233"/>
      <c r="M377" s="234"/>
      <c r="N377" s="235"/>
      <c r="O377" s="235"/>
      <c r="P377" s="235"/>
      <c r="Q377" s="235"/>
      <c r="R377" s="235"/>
      <c r="S377" s="235"/>
      <c r="T377" s="236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T377" s="237" t="s">
        <v>133</v>
      </c>
      <c r="AU377" s="237" t="s">
        <v>84</v>
      </c>
      <c r="AV377" s="13" t="s">
        <v>84</v>
      </c>
      <c r="AW377" s="13" t="s">
        <v>33</v>
      </c>
      <c r="AX377" s="13" t="s">
        <v>74</v>
      </c>
      <c r="AY377" s="237" t="s">
        <v>123</v>
      </c>
    </row>
    <row r="378" s="14" customFormat="1">
      <c r="A378" s="14"/>
      <c r="B378" s="238"/>
      <c r="C378" s="239"/>
      <c r="D378" s="228" t="s">
        <v>133</v>
      </c>
      <c r="E378" s="240" t="s">
        <v>19</v>
      </c>
      <c r="F378" s="241" t="s">
        <v>831</v>
      </c>
      <c r="G378" s="239"/>
      <c r="H378" s="240" t="s">
        <v>19</v>
      </c>
      <c r="I378" s="242"/>
      <c r="J378" s="239"/>
      <c r="K378" s="239"/>
      <c r="L378" s="243"/>
      <c r="M378" s="244"/>
      <c r="N378" s="245"/>
      <c r="O378" s="245"/>
      <c r="P378" s="245"/>
      <c r="Q378" s="245"/>
      <c r="R378" s="245"/>
      <c r="S378" s="245"/>
      <c r="T378" s="246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T378" s="247" t="s">
        <v>133</v>
      </c>
      <c r="AU378" s="247" t="s">
        <v>84</v>
      </c>
      <c r="AV378" s="14" t="s">
        <v>82</v>
      </c>
      <c r="AW378" s="14" t="s">
        <v>33</v>
      </c>
      <c r="AX378" s="14" t="s">
        <v>74</v>
      </c>
      <c r="AY378" s="247" t="s">
        <v>123</v>
      </c>
    </row>
    <row r="379" s="13" customFormat="1">
      <c r="A379" s="13"/>
      <c r="B379" s="226"/>
      <c r="C379" s="227"/>
      <c r="D379" s="228" t="s">
        <v>133</v>
      </c>
      <c r="E379" s="229" t="s">
        <v>19</v>
      </c>
      <c r="F379" s="230" t="s">
        <v>832</v>
      </c>
      <c r="G379" s="227"/>
      <c r="H379" s="231">
        <v>41.159999999999997</v>
      </c>
      <c r="I379" s="232"/>
      <c r="J379" s="227"/>
      <c r="K379" s="227"/>
      <c r="L379" s="233"/>
      <c r="M379" s="234"/>
      <c r="N379" s="235"/>
      <c r="O379" s="235"/>
      <c r="P379" s="235"/>
      <c r="Q379" s="235"/>
      <c r="R379" s="235"/>
      <c r="S379" s="235"/>
      <c r="T379" s="236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T379" s="237" t="s">
        <v>133</v>
      </c>
      <c r="AU379" s="237" t="s">
        <v>84</v>
      </c>
      <c r="AV379" s="13" t="s">
        <v>84</v>
      </c>
      <c r="AW379" s="13" t="s">
        <v>33</v>
      </c>
      <c r="AX379" s="13" t="s">
        <v>74</v>
      </c>
      <c r="AY379" s="237" t="s">
        <v>123</v>
      </c>
    </row>
    <row r="380" s="14" customFormat="1">
      <c r="A380" s="14"/>
      <c r="B380" s="238"/>
      <c r="C380" s="239"/>
      <c r="D380" s="228" t="s">
        <v>133</v>
      </c>
      <c r="E380" s="240" t="s">
        <v>19</v>
      </c>
      <c r="F380" s="241" t="s">
        <v>833</v>
      </c>
      <c r="G380" s="239"/>
      <c r="H380" s="240" t="s">
        <v>19</v>
      </c>
      <c r="I380" s="242"/>
      <c r="J380" s="239"/>
      <c r="K380" s="239"/>
      <c r="L380" s="243"/>
      <c r="M380" s="244"/>
      <c r="N380" s="245"/>
      <c r="O380" s="245"/>
      <c r="P380" s="245"/>
      <c r="Q380" s="245"/>
      <c r="R380" s="245"/>
      <c r="S380" s="245"/>
      <c r="T380" s="246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T380" s="247" t="s">
        <v>133</v>
      </c>
      <c r="AU380" s="247" t="s">
        <v>84</v>
      </c>
      <c r="AV380" s="14" t="s">
        <v>82</v>
      </c>
      <c r="AW380" s="14" t="s">
        <v>33</v>
      </c>
      <c r="AX380" s="14" t="s">
        <v>74</v>
      </c>
      <c r="AY380" s="247" t="s">
        <v>123</v>
      </c>
    </row>
    <row r="381" s="13" customFormat="1">
      <c r="A381" s="13"/>
      <c r="B381" s="226"/>
      <c r="C381" s="227"/>
      <c r="D381" s="228" t="s">
        <v>133</v>
      </c>
      <c r="E381" s="229" t="s">
        <v>19</v>
      </c>
      <c r="F381" s="230" t="s">
        <v>834</v>
      </c>
      <c r="G381" s="227"/>
      <c r="H381" s="231">
        <v>39.280000000000001</v>
      </c>
      <c r="I381" s="232"/>
      <c r="J381" s="227"/>
      <c r="K381" s="227"/>
      <c r="L381" s="233"/>
      <c r="M381" s="234"/>
      <c r="N381" s="235"/>
      <c r="O381" s="235"/>
      <c r="P381" s="235"/>
      <c r="Q381" s="235"/>
      <c r="R381" s="235"/>
      <c r="S381" s="235"/>
      <c r="T381" s="236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T381" s="237" t="s">
        <v>133</v>
      </c>
      <c r="AU381" s="237" t="s">
        <v>84</v>
      </c>
      <c r="AV381" s="13" t="s">
        <v>84</v>
      </c>
      <c r="AW381" s="13" t="s">
        <v>33</v>
      </c>
      <c r="AX381" s="13" t="s">
        <v>74</v>
      </c>
      <c r="AY381" s="237" t="s">
        <v>123</v>
      </c>
    </row>
    <row r="382" s="14" customFormat="1">
      <c r="A382" s="14"/>
      <c r="B382" s="238"/>
      <c r="C382" s="239"/>
      <c r="D382" s="228" t="s">
        <v>133</v>
      </c>
      <c r="E382" s="240" t="s">
        <v>19</v>
      </c>
      <c r="F382" s="241" t="s">
        <v>835</v>
      </c>
      <c r="G382" s="239"/>
      <c r="H382" s="240" t="s">
        <v>19</v>
      </c>
      <c r="I382" s="242"/>
      <c r="J382" s="239"/>
      <c r="K382" s="239"/>
      <c r="L382" s="243"/>
      <c r="M382" s="244"/>
      <c r="N382" s="245"/>
      <c r="O382" s="245"/>
      <c r="P382" s="245"/>
      <c r="Q382" s="245"/>
      <c r="R382" s="245"/>
      <c r="S382" s="245"/>
      <c r="T382" s="246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T382" s="247" t="s">
        <v>133</v>
      </c>
      <c r="AU382" s="247" t="s">
        <v>84</v>
      </c>
      <c r="AV382" s="14" t="s">
        <v>82</v>
      </c>
      <c r="AW382" s="14" t="s">
        <v>33</v>
      </c>
      <c r="AX382" s="14" t="s">
        <v>74</v>
      </c>
      <c r="AY382" s="247" t="s">
        <v>123</v>
      </c>
    </row>
    <row r="383" s="13" customFormat="1">
      <c r="A383" s="13"/>
      <c r="B383" s="226"/>
      <c r="C383" s="227"/>
      <c r="D383" s="228" t="s">
        <v>133</v>
      </c>
      <c r="E383" s="229" t="s">
        <v>19</v>
      </c>
      <c r="F383" s="230" t="s">
        <v>836</v>
      </c>
      <c r="G383" s="227"/>
      <c r="H383" s="231">
        <v>2</v>
      </c>
      <c r="I383" s="232"/>
      <c r="J383" s="227"/>
      <c r="K383" s="227"/>
      <c r="L383" s="233"/>
      <c r="M383" s="234"/>
      <c r="N383" s="235"/>
      <c r="O383" s="235"/>
      <c r="P383" s="235"/>
      <c r="Q383" s="235"/>
      <c r="R383" s="235"/>
      <c r="S383" s="235"/>
      <c r="T383" s="236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T383" s="237" t="s">
        <v>133</v>
      </c>
      <c r="AU383" s="237" t="s">
        <v>84</v>
      </c>
      <c r="AV383" s="13" t="s">
        <v>84</v>
      </c>
      <c r="AW383" s="13" t="s">
        <v>33</v>
      </c>
      <c r="AX383" s="13" t="s">
        <v>74</v>
      </c>
      <c r="AY383" s="237" t="s">
        <v>123</v>
      </c>
    </row>
    <row r="384" s="14" customFormat="1">
      <c r="A384" s="14"/>
      <c r="B384" s="238"/>
      <c r="C384" s="239"/>
      <c r="D384" s="228" t="s">
        <v>133</v>
      </c>
      <c r="E384" s="240" t="s">
        <v>19</v>
      </c>
      <c r="F384" s="241" t="s">
        <v>138</v>
      </c>
      <c r="G384" s="239"/>
      <c r="H384" s="240" t="s">
        <v>19</v>
      </c>
      <c r="I384" s="242"/>
      <c r="J384" s="239"/>
      <c r="K384" s="239"/>
      <c r="L384" s="243"/>
      <c r="M384" s="244"/>
      <c r="N384" s="245"/>
      <c r="O384" s="245"/>
      <c r="P384" s="245"/>
      <c r="Q384" s="245"/>
      <c r="R384" s="245"/>
      <c r="S384" s="245"/>
      <c r="T384" s="246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T384" s="247" t="s">
        <v>133</v>
      </c>
      <c r="AU384" s="247" t="s">
        <v>84</v>
      </c>
      <c r="AV384" s="14" t="s">
        <v>82</v>
      </c>
      <c r="AW384" s="14" t="s">
        <v>33</v>
      </c>
      <c r="AX384" s="14" t="s">
        <v>74</v>
      </c>
      <c r="AY384" s="247" t="s">
        <v>123</v>
      </c>
    </row>
    <row r="385" s="15" customFormat="1">
      <c r="A385" s="15"/>
      <c r="B385" s="248"/>
      <c r="C385" s="249"/>
      <c r="D385" s="228" t="s">
        <v>133</v>
      </c>
      <c r="E385" s="250" t="s">
        <v>19</v>
      </c>
      <c r="F385" s="251" t="s">
        <v>155</v>
      </c>
      <c r="G385" s="249"/>
      <c r="H385" s="252">
        <v>125.16</v>
      </c>
      <c r="I385" s="253"/>
      <c r="J385" s="249"/>
      <c r="K385" s="249"/>
      <c r="L385" s="254"/>
      <c r="M385" s="255"/>
      <c r="N385" s="256"/>
      <c r="O385" s="256"/>
      <c r="P385" s="256"/>
      <c r="Q385" s="256"/>
      <c r="R385" s="256"/>
      <c r="S385" s="256"/>
      <c r="T385" s="257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T385" s="258" t="s">
        <v>133</v>
      </c>
      <c r="AU385" s="258" t="s">
        <v>84</v>
      </c>
      <c r="AV385" s="15" t="s">
        <v>129</v>
      </c>
      <c r="AW385" s="15" t="s">
        <v>33</v>
      </c>
      <c r="AX385" s="15" t="s">
        <v>82</v>
      </c>
      <c r="AY385" s="258" t="s">
        <v>123</v>
      </c>
    </row>
    <row r="386" s="2" customFormat="1" ht="24.15" customHeight="1">
      <c r="A386" s="40"/>
      <c r="B386" s="41"/>
      <c r="C386" s="270" t="s">
        <v>419</v>
      </c>
      <c r="D386" s="270" t="s">
        <v>403</v>
      </c>
      <c r="E386" s="271" t="s">
        <v>483</v>
      </c>
      <c r="F386" s="272" t="s">
        <v>484</v>
      </c>
      <c r="G386" s="273" t="s">
        <v>128</v>
      </c>
      <c r="H386" s="274">
        <v>-125.16</v>
      </c>
      <c r="I386" s="275"/>
      <c r="J386" s="276">
        <f>ROUND(I386*H386,2)</f>
        <v>0</v>
      </c>
      <c r="K386" s="277"/>
      <c r="L386" s="278"/>
      <c r="M386" s="279" t="s">
        <v>19</v>
      </c>
      <c r="N386" s="280" t="s">
        <v>45</v>
      </c>
      <c r="O386" s="86"/>
      <c r="P386" s="217">
        <f>O386*H386</f>
        <v>0</v>
      </c>
      <c r="Q386" s="217">
        <v>-0.41699999999999998</v>
      </c>
      <c r="R386" s="217">
        <f>Q386*H386</f>
        <v>52.191719999999997</v>
      </c>
      <c r="S386" s="217">
        <v>0</v>
      </c>
      <c r="T386" s="218">
        <f>S386*H386</f>
        <v>0</v>
      </c>
      <c r="U386" s="40"/>
      <c r="V386" s="40"/>
      <c r="W386" s="40"/>
      <c r="X386" s="40"/>
      <c r="Y386" s="40"/>
      <c r="Z386" s="40"/>
      <c r="AA386" s="40"/>
      <c r="AB386" s="40"/>
      <c r="AC386" s="40"/>
      <c r="AD386" s="40"/>
      <c r="AE386" s="40"/>
      <c r="AR386" s="219" t="s">
        <v>272</v>
      </c>
      <c r="AT386" s="219" t="s">
        <v>403</v>
      </c>
      <c r="AU386" s="219" t="s">
        <v>84</v>
      </c>
      <c r="AY386" s="19" t="s">
        <v>123</v>
      </c>
      <c r="BE386" s="220">
        <f>IF(N386="základní",J386,0)</f>
        <v>0</v>
      </c>
      <c r="BF386" s="220">
        <f>IF(N386="snížená",J386,0)</f>
        <v>0</v>
      </c>
      <c r="BG386" s="220">
        <f>IF(N386="zákl. přenesená",J386,0)</f>
        <v>0</v>
      </c>
      <c r="BH386" s="220">
        <f>IF(N386="sníž. přenesená",J386,0)</f>
        <v>0</v>
      </c>
      <c r="BI386" s="220">
        <f>IF(N386="nulová",J386,0)</f>
        <v>0</v>
      </c>
      <c r="BJ386" s="19" t="s">
        <v>82</v>
      </c>
      <c r="BK386" s="220">
        <f>ROUND(I386*H386,2)</f>
        <v>0</v>
      </c>
      <c r="BL386" s="19" t="s">
        <v>129</v>
      </c>
      <c r="BM386" s="219" t="s">
        <v>920</v>
      </c>
    </row>
    <row r="387" s="13" customFormat="1">
      <c r="A387" s="13"/>
      <c r="B387" s="226"/>
      <c r="C387" s="227"/>
      <c r="D387" s="228" t="s">
        <v>133</v>
      </c>
      <c r="E387" s="229" t="s">
        <v>19</v>
      </c>
      <c r="F387" s="230" t="s">
        <v>830</v>
      </c>
      <c r="G387" s="227"/>
      <c r="H387" s="231">
        <v>42.719999999999999</v>
      </c>
      <c r="I387" s="232"/>
      <c r="J387" s="227"/>
      <c r="K387" s="227"/>
      <c r="L387" s="233"/>
      <c r="M387" s="234"/>
      <c r="N387" s="235"/>
      <c r="O387" s="235"/>
      <c r="P387" s="235"/>
      <c r="Q387" s="235"/>
      <c r="R387" s="235"/>
      <c r="S387" s="235"/>
      <c r="T387" s="236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T387" s="237" t="s">
        <v>133</v>
      </c>
      <c r="AU387" s="237" t="s">
        <v>84</v>
      </c>
      <c r="AV387" s="13" t="s">
        <v>84</v>
      </c>
      <c r="AW387" s="13" t="s">
        <v>33</v>
      </c>
      <c r="AX387" s="13" t="s">
        <v>74</v>
      </c>
      <c r="AY387" s="237" t="s">
        <v>123</v>
      </c>
    </row>
    <row r="388" s="14" customFormat="1">
      <c r="A388" s="14"/>
      <c r="B388" s="238"/>
      <c r="C388" s="239"/>
      <c r="D388" s="228" t="s">
        <v>133</v>
      </c>
      <c r="E388" s="240" t="s">
        <v>19</v>
      </c>
      <c r="F388" s="241" t="s">
        <v>831</v>
      </c>
      <c r="G388" s="239"/>
      <c r="H388" s="240" t="s">
        <v>19</v>
      </c>
      <c r="I388" s="242"/>
      <c r="J388" s="239"/>
      <c r="K388" s="239"/>
      <c r="L388" s="243"/>
      <c r="M388" s="244"/>
      <c r="N388" s="245"/>
      <c r="O388" s="245"/>
      <c r="P388" s="245"/>
      <c r="Q388" s="245"/>
      <c r="R388" s="245"/>
      <c r="S388" s="245"/>
      <c r="T388" s="246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T388" s="247" t="s">
        <v>133</v>
      </c>
      <c r="AU388" s="247" t="s">
        <v>84</v>
      </c>
      <c r="AV388" s="14" t="s">
        <v>82</v>
      </c>
      <c r="AW388" s="14" t="s">
        <v>33</v>
      </c>
      <c r="AX388" s="14" t="s">
        <v>74</v>
      </c>
      <c r="AY388" s="247" t="s">
        <v>123</v>
      </c>
    </row>
    <row r="389" s="13" customFormat="1">
      <c r="A389" s="13"/>
      <c r="B389" s="226"/>
      <c r="C389" s="227"/>
      <c r="D389" s="228" t="s">
        <v>133</v>
      </c>
      <c r="E389" s="229" t="s">
        <v>19</v>
      </c>
      <c r="F389" s="230" t="s">
        <v>832</v>
      </c>
      <c r="G389" s="227"/>
      <c r="H389" s="231">
        <v>41.159999999999997</v>
      </c>
      <c r="I389" s="232"/>
      <c r="J389" s="227"/>
      <c r="K389" s="227"/>
      <c r="L389" s="233"/>
      <c r="M389" s="234"/>
      <c r="N389" s="235"/>
      <c r="O389" s="235"/>
      <c r="P389" s="235"/>
      <c r="Q389" s="235"/>
      <c r="R389" s="235"/>
      <c r="S389" s="235"/>
      <c r="T389" s="236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T389" s="237" t="s">
        <v>133</v>
      </c>
      <c r="AU389" s="237" t="s">
        <v>84</v>
      </c>
      <c r="AV389" s="13" t="s">
        <v>84</v>
      </c>
      <c r="AW389" s="13" t="s">
        <v>33</v>
      </c>
      <c r="AX389" s="13" t="s">
        <v>74</v>
      </c>
      <c r="AY389" s="237" t="s">
        <v>123</v>
      </c>
    </row>
    <row r="390" s="14" customFormat="1">
      <c r="A390" s="14"/>
      <c r="B390" s="238"/>
      <c r="C390" s="239"/>
      <c r="D390" s="228" t="s">
        <v>133</v>
      </c>
      <c r="E390" s="240" t="s">
        <v>19</v>
      </c>
      <c r="F390" s="241" t="s">
        <v>833</v>
      </c>
      <c r="G390" s="239"/>
      <c r="H390" s="240" t="s">
        <v>19</v>
      </c>
      <c r="I390" s="242"/>
      <c r="J390" s="239"/>
      <c r="K390" s="239"/>
      <c r="L390" s="243"/>
      <c r="M390" s="244"/>
      <c r="N390" s="245"/>
      <c r="O390" s="245"/>
      <c r="P390" s="245"/>
      <c r="Q390" s="245"/>
      <c r="R390" s="245"/>
      <c r="S390" s="245"/>
      <c r="T390" s="246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T390" s="247" t="s">
        <v>133</v>
      </c>
      <c r="AU390" s="247" t="s">
        <v>84</v>
      </c>
      <c r="AV390" s="14" t="s">
        <v>82</v>
      </c>
      <c r="AW390" s="14" t="s">
        <v>33</v>
      </c>
      <c r="AX390" s="14" t="s">
        <v>74</v>
      </c>
      <c r="AY390" s="247" t="s">
        <v>123</v>
      </c>
    </row>
    <row r="391" s="13" customFormat="1">
      <c r="A391" s="13"/>
      <c r="B391" s="226"/>
      <c r="C391" s="227"/>
      <c r="D391" s="228" t="s">
        <v>133</v>
      </c>
      <c r="E391" s="229" t="s">
        <v>19</v>
      </c>
      <c r="F391" s="230" t="s">
        <v>834</v>
      </c>
      <c r="G391" s="227"/>
      <c r="H391" s="231">
        <v>39.280000000000001</v>
      </c>
      <c r="I391" s="232"/>
      <c r="J391" s="227"/>
      <c r="K391" s="227"/>
      <c r="L391" s="233"/>
      <c r="M391" s="234"/>
      <c r="N391" s="235"/>
      <c r="O391" s="235"/>
      <c r="P391" s="235"/>
      <c r="Q391" s="235"/>
      <c r="R391" s="235"/>
      <c r="S391" s="235"/>
      <c r="T391" s="236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T391" s="237" t="s">
        <v>133</v>
      </c>
      <c r="AU391" s="237" t="s">
        <v>84</v>
      </c>
      <c r="AV391" s="13" t="s">
        <v>84</v>
      </c>
      <c r="AW391" s="13" t="s">
        <v>33</v>
      </c>
      <c r="AX391" s="13" t="s">
        <v>74</v>
      </c>
      <c r="AY391" s="237" t="s">
        <v>123</v>
      </c>
    </row>
    <row r="392" s="14" customFormat="1">
      <c r="A392" s="14"/>
      <c r="B392" s="238"/>
      <c r="C392" s="239"/>
      <c r="D392" s="228" t="s">
        <v>133</v>
      </c>
      <c r="E392" s="240" t="s">
        <v>19</v>
      </c>
      <c r="F392" s="241" t="s">
        <v>835</v>
      </c>
      <c r="G392" s="239"/>
      <c r="H392" s="240" t="s">
        <v>19</v>
      </c>
      <c r="I392" s="242"/>
      <c r="J392" s="239"/>
      <c r="K392" s="239"/>
      <c r="L392" s="243"/>
      <c r="M392" s="244"/>
      <c r="N392" s="245"/>
      <c r="O392" s="245"/>
      <c r="P392" s="245"/>
      <c r="Q392" s="245"/>
      <c r="R392" s="245"/>
      <c r="S392" s="245"/>
      <c r="T392" s="246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T392" s="247" t="s">
        <v>133</v>
      </c>
      <c r="AU392" s="247" t="s">
        <v>84</v>
      </c>
      <c r="AV392" s="14" t="s">
        <v>82</v>
      </c>
      <c r="AW392" s="14" t="s">
        <v>33</v>
      </c>
      <c r="AX392" s="14" t="s">
        <v>74</v>
      </c>
      <c r="AY392" s="247" t="s">
        <v>123</v>
      </c>
    </row>
    <row r="393" s="13" customFormat="1">
      <c r="A393" s="13"/>
      <c r="B393" s="226"/>
      <c r="C393" s="227"/>
      <c r="D393" s="228" t="s">
        <v>133</v>
      </c>
      <c r="E393" s="229" t="s">
        <v>19</v>
      </c>
      <c r="F393" s="230" t="s">
        <v>836</v>
      </c>
      <c r="G393" s="227"/>
      <c r="H393" s="231">
        <v>2</v>
      </c>
      <c r="I393" s="232"/>
      <c r="J393" s="227"/>
      <c r="K393" s="227"/>
      <c r="L393" s="233"/>
      <c r="M393" s="234"/>
      <c r="N393" s="235"/>
      <c r="O393" s="235"/>
      <c r="P393" s="235"/>
      <c r="Q393" s="235"/>
      <c r="R393" s="235"/>
      <c r="S393" s="235"/>
      <c r="T393" s="236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T393" s="237" t="s">
        <v>133</v>
      </c>
      <c r="AU393" s="237" t="s">
        <v>84</v>
      </c>
      <c r="AV393" s="13" t="s">
        <v>84</v>
      </c>
      <c r="AW393" s="13" t="s">
        <v>33</v>
      </c>
      <c r="AX393" s="13" t="s">
        <v>74</v>
      </c>
      <c r="AY393" s="237" t="s">
        <v>123</v>
      </c>
    </row>
    <row r="394" s="14" customFormat="1">
      <c r="A394" s="14"/>
      <c r="B394" s="238"/>
      <c r="C394" s="239"/>
      <c r="D394" s="228" t="s">
        <v>133</v>
      </c>
      <c r="E394" s="240" t="s">
        <v>19</v>
      </c>
      <c r="F394" s="241" t="s">
        <v>138</v>
      </c>
      <c r="G394" s="239"/>
      <c r="H394" s="240" t="s">
        <v>19</v>
      </c>
      <c r="I394" s="242"/>
      <c r="J394" s="239"/>
      <c r="K394" s="239"/>
      <c r="L394" s="243"/>
      <c r="M394" s="244"/>
      <c r="N394" s="245"/>
      <c r="O394" s="245"/>
      <c r="P394" s="245"/>
      <c r="Q394" s="245"/>
      <c r="R394" s="245"/>
      <c r="S394" s="245"/>
      <c r="T394" s="246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T394" s="247" t="s">
        <v>133</v>
      </c>
      <c r="AU394" s="247" t="s">
        <v>84</v>
      </c>
      <c r="AV394" s="14" t="s">
        <v>82</v>
      </c>
      <c r="AW394" s="14" t="s">
        <v>33</v>
      </c>
      <c r="AX394" s="14" t="s">
        <v>74</v>
      </c>
      <c r="AY394" s="247" t="s">
        <v>123</v>
      </c>
    </row>
    <row r="395" s="15" customFormat="1">
      <c r="A395" s="15"/>
      <c r="B395" s="248"/>
      <c r="C395" s="249"/>
      <c r="D395" s="228" t="s">
        <v>133</v>
      </c>
      <c r="E395" s="250" t="s">
        <v>19</v>
      </c>
      <c r="F395" s="251" t="s">
        <v>155</v>
      </c>
      <c r="G395" s="249"/>
      <c r="H395" s="252">
        <v>125.16</v>
      </c>
      <c r="I395" s="253"/>
      <c r="J395" s="249"/>
      <c r="K395" s="249"/>
      <c r="L395" s="254"/>
      <c r="M395" s="255"/>
      <c r="N395" s="256"/>
      <c r="O395" s="256"/>
      <c r="P395" s="256"/>
      <c r="Q395" s="256"/>
      <c r="R395" s="256"/>
      <c r="S395" s="256"/>
      <c r="T395" s="257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T395" s="258" t="s">
        <v>133</v>
      </c>
      <c r="AU395" s="258" t="s">
        <v>84</v>
      </c>
      <c r="AV395" s="15" t="s">
        <v>129</v>
      </c>
      <c r="AW395" s="15" t="s">
        <v>33</v>
      </c>
      <c r="AX395" s="15" t="s">
        <v>82</v>
      </c>
      <c r="AY395" s="258" t="s">
        <v>123</v>
      </c>
    </row>
    <row r="396" s="13" customFormat="1">
      <c r="A396" s="13"/>
      <c r="B396" s="226"/>
      <c r="C396" s="227"/>
      <c r="D396" s="228" t="s">
        <v>133</v>
      </c>
      <c r="E396" s="227"/>
      <c r="F396" s="230" t="s">
        <v>921</v>
      </c>
      <c r="G396" s="227"/>
      <c r="H396" s="231">
        <v>-125.16</v>
      </c>
      <c r="I396" s="232"/>
      <c r="J396" s="227"/>
      <c r="K396" s="227"/>
      <c r="L396" s="233"/>
      <c r="M396" s="234"/>
      <c r="N396" s="235"/>
      <c r="O396" s="235"/>
      <c r="P396" s="235"/>
      <c r="Q396" s="235"/>
      <c r="R396" s="235"/>
      <c r="S396" s="235"/>
      <c r="T396" s="236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T396" s="237" t="s">
        <v>133</v>
      </c>
      <c r="AU396" s="237" t="s">
        <v>84</v>
      </c>
      <c r="AV396" s="13" t="s">
        <v>84</v>
      </c>
      <c r="AW396" s="13" t="s">
        <v>4</v>
      </c>
      <c r="AX396" s="13" t="s">
        <v>82</v>
      </c>
      <c r="AY396" s="237" t="s">
        <v>123</v>
      </c>
    </row>
    <row r="397" s="12" customFormat="1" ht="22.8" customHeight="1">
      <c r="A397" s="12"/>
      <c r="B397" s="191"/>
      <c r="C397" s="192"/>
      <c r="D397" s="193" t="s">
        <v>73</v>
      </c>
      <c r="E397" s="205" t="s">
        <v>272</v>
      </c>
      <c r="F397" s="205" t="s">
        <v>487</v>
      </c>
      <c r="G397" s="192"/>
      <c r="H397" s="192"/>
      <c r="I397" s="195"/>
      <c r="J397" s="206">
        <f>BK397</f>
        <v>0</v>
      </c>
      <c r="K397" s="192"/>
      <c r="L397" s="197"/>
      <c r="M397" s="198"/>
      <c r="N397" s="199"/>
      <c r="O397" s="199"/>
      <c r="P397" s="200">
        <f>SUM(P398:P481)</f>
        <v>0</v>
      </c>
      <c r="Q397" s="199"/>
      <c r="R397" s="200">
        <f>SUM(R398:R481)</f>
        <v>2.8612569799999998</v>
      </c>
      <c r="S397" s="199"/>
      <c r="T397" s="201">
        <f>SUM(T398:T481)</f>
        <v>0</v>
      </c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R397" s="202" t="s">
        <v>82</v>
      </c>
      <c r="AT397" s="203" t="s">
        <v>73</v>
      </c>
      <c r="AU397" s="203" t="s">
        <v>82</v>
      </c>
      <c r="AY397" s="202" t="s">
        <v>123</v>
      </c>
      <c r="BK397" s="204">
        <f>SUM(BK398:BK481)</f>
        <v>0</v>
      </c>
    </row>
    <row r="398" s="2" customFormat="1" ht="37.8" customHeight="1">
      <c r="A398" s="40"/>
      <c r="B398" s="41"/>
      <c r="C398" s="207" t="s">
        <v>445</v>
      </c>
      <c r="D398" s="207" t="s">
        <v>125</v>
      </c>
      <c r="E398" s="208" t="s">
        <v>489</v>
      </c>
      <c r="F398" s="209" t="s">
        <v>490</v>
      </c>
      <c r="G398" s="210" t="s">
        <v>491</v>
      </c>
      <c r="H398" s="211">
        <v>55.259999999999998</v>
      </c>
      <c r="I398" s="212"/>
      <c r="J398" s="213">
        <f>ROUND(I398*H398,2)</f>
        <v>0</v>
      </c>
      <c r="K398" s="214"/>
      <c r="L398" s="46"/>
      <c r="M398" s="215" t="s">
        <v>19</v>
      </c>
      <c r="N398" s="216" t="s">
        <v>45</v>
      </c>
      <c r="O398" s="86"/>
      <c r="P398" s="217">
        <f>O398*H398</f>
        <v>0</v>
      </c>
      <c r="Q398" s="217">
        <v>1.0000000000000001E-05</v>
      </c>
      <c r="R398" s="217">
        <f>Q398*H398</f>
        <v>0.00055259999999999999</v>
      </c>
      <c r="S398" s="217">
        <v>0</v>
      </c>
      <c r="T398" s="218">
        <f>S398*H398</f>
        <v>0</v>
      </c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R398" s="219" t="s">
        <v>129</v>
      </c>
      <c r="AT398" s="219" t="s">
        <v>125</v>
      </c>
      <c r="AU398" s="219" t="s">
        <v>84</v>
      </c>
      <c r="AY398" s="19" t="s">
        <v>123</v>
      </c>
      <c r="BE398" s="220">
        <f>IF(N398="základní",J398,0)</f>
        <v>0</v>
      </c>
      <c r="BF398" s="220">
        <f>IF(N398="snížená",J398,0)</f>
        <v>0</v>
      </c>
      <c r="BG398" s="220">
        <f>IF(N398="zákl. přenesená",J398,0)</f>
        <v>0</v>
      </c>
      <c r="BH398" s="220">
        <f>IF(N398="sníž. přenesená",J398,0)</f>
        <v>0</v>
      </c>
      <c r="BI398" s="220">
        <f>IF(N398="nulová",J398,0)</f>
        <v>0</v>
      </c>
      <c r="BJ398" s="19" t="s">
        <v>82</v>
      </c>
      <c r="BK398" s="220">
        <f>ROUND(I398*H398,2)</f>
        <v>0</v>
      </c>
      <c r="BL398" s="19" t="s">
        <v>129</v>
      </c>
      <c r="BM398" s="219" t="s">
        <v>922</v>
      </c>
    </row>
    <row r="399" s="2" customFormat="1">
      <c r="A399" s="40"/>
      <c r="B399" s="41"/>
      <c r="C399" s="42"/>
      <c r="D399" s="221" t="s">
        <v>131</v>
      </c>
      <c r="E399" s="42"/>
      <c r="F399" s="222" t="s">
        <v>493</v>
      </c>
      <c r="G399" s="42"/>
      <c r="H399" s="42"/>
      <c r="I399" s="223"/>
      <c r="J399" s="42"/>
      <c r="K399" s="42"/>
      <c r="L399" s="46"/>
      <c r="M399" s="224"/>
      <c r="N399" s="225"/>
      <c r="O399" s="86"/>
      <c r="P399" s="86"/>
      <c r="Q399" s="86"/>
      <c r="R399" s="86"/>
      <c r="S399" s="86"/>
      <c r="T399" s="87"/>
      <c r="U399" s="40"/>
      <c r="V399" s="40"/>
      <c r="W399" s="40"/>
      <c r="X399" s="40"/>
      <c r="Y399" s="40"/>
      <c r="Z399" s="40"/>
      <c r="AA399" s="40"/>
      <c r="AB399" s="40"/>
      <c r="AC399" s="40"/>
      <c r="AD399" s="40"/>
      <c r="AE399" s="40"/>
      <c r="AT399" s="19" t="s">
        <v>131</v>
      </c>
      <c r="AU399" s="19" t="s">
        <v>84</v>
      </c>
    </row>
    <row r="400" s="13" customFormat="1">
      <c r="A400" s="13"/>
      <c r="B400" s="226"/>
      <c r="C400" s="227"/>
      <c r="D400" s="228" t="s">
        <v>133</v>
      </c>
      <c r="E400" s="229" t="s">
        <v>19</v>
      </c>
      <c r="F400" s="230" t="s">
        <v>923</v>
      </c>
      <c r="G400" s="227"/>
      <c r="H400" s="231">
        <v>15.039999999999999</v>
      </c>
      <c r="I400" s="232"/>
      <c r="J400" s="227"/>
      <c r="K400" s="227"/>
      <c r="L400" s="233"/>
      <c r="M400" s="234"/>
      <c r="N400" s="235"/>
      <c r="O400" s="235"/>
      <c r="P400" s="235"/>
      <c r="Q400" s="235"/>
      <c r="R400" s="235"/>
      <c r="S400" s="235"/>
      <c r="T400" s="236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T400" s="237" t="s">
        <v>133</v>
      </c>
      <c r="AU400" s="237" t="s">
        <v>84</v>
      </c>
      <c r="AV400" s="13" t="s">
        <v>84</v>
      </c>
      <c r="AW400" s="13" t="s">
        <v>33</v>
      </c>
      <c r="AX400" s="13" t="s">
        <v>74</v>
      </c>
      <c r="AY400" s="237" t="s">
        <v>123</v>
      </c>
    </row>
    <row r="401" s="14" customFormat="1">
      <c r="A401" s="14"/>
      <c r="B401" s="238"/>
      <c r="C401" s="239"/>
      <c r="D401" s="228" t="s">
        <v>133</v>
      </c>
      <c r="E401" s="240" t="s">
        <v>19</v>
      </c>
      <c r="F401" s="241" t="s">
        <v>831</v>
      </c>
      <c r="G401" s="239"/>
      <c r="H401" s="240" t="s">
        <v>19</v>
      </c>
      <c r="I401" s="242"/>
      <c r="J401" s="239"/>
      <c r="K401" s="239"/>
      <c r="L401" s="243"/>
      <c r="M401" s="244"/>
      <c r="N401" s="245"/>
      <c r="O401" s="245"/>
      <c r="P401" s="245"/>
      <c r="Q401" s="245"/>
      <c r="R401" s="245"/>
      <c r="S401" s="245"/>
      <c r="T401" s="246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T401" s="247" t="s">
        <v>133</v>
      </c>
      <c r="AU401" s="247" t="s">
        <v>84</v>
      </c>
      <c r="AV401" s="14" t="s">
        <v>82</v>
      </c>
      <c r="AW401" s="14" t="s">
        <v>33</v>
      </c>
      <c r="AX401" s="14" t="s">
        <v>74</v>
      </c>
      <c r="AY401" s="247" t="s">
        <v>123</v>
      </c>
    </row>
    <row r="402" s="13" customFormat="1">
      <c r="A402" s="13"/>
      <c r="B402" s="226"/>
      <c r="C402" s="227"/>
      <c r="D402" s="228" t="s">
        <v>133</v>
      </c>
      <c r="E402" s="229" t="s">
        <v>19</v>
      </c>
      <c r="F402" s="230" t="s">
        <v>924</v>
      </c>
      <c r="G402" s="227"/>
      <c r="H402" s="231">
        <v>18.379999999999999</v>
      </c>
      <c r="I402" s="232"/>
      <c r="J402" s="227"/>
      <c r="K402" s="227"/>
      <c r="L402" s="233"/>
      <c r="M402" s="234"/>
      <c r="N402" s="235"/>
      <c r="O402" s="235"/>
      <c r="P402" s="235"/>
      <c r="Q402" s="235"/>
      <c r="R402" s="235"/>
      <c r="S402" s="235"/>
      <c r="T402" s="236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T402" s="237" t="s">
        <v>133</v>
      </c>
      <c r="AU402" s="237" t="s">
        <v>84</v>
      </c>
      <c r="AV402" s="13" t="s">
        <v>84</v>
      </c>
      <c r="AW402" s="13" t="s">
        <v>33</v>
      </c>
      <c r="AX402" s="13" t="s">
        <v>74</v>
      </c>
      <c r="AY402" s="237" t="s">
        <v>123</v>
      </c>
    </row>
    <row r="403" s="13" customFormat="1">
      <c r="A403" s="13"/>
      <c r="B403" s="226"/>
      <c r="C403" s="227"/>
      <c r="D403" s="228" t="s">
        <v>133</v>
      </c>
      <c r="E403" s="229" t="s">
        <v>19</v>
      </c>
      <c r="F403" s="230" t="s">
        <v>925</v>
      </c>
      <c r="G403" s="227"/>
      <c r="H403" s="231">
        <v>2.2000000000000002</v>
      </c>
      <c r="I403" s="232"/>
      <c r="J403" s="227"/>
      <c r="K403" s="227"/>
      <c r="L403" s="233"/>
      <c r="M403" s="234"/>
      <c r="N403" s="235"/>
      <c r="O403" s="235"/>
      <c r="P403" s="235"/>
      <c r="Q403" s="235"/>
      <c r="R403" s="235"/>
      <c r="S403" s="235"/>
      <c r="T403" s="236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T403" s="237" t="s">
        <v>133</v>
      </c>
      <c r="AU403" s="237" t="s">
        <v>84</v>
      </c>
      <c r="AV403" s="13" t="s">
        <v>84</v>
      </c>
      <c r="AW403" s="13" t="s">
        <v>33</v>
      </c>
      <c r="AX403" s="13" t="s">
        <v>74</v>
      </c>
      <c r="AY403" s="237" t="s">
        <v>123</v>
      </c>
    </row>
    <row r="404" s="14" customFormat="1">
      <c r="A404" s="14"/>
      <c r="B404" s="238"/>
      <c r="C404" s="239"/>
      <c r="D404" s="228" t="s">
        <v>133</v>
      </c>
      <c r="E404" s="240" t="s">
        <v>19</v>
      </c>
      <c r="F404" s="241" t="s">
        <v>833</v>
      </c>
      <c r="G404" s="239"/>
      <c r="H404" s="240" t="s">
        <v>19</v>
      </c>
      <c r="I404" s="242"/>
      <c r="J404" s="239"/>
      <c r="K404" s="239"/>
      <c r="L404" s="243"/>
      <c r="M404" s="244"/>
      <c r="N404" s="245"/>
      <c r="O404" s="245"/>
      <c r="P404" s="245"/>
      <c r="Q404" s="245"/>
      <c r="R404" s="245"/>
      <c r="S404" s="245"/>
      <c r="T404" s="246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T404" s="247" t="s">
        <v>133</v>
      </c>
      <c r="AU404" s="247" t="s">
        <v>84</v>
      </c>
      <c r="AV404" s="14" t="s">
        <v>82</v>
      </c>
      <c r="AW404" s="14" t="s">
        <v>33</v>
      </c>
      <c r="AX404" s="14" t="s">
        <v>74</v>
      </c>
      <c r="AY404" s="247" t="s">
        <v>123</v>
      </c>
    </row>
    <row r="405" s="13" customFormat="1">
      <c r="A405" s="13"/>
      <c r="B405" s="226"/>
      <c r="C405" s="227"/>
      <c r="D405" s="228" t="s">
        <v>133</v>
      </c>
      <c r="E405" s="229" t="s">
        <v>19</v>
      </c>
      <c r="F405" s="230" t="s">
        <v>926</v>
      </c>
      <c r="G405" s="227"/>
      <c r="H405" s="231">
        <v>4.1900000000000004</v>
      </c>
      <c r="I405" s="232"/>
      <c r="J405" s="227"/>
      <c r="K405" s="227"/>
      <c r="L405" s="233"/>
      <c r="M405" s="234"/>
      <c r="N405" s="235"/>
      <c r="O405" s="235"/>
      <c r="P405" s="235"/>
      <c r="Q405" s="235"/>
      <c r="R405" s="235"/>
      <c r="S405" s="235"/>
      <c r="T405" s="236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T405" s="237" t="s">
        <v>133</v>
      </c>
      <c r="AU405" s="237" t="s">
        <v>84</v>
      </c>
      <c r="AV405" s="13" t="s">
        <v>84</v>
      </c>
      <c r="AW405" s="13" t="s">
        <v>33</v>
      </c>
      <c r="AX405" s="13" t="s">
        <v>74</v>
      </c>
      <c r="AY405" s="237" t="s">
        <v>123</v>
      </c>
    </row>
    <row r="406" s="13" customFormat="1">
      <c r="A406" s="13"/>
      <c r="B406" s="226"/>
      <c r="C406" s="227"/>
      <c r="D406" s="228" t="s">
        <v>133</v>
      </c>
      <c r="E406" s="229" t="s">
        <v>19</v>
      </c>
      <c r="F406" s="230" t="s">
        <v>927</v>
      </c>
      <c r="G406" s="227"/>
      <c r="H406" s="231">
        <v>5.2800000000000002</v>
      </c>
      <c r="I406" s="232"/>
      <c r="J406" s="227"/>
      <c r="K406" s="227"/>
      <c r="L406" s="233"/>
      <c r="M406" s="234"/>
      <c r="N406" s="235"/>
      <c r="O406" s="235"/>
      <c r="P406" s="235"/>
      <c r="Q406" s="235"/>
      <c r="R406" s="235"/>
      <c r="S406" s="235"/>
      <c r="T406" s="236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T406" s="237" t="s">
        <v>133</v>
      </c>
      <c r="AU406" s="237" t="s">
        <v>84</v>
      </c>
      <c r="AV406" s="13" t="s">
        <v>84</v>
      </c>
      <c r="AW406" s="13" t="s">
        <v>33</v>
      </c>
      <c r="AX406" s="13" t="s">
        <v>74</v>
      </c>
      <c r="AY406" s="237" t="s">
        <v>123</v>
      </c>
    </row>
    <row r="407" s="13" customFormat="1">
      <c r="A407" s="13"/>
      <c r="B407" s="226"/>
      <c r="C407" s="227"/>
      <c r="D407" s="228" t="s">
        <v>133</v>
      </c>
      <c r="E407" s="229" t="s">
        <v>19</v>
      </c>
      <c r="F407" s="230" t="s">
        <v>928</v>
      </c>
      <c r="G407" s="227"/>
      <c r="H407" s="231">
        <v>5.5999999999999996</v>
      </c>
      <c r="I407" s="232"/>
      <c r="J407" s="227"/>
      <c r="K407" s="227"/>
      <c r="L407" s="233"/>
      <c r="M407" s="234"/>
      <c r="N407" s="235"/>
      <c r="O407" s="235"/>
      <c r="P407" s="235"/>
      <c r="Q407" s="235"/>
      <c r="R407" s="235"/>
      <c r="S407" s="235"/>
      <c r="T407" s="236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T407" s="237" t="s">
        <v>133</v>
      </c>
      <c r="AU407" s="237" t="s">
        <v>84</v>
      </c>
      <c r="AV407" s="13" t="s">
        <v>84</v>
      </c>
      <c r="AW407" s="13" t="s">
        <v>33</v>
      </c>
      <c r="AX407" s="13" t="s">
        <v>74</v>
      </c>
      <c r="AY407" s="237" t="s">
        <v>123</v>
      </c>
    </row>
    <row r="408" s="13" customFormat="1">
      <c r="A408" s="13"/>
      <c r="B408" s="226"/>
      <c r="C408" s="227"/>
      <c r="D408" s="228" t="s">
        <v>133</v>
      </c>
      <c r="E408" s="229" t="s">
        <v>19</v>
      </c>
      <c r="F408" s="230" t="s">
        <v>929</v>
      </c>
      <c r="G408" s="227"/>
      <c r="H408" s="231">
        <v>4.5700000000000003</v>
      </c>
      <c r="I408" s="232"/>
      <c r="J408" s="227"/>
      <c r="K408" s="227"/>
      <c r="L408" s="233"/>
      <c r="M408" s="234"/>
      <c r="N408" s="235"/>
      <c r="O408" s="235"/>
      <c r="P408" s="235"/>
      <c r="Q408" s="235"/>
      <c r="R408" s="235"/>
      <c r="S408" s="235"/>
      <c r="T408" s="236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T408" s="237" t="s">
        <v>133</v>
      </c>
      <c r="AU408" s="237" t="s">
        <v>84</v>
      </c>
      <c r="AV408" s="13" t="s">
        <v>84</v>
      </c>
      <c r="AW408" s="13" t="s">
        <v>33</v>
      </c>
      <c r="AX408" s="13" t="s">
        <v>74</v>
      </c>
      <c r="AY408" s="237" t="s">
        <v>123</v>
      </c>
    </row>
    <row r="409" s="14" customFormat="1">
      <c r="A409" s="14"/>
      <c r="B409" s="238"/>
      <c r="C409" s="239"/>
      <c r="D409" s="228" t="s">
        <v>133</v>
      </c>
      <c r="E409" s="240" t="s">
        <v>19</v>
      </c>
      <c r="F409" s="241" t="s">
        <v>835</v>
      </c>
      <c r="G409" s="239"/>
      <c r="H409" s="240" t="s">
        <v>19</v>
      </c>
      <c r="I409" s="242"/>
      <c r="J409" s="239"/>
      <c r="K409" s="239"/>
      <c r="L409" s="243"/>
      <c r="M409" s="244"/>
      <c r="N409" s="245"/>
      <c r="O409" s="245"/>
      <c r="P409" s="245"/>
      <c r="Q409" s="245"/>
      <c r="R409" s="245"/>
      <c r="S409" s="245"/>
      <c r="T409" s="246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T409" s="247" t="s">
        <v>133</v>
      </c>
      <c r="AU409" s="247" t="s">
        <v>84</v>
      </c>
      <c r="AV409" s="14" t="s">
        <v>82</v>
      </c>
      <c r="AW409" s="14" t="s">
        <v>33</v>
      </c>
      <c r="AX409" s="14" t="s">
        <v>74</v>
      </c>
      <c r="AY409" s="247" t="s">
        <v>123</v>
      </c>
    </row>
    <row r="410" s="15" customFormat="1">
      <c r="A410" s="15"/>
      <c r="B410" s="248"/>
      <c r="C410" s="249"/>
      <c r="D410" s="228" t="s">
        <v>133</v>
      </c>
      <c r="E410" s="250" t="s">
        <v>19</v>
      </c>
      <c r="F410" s="251" t="s">
        <v>155</v>
      </c>
      <c r="G410" s="249"/>
      <c r="H410" s="252">
        <v>55.260000000000005</v>
      </c>
      <c r="I410" s="253"/>
      <c r="J410" s="249"/>
      <c r="K410" s="249"/>
      <c r="L410" s="254"/>
      <c r="M410" s="255"/>
      <c r="N410" s="256"/>
      <c r="O410" s="256"/>
      <c r="P410" s="256"/>
      <c r="Q410" s="256"/>
      <c r="R410" s="256"/>
      <c r="S410" s="256"/>
      <c r="T410" s="257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T410" s="258" t="s">
        <v>133</v>
      </c>
      <c r="AU410" s="258" t="s">
        <v>84</v>
      </c>
      <c r="AV410" s="15" t="s">
        <v>129</v>
      </c>
      <c r="AW410" s="15" t="s">
        <v>33</v>
      </c>
      <c r="AX410" s="15" t="s">
        <v>82</v>
      </c>
      <c r="AY410" s="258" t="s">
        <v>123</v>
      </c>
    </row>
    <row r="411" s="2" customFormat="1" ht="21.75" customHeight="1">
      <c r="A411" s="40"/>
      <c r="B411" s="41"/>
      <c r="C411" s="270" t="s">
        <v>452</v>
      </c>
      <c r="D411" s="270" t="s">
        <v>403</v>
      </c>
      <c r="E411" s="271" t="s">
        <v>503</v>
      </c>
      <c r="F411" s="272" t="s">
        <v>504</v>
      </c>
      <c r="G411" s="273" t="s">
        <v>491</v>
      </c>
      <c r="H411" s="274">
        <v>56.917999999999999</v>
      </c>
      <c r="I411" s="275"/>
      <c r="J411" s="276">
        <f>ROUND(I411*H411,2)</f>
        <v>0</v>
      </c>
      <c r="K411" s="277"/>
      <c r="L411" s="278"/>
      <c r="M411" s="279" t="s">
        <v>19</v>
      </c>
      <c r="N411" s="280" t="s">
        <v>45</v>
      </c>
      <c r="O411" s="86"/>
      <c r="P411" s="217">
        <f>O411*H411</f>
        <v>0</v>
      </c>
      <c r="Q411" s="217">
        <v>0.0043099999999999996</v>
      </c>
      <c r="R411" s="217">
        <f>Q411*H411</f>
        <v>0.24531657999999998</v>
      </c>
      <c r="S411" s="217">
        <v>0</v>
      </c>
      <c r="T411" s="218">
        <f>S411*H411</f>
        <v>0</v>
      </c>
      <c r="U411" s="40"/>
      <c r="V411" s="40"/>
      <c r="W411" s="40"/>
      <c r="X411" s="40"/>
      <c r="Y411" s="40"/>
      <c r="Z411" s="40"/>
      <c r="AA411" s="40"/>
      <c r="AB411" s="40"/>
      <c r="AC411" s="40"/>
      <c r="AD411" s="40"/>
      <c r="AE411" s="40"/>
      <c r="AR411" s="219" t="s">
        <v>272</v>
      </c>
      <c r="AT411" s="219" t="s">
        <v>403</v>
      </c>
      <c r="AU411" s="219" t="s">
        <v>84</v>
      </c>
      <c r="AY411" s="19" t="s">
        <v>123</v>
      </c>
      <c r="BE411" s="220">
        <f>IF(N411="základní",J411,0)</f>
        <v>0</v>
      </c>
      <c r="BF411" s="220">
        <f>IF(N411="snížená",J411,0)</f>
        <v>0</v>
      </c>
      <c r="BG411" s="220">
        <f>IF(N411="zákl. přenesená",J411,0)</f>
        <v>0</v>
      </c>
      <c r="BH411" s="220">
        <f>IF(N411="sníž. přenesená",J411,0)</f>
        <v>0</v>
      </c>
      <c r="BI411" s="220">
        <f>IF(N411="nulová",J411,0)</f>
        <v>0</v>
      </c>
      <c r="BJ411" s="19" t="s">
        <v>82</v>
      </c>
      <c r="BK411" s="220">
        <f>ROUND(I411*H411,2)</f>
        <v>0</v>
      </c>
      <c r="BL411" s="19" t="s">
        <v>129</v>
      </c>
      <c r="BM411" s="219" t="s">
        <v>930</v>
      </c>
    </row>
    <row r="412" s="13" customFormat="1">
      <c r="A412" s="13"/>
      <c r="B412" s="226"/>
      <c r="C412" s="227"/>
      <c r="D412" s="228" t="s">
        <v>133</v>
      </c>
      <c r="E412" s="227"/>
      <c r="F412" s="230" t="s">
        <v>931</v>
      </c>
      <c r="G412" s="227"/>
      <c r="H412" s="231">
        <v>56.917999999999999</v>
      </c>
      <c r="I412" s="232"/>
      <c r="J412" s="227"/>
      <c r="K412" s="227"/>
      <c r="L412" s="233"/>
      <c r="M412" s="234"/>
      <c r="N412" s="235"/>
      <c r="O412" s="235"/>
      <c r="P412" s="235"/>
      <c r="Q412" s="235"/>
      <c r="R412" s="235"/>
      <c r="S412" s="235"/>
      <c r="T412" s="236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T412" s="237" t="s">
        <v>133</v>
      </c>
      <c r="AU412" s="237" t="s">
        <v>84</v>
      </c>
      <c r="AV412" s="13" t="s">
        <v>84</v>
      </c>
      <c r="AW412" s="13" t="s">
        <v>4</v>
      </c>
      <c r="AX412" s="13" t="s">
        <v>82</v>
      </c>
      <c r="AY412" s="237" t="s">
        <v>123</v>
      </c>
    </row>
    <row r="413" s="2" customFormat="1" ht="37.8" customHeight="1">
      <c r="A413" s="40"/>
      <c r="B413" s="41"/>
      <c r="C413" s="207" t="s">
        <v>467</v>
      </c>
      <c r="D413" s="207" t="s">
        <v>125</v>
      </c>
      <c r="E413" s="208" t="s">
        <v>932</v>
      </c>
      <c r="F413" s="209" t="s">
        <v>933</v>
      </c>
      <c r="G413" s="210" t="s">
        <v>491</v>
      </c>
      <c r="H413" s="211">
        <v>6.3200000000000003</v>
      </c>
      <c r="I413" s="212"/>
      <c r="J413" s="213">
        <f>ROUND(I413*H413,2)</f>
        <v>0</v>
      </c>
      <c r="K413" s="214"/>
      <c r="L413" s="46"/>
      <c r="M413" s="215" t="s">
        <v>19</v>
      </c>
      <c r="N413" s="216" t="s">
        <v>45</v>
      </c>
      <c r="O413" s="86"/>
      <c r="P413" s="217">
        <f>O413*H413</f>
        <v>0</v>
      </c>
      <c r="Q413" s="217">
        <v>2.0000000000000002E-05</v>
      </c>
      <c r="R413" s="217">
        <f>Q413*H413</f>
        <v>0.00012640000000000001</v>
      </c>
      <c r="S413" s="217">
        <v>0</v>
      </c>
      <c r="T413" s="218">
        <f>S413*H413</f>
        <v>0</v>
      </c>
      <c r="U413" s="40"/>
      <c r="V413" s="40"/>
      <c r="W413" s="40"/>
      <c r="X413" s="40"/>
      <c r="Y413" s="40"/>
      <c r="Z413" s="40"/>
      <c r="AA413" s="40"/>
      <c r="AB413" s="40"/>
      <c r="AC413" s="40"/>
      <c r="AD413" s="40"/>
      <c r="AE413" s="40"/>
      <c r="AR413" s="219" t="s">
        <v>129</v>
      </c>
      <c r="AT413" s="219" t="s">
        <v>125</v>
      </c>
      <c r="AU413" s="219" t="s">
        <v>84</v>
      </c>
      <c r="AY413" s="19" t="s">
        <v>123</v>
      </c>
      <c r="BE413" s="220">
        <f>IF(N413="základní",J413,0)</f>
        <v>0</v>
      </c>
      <c r="BF413" s="220">
        <f>IF(N413="snížená",J413,0)</f>
        <v>0</v>
      </c>
      <c r="BG413" s="220">
        <f>IF(N413="zákl. přenesená",J413,0)</f>
        <v>0</v>
      </c>
      <c r="BH413" s="220">
        <f>IF(N413="sníž. přenesená",J413,0)</f>
        <v>0</v>
      </c>
      <c r="BI413" s="220">
        <f>IF(N413="nulová",J413,0)</f>
        <v>0</v>
      </c>
      <c r="BJ413" s="19" t="s">
        <v>82</v>
      </c>
      <c r="BK413" s="220">
        <f>ROUND(I413*H413,2)</f>
        <v>0</v>
      </c>
      <c r="BL413" s="19" t="s">
        <v>129</v>
      </c>
      <c r="BM413" s="219" t="s">
        <v>934</v>
      </c>
    </row>
    <row r="414" s="2" customFormat="1">
      <c r="A414" s="40"/>
      <c r="B414" s="41"/>
      <c r="C414" s="42"/>
      <c r="D414" s="221" t="s">
        <v>131</v>
      </c>
      <c r="E414" s="42"/>
      <c r="F414" s="222" t="s">
        <v>935</v>
      </c>
      <c r="G414" s="42"/>
      <c r="H414" s="42"/>
      <c r="I414" s="223"/>
      <c r="J414" s="42"/>
      <c r="K414" s="42"/>
      <c r="L414" s="46"/>
      <c r="M414" s="224"/>
      <c r="N414" s="225"/>
      <c r="O414" s="86"/>
      <c r="P414" s="86"/>
      <c r="Q414" s="86"/>
      <c r="R414" s="86"/>
      <c r="S414" s="86"/>
      <c r="T414" s="87"/>
      <c r="U414" s="40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T414" s="19" t="s">
        <v>131</v>
      </c>
      <c r="AU414" s="19" t="s">
        <v>84</v>
      </c>
    </row>
    <row r="415" s="2" customFormat="1" ht="21.75" customHeight="1">
      <c r="A415" s="40"/>
      <c r="B415" s="41"/>
      <c r="C415" s="270" t="s">
        <v>472</v>
      </c>
      <c r="D415" s="270" t="s">
        <v>403</v>
      </c>
      <c r="E415" s="271" t="s">
        <v>936</v>
      </c>
      <c r="F415" s="272" t="s">
        <v>937</v>
      </c>
      <c r="G415" s="273" t="s">
        <v>491</v>
      </c>
      <c r="H415" s="274">
        <v>6.5099999999999998</v>
      </c>
      <c r="I415" s="275"/>
      <c r="J415" s="276">
        <f>ROUND(I415*H415,2)</f>
        <v>0</v>
      </c>
      <c r="K415" s="277"/>
      <c r="L415" s="278"/>
      <c r="M415" s="279" t="s">
        <v>19</v>
      </c>
      <c r="N415" s="280" t="s">
        <v>45</v>
      </c>
      <c r="O415" s="86"/>
      <c r="P415" s="217">
        <f>O415*H415</f>
        <v>0</v>
      </c>
      <c r="Q415" s="217">
        <v>0.01052</v>
      </c>
      <c r="R415" s="217">
        <f>Q415*H415</f>
        <v>0.068485199999999996</v>
      </c>
      <c r="S415" s="217">
        <v>0</v>
      </c>
      <c r="T415" s="218">
        <f>S415*H415</f>
        <v>0</v>
      </c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R415" s="219" t="s">
        <v>272</v>
      </c>
      <c r="AT415" s="219" t="s">
        <v>403</v>
      </c>
      <c r="AU415" s="219" t="s">
        <v>84</v>
      </c>
      <c r="AY415" s="19" t="s">
        <v>123</v>
      </c>
      <c r="BE415" s="220">
        <f>IF(N415="základní",J415,0)</f>
        <v>0</v>
      </c>
      <c r="BF415" s="220">
        <f>IF(N415="snížená",J415,0)</f>
        <v>0</v>
      </c>
      <c r="BG415" s="220">
        <f>IF(N415="zákl. přenesená",J415,0)</f>
        <v>0</v>
      </c>
      <c r="BH415" s="220">
        <f>IF(N415="sníž. přenesená",J415,0)</f>
        <v>0</v>
      </c>
      <c r="BI415" s="220">
        <f>IF(N415="nulová",J415,0)</f>
        <v>0</v>
      </c>
      <c r="BJ415" s="19" t="s">
        <v>82</v>
      </c>
      <c r="BK415" s="220">
        <f>ROUND(I415*H415,2)</f>
        <v>0</v>
      </c>
      <c r="BL415" s="19" t="s">
        <v>129</v>
      </c>
      <c r="BM415" s="219" t="s">
        <v>938</v>
      </c>
    </row>
    <row r="416" s="13" customFormat="1">
      <c r="A416" s="13"/>
      <c r="B416" s="226"/>
      <c r="C416" s="227"/>
      <c r="D416" s="228" t="s">
        <v>133</v>
      </c>
      <c r="E416" s="227"/>
      <c r="F416" s="230" t="s">
        <v>939</v>
      </c>
      <c r="G416" s="227"/>
      <c r="H416" s="231">
        <v>6.5099999999999998</v>
      </c>
      <c r="I416" s="232"/>
      <c r="J416" s="227"/>
      <c r="K416" s="227"/>
      <c r="L416" s="233"/>
      <c r="M416" s="234"/>
      <c r="N416" s="235"/>
      <c r="O416" s="235"/>
      <c r="P416" s="235"/>
      <c r="Q416" s="235"/>
      <c r="R416" s="235"/>
      <c r="S416" s="235"/>
      <c r="T416" s="236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T416" s="237" t="s">
        <v>133</v>
      </c>
      <c r="AU416" s="237" t="s">
        <v>84</v>
      </c>
      <c r="AV416" s="13" t="s">
        <v>84</v>
      </c>
      <c r="AW416" s="13" t="s">
        <v>4</v>
      </c>
      <c r="AX416" s="13" t="s">
        <v>82</v>
      </c>
      <c r="AY416" s="237" t="s">
        <v>123</v>
      </c>
    </row>
    <row r="417" s="2" customFormat="1" ht="37.8" customHeight="1">
      <c r="A417" s="40"/>
      <c r="B417" s="41"/>
      <c r="C417" s="207" t="s">
        <v>477</v>
      </c>
      <c r="D417" s="207" t="s">
        <v>125</v>
      </c>
      <c r="E417" s="208" t="s">
        <v>551</v>
      </c>
      <c r="F417" s="209" t="s">
        <v>552</v>
      </c>
      <c r="G417" s="210" t="s">
        <v>543</v>
      </c>
      <c r="H417" s="211">
        <v>4</v>
      </c>
      <c r="I417" s="212"/>
      <c r="J417" s="213">
        <f>ROUND(I417*H417,2)</f>
        <v>0</v>
      </c>
      <c r="K417" s="214"/>
      <c r="L417" s="46"/>
      <c r="M417" s="215" t="s">
        <v>19</v>
      </c>
      <c r="N417" s="216" t="s">
        <v>45</v>
      </c>
      <c r="O417" s="86"/>
      <c r="P417" s="217">
        <f>O417*H417</f>
        <v>0</v>
      </c>
      <c r="Q417" s="217">
        <v>0</v>
      </c>
      <c r="R417" s="217">
        <f>Q417*H417</f>
        <v>0</v>
      </c>
      <c r="S417" s="217">
        <v>0</v>
      </c>
      <c r="T417" s="218">
        <f>S417*H417</f>
        <v>0</v>
      </c>
      <c r="U417" s="40"/>
      <c r="V417" s="40"/>
      <c r="W417" s="40"/>
      <c r="X417" s="40"/>
      <c r="Y417" s="40"/>
      <c r="Z417" s="40"/>
      <c r="AA417" s="40"/>
      <c r="AB417" s="40"/>
      <c r="AC417" s="40"/>
      <c r="AD417" s="40"/>
      <c r="AE417" s="40"/>
      <c r="AR417" s="219" t="s">
        <v>129</v>
      </c>
      <c r="AT417" s="219" t="s">
        <v>125</v>
      </c>
      <c r="AU417" s="219" t="s">
        <v>84</v>
      </c>
      <c r="AY417" s="19" t="s">
        <v>123</v>
      </c>
      <c r="BE417" s="220">
        <f>IF(N417="základní",J417,0)</f>
        <v>0</v>
      </c>
      <c r="BF417" s="220">
        <f>IF(N417="snížená",J417,0)</f>
        <v>0</v>
      </c>
      <c r="BG417" s="220">
        <f>IF(N417="zákl. přenesená",J417,0)</f>
        <v>0</v>
      </c>
      <c r="BH417" s="220">
        <f>IF(N417="sníž. přenesená",J417,0)</f>
        <v>0</v>
      </c>
      <c r="BI417" s="220">
        <f>IF(N417="nulová",J417,0)</f>
        <v>0</v>
      </c>
      <c r="BJ417" s="19" t="s">
        <v>82</v>
      </c>
      <c r="BK417" s="220">
        <f>ROUND(I417*H417,2)</f>
        <v>0</v>
      </c>
      <c r="BL417" s="19" t="s">
        <v>129</v>
      </c>
      <c r="BM417" s="219" t="s">
        <v>940</v>
      </c>
    </row>
    <row r="418" s="2" customFormat="1">
      <c r="A418" s="40"/>
      <c r="B418" s="41"/>
      <c r="C418" s="42"/>
      <c r="D418" s="221" t="s">
        <v>131</v>
      </c>
      <c r="E418" s="42"/>
      <c r="F418" s="222" t="s">
        <v>554</v>
      </c>
      <c r="G418" s="42"/>
      <c r="H418" s="42"/>
      <c r="I418" s="223"/>
      <c r="J418" s="42"/>
      <c r="K418" s="42"/>
      <c r="L418" s="46"/>
      <c r="M418" s="224"/>
      <c r="N418" s="225"/>
      <c r="O418" s="86"/>
      <c r="P418" s="86"/>
      <c r="Q418" s="86"/>
      <c r="R418" s="86"/>
      <c r="S418" s="86"/>
      <c r="T418" s="87"/>
      <c r="U418" s="40"/>
      <c r="V418" s="40"/>
      <c r="W418" s="40"/>
      <c r="X418" s="40"/>
      <c r="Y418" s="40"/>
      <c r="Z418" s="40"/>
      <c r="AA418" s="40"/>
      <c r="AB418" s="40"/>
      <c r="AC418" s="40"/>
      <c r="AD418" s="40"/>
      <c r="AE418" s="40"/>
      <c r="AT418" s="19" t="s">
        <v>131</v>
      </c>
      <c r="AU418" s="19" t="s">
        <v>84</v>
      </c>
    </row>
    <row r="419" s="13" customFormat="1">
      <c r="A419" s="13"/>
      <c r="B419" s="226"/>
      <c r="C419" s="227"/>
      <c r="D419" s="228" t="s">
        <v>133</v>
      </c>
      <c r="E419" s="229" t="s">
        <v>19</v>
      </c>
      <c r="F419" s="230" t="s">
        <v>164</v>
      </c>
      <c r="G419" s="227"/>
      <c r="H419" s="231">
        <v>3</v>
      </c>
      <c r="I419" s="232"/>
      <c r="J419" s="227"/>
      <c r="K419" s="227"/>
      <c r="L419" s="233"/>
      <c r="M419" s="234"/>
      <c r="N419" s="235"/>
      <c r="O419" s="235"/>
      <c r="P419" s="235"/>
      <c r="Q419" s="235"/>
      <c r="R419" s="235"/>
      <c r="S419" s="235"/>
      <c r="T419" s="236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T419" s="237" t="s">
        <v>133</v>
      </c>
      <c r="AU419" s="237" t="s">
        <v>84</v>
      </c>
      <c r="AV419" s="13" t="s">
        <v>84</v>
      </c>
      <c r="AW419" s="13" t="s">
        <v>33</v>
      </c>
      <c r="AX419" s="13" t="s">
        <v>74</v>
      </c>
      <c r="AY419" s="237" t="s">
        <v>123</v>
      </c>
    </row>
    <row r="420" s="14" customFormat="1">
      <c r="A420" s="14"/>
      <c r="B420" s="238"/>
      <c r="C420" s="239"/>
      <c r="D420" s="228" t="s">
        <v>133</v>
      </c>
      <c r="E420" s="240" t="s">
        <v>19</v>
      </c>
      <c r="F420" s="241" t="s">
        <v>555</v>
      </c>
      <c r="G420" s="239"/>
      <c r="H420" s="240" t="s">
        <v>19</v>
      </c>
      <c r="I420" s="242"/>
      <c r="J420" s="239"/>
      <c r="K420" s="239"/>
      <c r="L420" s="243"/>
      <c r="M420" s="244"/>
      <c r="N420" s="245"/>
      <c r="O420" s="245"/>
      <c r="P420" s="245"/>
      <c r="Q420" s="245"/>
      <c r="R420" s="245"/>
      <c r="S420" s="245"/>
      <c r="T420" s="246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T420" s="247" t="s">
        <v>133</v>
      </c>
      <c r="AU420" s="247" t="s">
        <v>84</v>
      </c>
      <c r="AV420" s="14" t="s">
        <v>82</v>
      </c>
      <c r="AW420" s="14" t="s">
        <v>33</v>
      </c>
      <c r="AX420" s="14" t="s">
        <v>74</v>
      </c>
      <c r="AY420" s="247" t="s">
        <v>123</v>
      </c>
    </row>
    <row r="421" s="13" customFormat="1">
      <c r="A421" s="13"/>
      <c r="B421" s="226"/>
      <c r="C421" s="227"/>
      <c r="D421" s="228" t="s">
        <v>133</v>
      </c>
      <c r="E421" s="229" t="s">
        <v>19</v>
      </c>
      <c r="F421" s="230" t="s">
        <v>82</v>
      </c>
      <c r="G421" s="227"/>
      <c r="H421" s="231">
        <v>1</v>
      </c>
      <c r="I421" s="232"/>
      <c r="J421" s="227"/>
      <c r="K421" s="227"/>
      <c r="L421" s="233"/>
      <c r="M421" s="234"/>
      <c r="N421" s="235"/>
      <c r="O421" s="235"/>
      <c r="P421" s="235"/>
      <c r="Q421" s="235"/>
      <c r="R421" s="235"/>
      <c r="S421" s="235"/>
      <c r="T421" s="236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T421" s="237" t="s">
        <v>133</v>
      </c>
      <c r="AU421" s="237" t="s">
        <v>84</v>
      </c>
      <c r="AV421" s="13" t="s">
        <v>84</v>
      </c>
      <c r="AW421" s="13" t="s">
        <v>33</v>
      </c>
      <c r="AX421" s="13" t="s">
        <v>74</v>
      </c>
      <c r="AY421" s="237" t="s">
        <v>123</v>
      </c>
    </row>
    <row r="422" s="14" customFormat="1">
      <c r="A422" s="14"/>
      <c r="B422" s="238"/>
      <c r="C422" s="239"/>
      <c r="D422" s="228" t="s">
        <v>133</v>
      </c>
      <c r="E422" s="240" t="s">
        <v>19</v>
      </c>
      <c r="F422" s="241" t="s">
        <v>941</v>
      </c>
      <c r="G422" s="239"/>
      <c r="H422" s="240" t="s">
        <v>19</v>
      </c>
      <c r="I422" s="242"/>
      <c r="J422" s="239"/>
      <c r="K422" s="239"/>
      <c r="L422" s="243"/>
      <c r="M422" s="244"/>
      <c r="N422" s="245"/>
      <c r="O422" s="245"/>
      <c r="P422" s="245"/>
      <c r="Q422" s="245"/>
      <c r="R422" s="245"/>
      <c r="S422" s="245"/>
      <c r="T422" s="246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T422" s="247" t="s">
        <v>133</v>
      </c>
      <c r="AU422" s="247" t="s">
        <v>84</v>
      </c>
      <c r="AV422" s="14" t="s">
        <v>82</v>
      </c>
      <c r="AW422" s="14" t="s">
        <v>33</v>
      </c>
      <c r="AX422" s="14" t="s">
        <v>74</v>
      </c>
      <c r="AY422" s="247" t="s">
        <v>123</v>
      </c>
    </row>
    <row r="423" s="15" customFormat="1">
      <c r="A423" s="15"/>
      <c r="B423" s="248"/>
      <c r="C423" s="249"/>
      <c r="D423" s="228" t="s">
        <v>133</v>
      </c>
      <c r="E423" s="250" t="s">
        <v>19</v>
      </c>
      <c r="F423" s="251" t="s">
        <v>155</v>
      </c>
      <c r="G423" s="249"/>
      <c r="H423" s="252">
        <v>4</v>
      </c>
      <c r="I423" s="253"/>
      <c r="J423" s="249"/>
      <c r="K423" s="249"/>
      <c r="L423" s="254"/>
      <c r="M423" s="255"/>
      <c r="N423" s="256"/>
      <c r="O423" s="256"/>
      <c r="P423" s="256"/>
      <c r="Q423" s="256"/>
      <c r="R423" s="256"/>
      <c r="S423" s="256"/>
      <c r="T423" s="257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T423" s="258" t="s">
        <v>133</v>
      </c>
      <c r="AU423" s="258" t="s">
        <v>84</v>
      </c>
      <c r="AV423" s="15" t="s">
        <v>129</v>
      </c>
      <c r="AW423" s="15" t="s">
        <v>33</v>
      </c>
      <c r="AX423" s="15" t="s">
        <v>82</v>
      </c>
      <c r="AY423" s="258" t="s">
        <v>123</v>
      </c>
    </row>
    <row r="424" s="2" customFormat="1" ht="16.5" customHeight="1">
      <c r="A424" s="40"/>
      <c r="B424" s="41"/>
      <c r="C424" s="270" t="s">
        <v>482</v>
      </c>
      <c r="D424" s="270" t="s">
        <v>403</v>
      </c>
      <c r="E424" s="271" t="s">
        <v>559</v>
      </c>
      <c r="F424" s="272" t="s">
        <v>560</v>
      </c>
      <c r="G424" s="273" t="s">
        <v>543</v>
      </c>
      <c r="H424" s="274">
        <v>3</v>
      </c>
      <c r="I424" s="275"/>
      <c r="J424" s="276">
        <f>ROUND(I424*H424,2)</f>
        <v>0</v>
      </c>
      <c r="K424" s="277"/>
      <c r="L424" s="278"/>
      <c r="M424" s="279" t="s">
        <v>19</v>
      </c>
      <c r="N424" s="280" t="s">
        <v>45</v>
      </c>
      <c r="O424" s="86"/>
      <c r="P424" s="217">
        <f>O424*H424</f>
        <v>0</v>
      </c>
      <c r="Q424" s="217">
        <v>0.00054000000000000001</v>
      </c>
      <c r="R424" s="217">
        <f>Q424*H424</f>
        <v>0.0016199999999999999</v>
      </c>
      <c r="S424" s="217">
        <v>0</v>
      </c>
      <c r="T424" s="218">
        <f>S424*H424</f>
        <v>0</v>
      </c>
      <c r="U424" s="40"/>
      <c r="V424" s="40"/>
      <c r="W424" s="40"/>
      <c r="X424" s="40"/>
      <c r="Y424" s="40"/>
      <c r="Z424" s="40"/>
      <c r="AA424" s="40"/>
      <c r="AB424" s="40"/>
      <c r="AC424" s="40"/>
      <c r="AD424" s="40"/>
      <c r="AE424" s="40"/>
      <c r="AR424" s="219" t="s">
        <v>272</v>
      </c>
      <c r="AT424" s="219" t="s">
        <v>403</v>
      </c>
      <c r="AU424" s="219" t="s">
        <v>84</v>
      </c>
      <c r="AY424" s="19" t="s">
        <v>123</v>
      </c>
      <c r="BE424" s="220">
        <f>IF(N424="základní",J424,0)</f>
        <v>0</v>
      </c>
      <c r="BF424" s="220">
        <f>IF(N424="snížená",J424,0)</f>
        <v>0</v>
      </c>
      <c r="BG424" s="220">
        <f>IF(N424="zákl. přenesená",J424,0)</f>
        <v>0</v>
      </c>
      <c r="BH424" s="220">
        <f>IF(N424="sníž. přenesená",J424,0)</f>
        <v>0</v>
      </c>
      <c r="BI424" s="220">
        <f>IF(N424="nulová",J424,0)</f>
        <v>0</v>
      </c>
      <c r="BJ424" s="19" t="s">
        <v>82</v>
      </c>
      <c r="BK424" s="220">
        <f>ROUND(I424*H424,2)</f>
        <v>0</v>
      </c>
      <c r="BL424" s="19" t="s">
        <v>129</v>
      </c>
      <c r="BM424" s="219" t="s">
        <v>942</v>
      </c>
    </row>
    <row r="425" s="2" customFormat="1" ht="16.5" customHeight="1">
      <c r="A425" s="40"/>
      <c r="B425" s="41"/>
      <c r="C425" s="270" t="s">
        <v>488</v>
      </c>
      <c r="D425" s="270" t="s">
        <v>403</v>
      </c>
      <c r="E425" s="271" t="s">
        <v>563</v>
      </c>
      <c r="F425" s="272" t="s">
        <v>564</v>
      </c>
      <c r="G425" s="273" t="s">
        <v>543</v>
      </c>
      <c r="H425" s="274">
        <v>1</v>
      </c>
      <c r="I425" s="275"/>
      <c r="J425" s="276">
        <f>ROUND(I425*H425,2)</f>
        <v>0</v>
      </c>
      <c r="K425" s="277"/>
      <c r="L425" s="278"/>
      <c r="M425" s="279" t="s">
        <v>19</v>
      </c>
      <c r="N425" s="280" t="s">
        <v>45</v>
      </c>
      <c r="O425" s="86"/>
      <c r="P425" s="217">
        <f>O425*H425</f>
        <v>0</v>
      </c>
      <c r="Q425" s="217">
        <v>0.00064999999999999997</v>
      </c>
      <c r="R425" s="217">
        <f>Q425*H425</f>
        <v>0.00064999999999999997</v>
      </c>
      <c r="S425" s="217">
        <v>0</v>
      </c>
      <c r="T425" s="218">
        <f>S425*H425</f>
        <v>0</v>
      </c>
      <c r="U425" s="40"/>
      <c r="V425" s="40"/>
      <c r="W425" s="40"/>
      <c r="X425" s="40"/>
      <c r="Y425" s="40"/>
      <c r="Z425" s="40"/>
      <c r="AA425" s="40"/>
      <c r="AB425" s="40"/>
      <c r="AC425" s="40"/>
      <c r="AD425" s="40"/>
      <c r="AE425" s="40"/>
      <c r="AR425" s="219" t="s">
        <v>272</v>
      </c>
      <c r="AT425" s="219" t="s">
        <v>403</v>
      </c>
      <c r="AU425" s="219" t="s">
        <v>84</v>
      </c>
      <c r="AY425" s="19" t="s">
        <v>123</v>
      </c>
      <c r="BE425" s="220">
        <f>IF(N425="základní",J425,0)</f>
        <v>0</v>
      </c>
      <c r="BF425" s="220">
        <f>IF(N425="snížená",J425,0)</f>
        <v>0</v>
      </c>
      <c r="BG425" s="220">
        <f>IF(N425="zákl. přenesená",J425,0)</f>
        <v>0</v>
      </c>
      <c r="BH425" s="220">
        <f>IF(N425="sníž. přenesená",J425,0)</f>
        <v>0</v>
      </c>
      <c r="BI425" s="220">
        <f>IF(N425="nulová",J425,0)</f>
        <v>0</v>
      </c>
      <c r="BJ425" s="19" t="s">
        <v>82</v>
      </c>
      <c r="BK425" s="220">
        <f>ROUND(I425*H425,2)</f>
        <v>0</v>
      </c>
      <c r="BL425" s="19" t="s">
        <v>129</v>
      </c>
      <c r="BM425" s="219" t="s">
        <v>943</v>
      </c>
    </row>
    <row r="426" s="2" customFormat="1" ht="37.8" customHeight="1">
      <c r="A426" s="40"/>
      <c r="B426" s="41"/>
      <c r="C426" s="207" t="s">
        <v>502</v>
      </c>
      <c r="D426" s="207" t="s">
        <v>125</v>
      </c>
      <c r="E426" s="208" t="s">
        <v>576</v>
      </c>
      <c r="F426" s="209" t="s">
        <v>577</v>
      </c>
      <c r="G426" s="210" t="s">
        <v>543</v>
      </c>
      <c r="H426" s="211">
        <v>1</v>
      </c>
      <c r="I426" s="212"/>
      <c r="J426" s="213">
        <f>ROUND(I426*H426,2)</f>
        <v>0</v>
      </c>
      <c r="K426" s="214"/>
      <c r="L426" s="46"/>
      <c r="M426" s="215" t="s">
        <v>19</v>
      </c>
      <c r="N426" s="216" t="s">
        <v>45</v>
      </c>
      <c r="O426" s="86"/>
      <c r="P426" s="217">
        <f>O426*H426</f>
        <v>0</v>
      </c>
      <c r="Q426" s="217">
        <v>1.0000000000000001E-05</v>
      </c>
      <c r="R426" s="217">
        <f>Q426*H426</f>
        <v>1.0000000000000001E-05</v>
      </c>
      <c r="S426" s="217">
        <v>0</v>
      </c>
      <c r="T426" s="218">
        <f>S426*H426</f>
        <v>0</v>
      </c>
      <c r="U426" s="40"/>
      <c r="V426" s="40"/>
      <c r="W426" s="40"/>
      <c r="X426" s="40"/>
      <c r="Y426" s="40"/>
      <c r="Z426" s="40"/>
      <c r="AA426" s="40"/>
      <c r="AB426" s="40"/>
      <c r="AC426" s="40"/>
      <c r="AD426" s="40"/>
      <c r="AE426" s="40"/>
      <c r="AR426" s="219" t="s">
        <v>129</v>
      </c>
      <c r="AT426" s="219" t="s">
        <v>125</v>
      </c>
      <c r="AU426" s="219" t="s">
        <v>84</v>
      </c>
      <c r="AY426" s="19" t="s">
        <v>123</v>
      </c>
      <c r="BE426" s="220">
        <f>IF(N426="základní",J426,0)</f>
        <v>0</v>
      </c>
      <c r="BF426" s="220">
        <f>IF(N426="snížená",J426,0)</f>
        <v>0</v>
      </c>
      <c r="BG426" s="220">
        <f>IF(N426="zákl. přenesená",J426,0)</f>
        <v>0</v>
      </c>
      <c r="BH426" s="220">
        <f>IF(N426="sníž. přenesená",J426,0)</f>
        <v>0</v>
      </c>
      <c r="BI426" s="220">
        <f>IF(N426="nulová",J426,0)</f>
        <v>0</v>
      </c>
      <c r="BJ426" s="19" t="s">
        <v>82</v>
      </c>
      <c r="BK426" s="220">
        <f>ROUND(I426*H426,2)</f>
        <v>0</v>
      </c>
      <c r="BL426" s="19" t="s">
        <v>129</v>
      </c>
      <c r="BM426" s="219" t="s">
        <v>944</v>
      </c>
    </row>
    <row r="427" s="2" customFormat="1">
      <c r="A427" s="40"/>
      <c r="B427" s="41"/>
      <c r="C427" s="42"/>
      <c r="D427" s="221" t="s">
        <v>131</v>
      </c>
      <c r="E427" s="42"/>
      <c r="F427" s="222" t="s">
        <v>579</v>
      </c>
      <c r="G427" s="42"/>
      <c r="H427" s="42"/>
      <c r="I427" s="223"/>
      <c r="J427" s="42"/>
      <c r="K427" s="42"/>
      <c r="L427" s="46"/>
      <c r="M427" s="224"/>
      <c r="N427" s="225"/>
      <c r="O427" s="86"/>
      <c r="P427" s="86"/>
      <c r="Q427" s="86"/>
      <c r="R427" s="86"/>
      <c r="S427" s="86"/>
      <c r="T427" s="87"/>
      <c r="U427" s="40"/>
      <c r="V427" s="40"/>
      <c r="W427" s="40"/>
      <c r="X427" s="40"/>
      <c r="Y427" s="40"/>
      <c r="Z427" s="40"/>
      <c r="AA427" s="40"/>
      <c r="AB427" s="40"/>
      <c r="AC427" s="40"/>
      <c r="AD427" s="40"/>
      <c r="AE427" s="40"/>
      <c r="AT427" s="19" t="s">
        <v>131</v>
      </c>
      <c r="AU427" s="19" t="s">
        <v>84</v>
      </c>
    </row>
    <row r="428" s="13" customFormat="1">
      <c r="A428" s="13"/>
      <c r="B428" s="226"/>
      <c r="C428" s="227"/>
      <c r="D428" s="228" t="s">
        <v>133</v>
      </c>
      <c r="E428" s="229" t="s">
        <v>19</v>
      </c>
      <c r="F428" s="230" t="s">
        <v>82</v>
      </c>
      <c r="G428" s="227"/>
      <c r="H428" s="231">
        <v>1</v>
      </c>
      <c r="I428" s="232"/>
      <c r="J428" s="227"/>
      <c r="K428" s="227"/>
      <c r="L428" s="233"/>
      <c r="M428" s="234"/>
      <c r="N428" s="235"/>
      <c r="O428" s="235"/>
      <c r="P428" s="235"/>
      <c r="Q428" s="235"/>
      <c r="R428" s="235"/>
      <c r="S428" s="235"/>
      <c r="T428" s="236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T428" s="237" t="s">
        <v>133</v>
      </c>
      <c r="AU428" s="237" t="s">
        <v>84</v>
      </c>
      <c r="AV428" s="13" t="s">
        <v>84</v>
      </c>
      <c r="AW428" s="13" t="s">
        <v>33</v>
      </c>
      <c r="AX428" s="13" t="s">
        <v>74</v>
      </c>
      <c r="AY428" s="237" t="s">
        <v>123</v>
      </c>
    </row>
    <row r="429" s="14" customFormat="1">
      <c r="A429" s="14"/>
      <c r="B429" s="238"/>
      <c r="C429" s="239"/>
      <c r="D429" s="228" t="s">
        <v>133</v>
      </c>
      <c r="E429" s="240" t="s">
        <v>19</v>
      </c>
      <c r="F429" s="241" t="s">
        <v>945</v>
      </c>
      <c r="G429" s="239"/>
      <c r="H429" s="240" t="s">
        <v>19</v>
      </c>
      <c r="I429" s="242"/>
      <c r="J429" s="239"/>
      <c r="K429" s="239"/>
      <c r="L429" s="243"/>
      <c r="M429" s="244"/>
      <c r="N429" s="245"/>
      <c r="O429" s="245"/>
      <c r="P429" s="245"/>
      <c r="Q429" s="245"/>
      <c r="R429" s="245"/>
      <c r="S429" s="245"/>
      <c r="T429" s="246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T429" s="247" t="s">
        <v>133</v>
      </c>
      <c r="AU429" s="247" t="s">
        <v>84</v>
      </c>
      <c r="AV429" s="14" t="s">
        <v>82</v>
      </c>
      <c r="AW429" s="14" t="s">
        <v>33</v>
      </c>
      <c r="AX429" s="14" t="s">
        <v>74</v>
      </c>
      <c r="AY429" s="247" t="s">
        <v>123</v>
      </c>
    </row>
    <row r="430" s="15" customFormat="1">
      <c r="A430" s="15"/>
      <c r="B430" s="248"/>
      <c r="C430" s="249"/>
      <c r="D430" s="228" t="s">
        <v>133</v>
      </c>
      <c r="E430" s="250" t="s">
        <v>19</v>
      </c>
      <c r="F430" s="251" t="s">
        <v>155</v>
      </c>
      <c r="G430" s="249"/>
      <c r="H430" s="252">
        <v>1</v>
      </c>
      <c r="I430" s="253"/>
      <c r="J430" s="249"/>
      <c r="K430" s="249"/>
      <c r="L430" s="254"/>
      <c r="M430" s="255"/>
      <c r="N430" s="256"/>
      <c r="O430" s="256"/>
      <c r="P430" s="256"/>
      <c r="Q430" s="256"/>
      <c r="R430" s="256"/>
      <c r="S430" s="256"/>
      <c r="T430" s="257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T430" s="258" t="s">
        <v>133</v>
      </c>
      <c r="AU430" s="258" t="s">
        <v>84</v>
      </c>
      <c r="AV430" s="15" t="s">
        <v>129</v>
      </c>
      <c r="AW430" s="15" t="s">
        <v>33</v>
      </c>
      <c r="AX430" s="15" t="s">
        <v>82</v>
      </c>
      <c r="AY430" s="258" t="s">
        <v>123</v>
      </c>
    </row>
    <row r="431" s="2" customFormat="1" ht="16.5" customHeight="1">
      <c r="A431" s="40"/>
      <c r="B431" s="41"/>
      <c r="C431" s="270" t="s">
        <v>507</v>
      </c>
      <c r="D431" s="270" t="s">
        <v>403</v>
      </c>
      <c r="E431" s="271" t="s">
        <v>946</v>
      </c>
      <c r="F431" s="272" t="s">
        <v>947</v>
      </c>
      <c r="G431" s="273" t="s">
        <v>543</v>
      </c>
      <c r="H431" s="274">
        <v>1</v>
      </c>
      <c r="I431" s="275"/>
      <c r="J431" s="276">
        <f>ROUND(I431*H431,2)</f>
        <v>0</v>
      </c>
      <c r="K431" s="277"/>
      <c r="L431" s="278"/>
      <c r="M431" s="279" t="s">
        <v>19</v>
      </c>
      <c r="N431" s="280" t="s">
        <v>45</v>
      </c>
      <c r="O431" s="86"/>
      <c r="P431" s="217">
        <f>O431*H431</f>
        <v>0</v>
      </c>
      <c r="Q431" s="217">
        <v>0.00079000000000000001</v>
      </c>
      <c r="R431" s="217">
        <f>Q431*H431</f>
        <v>0.00079000000000000001</v>
      </c>
      <c r="S431" s="217">
        <v>0</v>
      </c>
      <c r="T431" s="218">
        <f>S431*H431</f>
        <v>0</v>
      </c>
      <c r="U431" s="40"/>
      <c r="V431" s="40"/>
      <c r="W431" s="40"/>
      <c r="X431" s="40"/>
      <c r="Y431" s="40"/>
      <c r="Z431" s="40"/>
      <c r="AA431" s="40"/>
      <c r="AB431" s="40"/>
      <c r="AC431" s="40"/>
      <c r="AD431" s="40"/>
      <c r="AE431" s="40"/>
      <c r="AR431" s="219" t="s">
        <v>272</v>
      </c>
      <c r="AT431" s="219" t="s">
        <v>403</v>
      </c>
      <c r="AU431" s="219" t="s">
        <v>84</v>
      </c>
      <c r="AY431" s="19" t="s">
        <v>123</v>
      </c>
      <c r="BE431" s="220">
        <f>IF(N431="základní",J431,0)</f>
        <v>0</v>
      </c>
      <c r="BF431" s="220">
        <f>IF(N431="snížená",J431,0)</f>
        <v>0</v>
      </c>
      <c r="BG431" s="220">
        <f>IF(N431="zákl. přenesená",J431,0)</f>
        <v>0</v>
      </c>
      <c r="BH431" s="220">
        <f>IF(N431="sníž. přenesená",J431,0)</f>
        <v>0</v>
      </c>
      <c r="BI431" s="220">
        <f>IF(N431="nulová",J431,0)</f>
        <v>0</v>
      </c>
      <c r="BJ431" s="19" t="s">
        <v>82</v>
      </c>
      <c r="BK431" s="220">
        <f>ROUND(I431*H431,2)</f>
        <v>0</v>
      </c>
      <c r="BL431" s="19" t="s">
        <v>129</v>
      </c>
      <c r="BM431" s="219" t="s">
        <v>948</v>
      </c>
    </row>
    <row r="432" s="2" customFormat="1" ht="37.8" customHeight="1">
      <c r="A432" s="40"/>
      <c r="B432" s="41"/>
      <c r="C432" s="207" t="s">
        <v>515</v>
      </c>
      <c r="D432" s="207" t="s">
        <v>125</v>
      </c>
      <c r="E432" s="208" t="s">
        <v>949</v>
      </c>
      <c r="F432" s="209" t="s">
        <v>950</v>
      </c>
      <c r="G432" s="210" t="s">
        <v>543</v>
      </c>
      <c r="H432" s="211">
        <v>1</v>
      </c>
      <c r="I432" s="212"/>
      <c r="J432" s="213">
        <f>ROUND(I432*H432,2)</f>
        <v>0</v>
      </c>
      <c r="K432" s="214"/>
      <c r="L432" s="46"/>
      <c r="M432" s="215" t="s">
        <v>19</v>
      </c>
      <c r="N432" s="216" t="s">
        <v>45</v>
      </c>
      <c r="O432" s="86"/>
      <c r="P432" s="217">
        <f>O432*H432</f>
        <v>0</v>
      </c>
      <c r="Q432" s="217">
        <v>1.0000000000000001E-05</v>
      </c>
      <c r="R432" s="217">
        <f>Q432*H432</f>
        <v>1.0000000000000001E-05</v>
      </c>
      <c r="S432" s="217">
        <v>0</v>
      </c>
      <c r="T432" s="218">
        <f>S432*H432</f>
        <v>0</v>
      </c>
      <c r="U432" s="40"/>
      <c r="V432" s="40"/>
      <c r="W432" s="40"/>
      <c r="X432" s="40"/>
      <c r="Y432" s="40"/>
      <c r="Z432" s="40"/>
      <c r="AA432" s="40"/>
      <c r="AB432" s="40"/>
      <c r="AC432" s="40"/>
      <c r="AD432" s="40"/>
      <c r="AE432" s="40"/>
      <c r="AR432" s="219" t="s">
        <v>129</v>
      </c>
      <c r="AT432" s="219" t="s">
        <v>125</v>
      </c>
      <c r="AU432" s="219" t="s">
        <v>84</v>
      </c>
      <c r="AY432" s="19" t="s">
        <v>123</v>
      </c>
      <c r="BE432" s="220">
        <f>IF(N432="základní",J432,0)</f>
        <v>0</v>
      </c>
      <c r="BF432" s="220">
        <f>IF(N432="snížená",J432,0)</f>
        <v>0</v>
      </c>
      <c r="BG432" s="220">
        <f>IF(N432="zákl. přenesená",J432,0)</f>
        <v>0</v>
      </c>
      <c r="BH432" s="220">
        <f>IF(N432="sníž. přenesená",J432,0)</f>
        <v>0</v>
      </c>
      <c r="BI432" s="220">
        <f>IF(N432="nulová",J432,0)</f>
        <v>0</v>
      </c>
      <c r="BJ432" s="19" t="s">
        <v>82</v>
      </c>
      <c r="BK432" s="220">
        <f>ROUND(I432*H432,2)</f>
        <v>0</v>
      </c>
      <c r="BL432" s="19" t="s">
        <v>129</v>
      </c>
      <c r="BM432" s="219" t="s">
        <v>951</v>
      </c>
    </row>
    <row r="433" s="2" customFormat="1">
      <c r="A433" s="40"/>
      <c r="B433" s="41"/>
      <c r="C433" s="42"/>
      <c r="D433" s="221" t="s">
        <v>131</v>
      </c>
      <c r="E433" s="42"/>
      <c r="F433" s="222" t="s">
        <v>952</v>
      </c>
      <c r="G433" s="42"/>
      <c r="H433" s="42"/>
      <c r="I433" s="223"/>
      <c r="J433" s="42"/>
      <c r="K433" s="42"/>
      <c r="L433" s="46"/>
      <c r="M433" s="224"/>
      <c r="N433" s="225"/>
      <c r="O433" s="86"/>
      <c r="P433" s="86"/>
      <c r="Q433" s="86"/>
      <c r="R433" s="86"/>
      <c r="S433" s="86"/>
      <c r="T433" s="87"/>
      <c r="U433" s="40"/>
      <c r="V433" s="40"/>
      <c r="W433" s="40"/>
      <c r="X433" s="40"/>
      <c r="Y433" s="40"/>
      <c r="Z433" s="40"/>
      <c r="AA433" s="40"/>
      <c r="AB433" s="40"/>
      <c r="AC433" s="40"/>
      <c r="AD433" s="40"/>
      <c r="AE433" s="40"/>
      <c r="AT433" s="19" t="s">
        <v>131</v>
      </c>
      <c r="AU433" s="19" t="s">
        <v>84</v>
      </c>
    </row>
    <row r="434" s="13" customFormat="1">
      <c r="A434" s="13"/>
      <c r="B434" s="226"/>
      <c r="C434" s="227"/>
      <c r="D434" s="228" t="s">
        <v>133</v>
      </c>
      <c r="E434" s="229" t="s">
        <v>19</v>
      </c>
      <c r="F434" s="230" t="s">
        <v>82</v>
      </c>
      <c r="G434" s="227"/>
      <c r="H434" s="231">
        <v>1</v>
      </c>
      <c r="I434" s="232"/>
      <c r="J434" s="227"/>
      <c r="K434" s="227"/>
      <c r="L434" s="233"/>
      <c r="M434" s="234"/>
      <c r="N434" s="235"/>
      <c r="O434" s="235"/>
      <c r="P434" s="235"/>
      <c r="Q434" s="235"/>
      <c r="R434" s="235"/>
      <c r="S434" s="235"/>
      <c r="T434" s="236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T434" s="237" t="s">
        <v>133</v>
      </c>
      <c r="AU434" s="237" t="s">
        <v>84</v>
      </c>
      <c r="AV434" s="13" t="s">
        <v>84</v>
      </c>
      <c r="AW434" s="13" t="s">
        <v>33</v>
      </c>
      <c r="AX434" s="13" t="s">
        <v>74</v>
      </c>
      <c r="AY434" s="237" t="s">
        <v>123</v>
      </c>
    </row>
    <row r="435" s="14" customFormat="1">
      <c r="A435" s="14"/>
      <c r="B435" s="238"/>
      <c r="C435" s="239"/>
      <c r="D435" s="228" t="s">
        <v>133</v>
      </c>
      <c r="E435" s="240" t="s">
        <v>19</v>
      </c>
      <c r="F435" s="241" t="s">
        <v>945</v>
      </c>
      <c r="G435" s="239"/>
      <c r="H435" s="240" t="s">
        <v>19</v>
      </c>
      <c r="I435" s="242"/>
      <c r="J435" s="239"/>
      <c r="K435" s="239"/>
      <c r="L435" s="243"/>
      <c r="M435" s="244"/>
      <c r="N435" s="245"/>
      <c r="O435" s="245"/>
      <c r="P435" s="245"/>
      <c r="Q435" s="245"/>
      <c r="R435" s="245"/>
      <c r="S435" s="245"/>
      <c r="T435" s="246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T435" s="247" t="s">
        <v>133</v>
      </c>
      <c r="AU435" s="247" t="s">
        <v>84</v>
      </c>
      <c r="AV435" s="14" t="s">
        <v>82</v>
      </c>
      <c r="AW435" s="14" t="s">
        <v>33</v>
      </c>
      <c r="AX435" s="14" t="s">
        <v>74</v>
      </c>
      <c r="AY435" s="247" t="s">
        <v>123</v>
      </c>
    </row>
    <row r="436" s="15" customFormat="1">
      <c r="A436" s="15"/>
      <c r="B436" s="248"/>
      <c r="C436" s="249"/>
      <c r="D436" s="228" t="s">
        <v>133</v>
      </c>
      <c r="E436" s="250" t="s">
        <v>19</v>
      </c>
      <c r="F436" s="251" t="s">
        <v>155</v>
      </c>
      <c r="G436" s="249"/>
      <c r="H436" s="252">
        <v>1</v>
      </c>
      <c r="I436" s="253"/>
      <c r="J436" s="249"/>
      <c r="K436" s="249"/>
      <c r="L436" s="254"/>
      <c r="M436" s="255"/>
      <c r="N436" s="256"/>
      <c r="O436" s="256"/>
      <c r="P436" s="256"/>
      <c r="Q436" s="256"/>
      <c r="R436" s="256"/>
      <c r="S436" s="256"/>
      <c r="T436" s="257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T436" s="258" t="s">
        <v>133</v>
      </c>
      <c r="AU436" s="258" t="s">
        <v>84</v>
      </c>
      <c r="AV436" s="15" t="s">
        <v>129</v>
      </c>
      <c r="AW436" s="15" t="s">
        <v>33</v>
      </c>
      <c r="AX436" s="15" t="s">
        <v>82</v>
      </c>
      <c r="AY436" s="258" t="s">
        <v>123</v>
      </c>
    </row>
    <row r="437" s="2" customFormat="1" ht="16.5" customHeight="1">
      <c r="A437" s="40"/>
      <c r="B437" s="41"/>
      <c r="C437" s="270" t="s">
        <v>520</v>
      </c>
      <c r="D437" s="270" t="s">
        <v>403</v>
      </c>
      <c r="E437" s="271" t="s">
        <v>953</v>
      </c>
      <c r="F437" s="272" t="s">
        <v>954</v>
      </c>
      <c r="G437" s="273" t="s">
        <v>543</v>
      </c>
      <c r="H437" s="274">
        <v>1</v>
      </c>
      <c r="I437" s="275"/>
      <c r="J437" s="276">
        <f>ROUND(I437*H437,2)</f>
        <v>0</v>
      </c>
      <c r="K437" s="277"/>
      <c r="L437" s="278"/>
      <c r="M437" s="279" t="s">
        <v>19</v>
      </c>
      <c r="N437" s="280" t="s">
        <v>45</v>
      </c>
      <c r="O437" s="86"/>
      <c r="P437" s="217">
        <f>O437*H437</f>
        <v>0</v>
      </c>
      <c r="Q437" s="217">
        <v>0.0022000000000000001</v>
      </c>
      <c r="R437" s="217">
        <f>Q437*H437</f>
        <v>0.0022000000000000001</v>
      </c>
      <c r="S437" s="217">
        <v>0</v>
      </c>
      <c r="T437" s="218">
        <f>S437*H437</f>
        <v>0</v>
      </c>
      <c r="U437" s="40"/>
      <c r="V437" s="40"/>
      <c r="W437" s="40"/>
      <c r="X437" s="40"/>
      <c r="Y437" s="40"/>
      <c r="Z437" s="40"/>
      <c r="AA437" s="40"/>
      <c r="AB437" s="40"/>
      <c r="AC437" s="40"/>
      <c r="AD437" s="40"/>
      <c r="AE437" s="40"/>
      <c r="AR437" s="219" t="s">
        <v>272</v>
      </c>
      <c r="AT437" s="219" t="s">
        <v>403</v>
      </c>
      <c r="AU437" s="219" t="s">
        <v>84</v>
      </c>
      <c r="AY437" s="19" t="s">
        <v>123</v>
      </c>
      <c r="BE437" s="220">
        <f>IF(N437="základní",J437,0)</f>
        <v>0</v>
      </c>
      <c r="BF437" s="220">
        <f>IF(N437="snížená",J437,0)</f>
        <v>0</v>
      </c>
      <c r="BG437" s="220">
        <f>IF(N437="zákl. přenesená",J437,0)</f>
        <v>0</v>
      </c>
      <c r="BH437" s="220">
        <f>IF(N437="sníž. přenesená",J437,0)</f>
        <v>0</v>
      </c>
      <c r="BI437" s="220">
        <f>IF(N437="nulová",J437,0)</f>
        <v>0</v>
      </c>
      <c r="BJ437" s="19" t="s">
        <v>82</v>
      </c>
      <c r="BK437" s="220">
        <f>ROUND(I437*H437,2)</f>
        <v>0</v>
      </c>
      <c r="BL437" s="19" t="s">
        <v>129</v>
      </c>
      <c r="BM437" s="219" t="s">
        <v>955</v>
      </c>
    </row>
    <row r="438" s="2" customFormat="1" ht="37.8" customHeight="1">
      <c r="A438" s="40"/>
      <c r="B438" s="41"/>
      <c r="C438" s="207" t="s">
        <v>525</v>
      </c>
      <c r="D438" s="207" t="s">
        <v>125</v>
      </c>
      <c r="E438" s="208" t="s">
        <v>956</v>
      </c>
      <c r="F438" s="209" t="s">
        <v>957</v>
      </c>
      <c r="G438" s="210" t="s">
        <v>543</v>
      </c>
      <c r="H438" s="211">
        <v>1</v>
      </c>
      <c r="I438" s="212"/>
      <c r="J438" s="213">
        <f>ROUND(I438*H438,2)</f>
        <v>0</v>
      </c>
      <c r="K438" s="214"/>
      <c r="L438" s="46"/>
      <c r="M438" s="215" t="s">
        <v>19</v>
      </c>
      <c r="N438" s="216" t="s">
        <v>45</v>
      </c>
      <c r="O438" s="86"/>
      <c r="P438" s="217">
        <f>O438*H438</f>
        <v>0</v>
      </c>
      <c r="Q438" s="217">
        <v>2.0000000000000002E-05</v>
      </c>
      <c r="R438" s="217">
        <f>Q438*H438</f>
        <v>2.0000000000000002E-05</v>
      </c>
      <c r="S438" s="217">
        <v>0</v>
      </c>
      <c r="T438" s="218">
        <f>S438*H438</f>
        <v>0</v>
      </c>
      <c r="U438" s="40"/>
      <c r="V438" s="40"/>
      <c r="W438" s="40"/>
      <c r="X438" s="40"/>
      <c r="Y438" s="40"/>
      <c r="Z438" s="40"/>
      <c r="AA438" s="40"/>
      <c r="AB438" s="40"/>
      <c r="AC438" s="40"/>
      <c r="AD438" s="40"/>
      <c r="AE438" s="40"/>
      <c r="AR438" s="219" t="s">
        <v>129</v>
      </c>
      <c r="AT438" s="219" t="s">
        <v>125</v>
      </c>
      <c r="AU438" s="219" t="s">
        <v>84</v>
      </c>
      <c r="AY438" s="19" t="s">
        <v>123</v>
      </c>
      <c r="BE438" s="220">
        <f>IF(N438="základní",J438,0)</f>
        <v>0</v>
      </c>
      <c r="BF438" s="220">
        <f>IF(N438="snížená",J438,0)</f>
        <v>0</v>
      </c>
      <c r="BG438" s="220">
        <f>IF(N438="zákl. přenesená",J438,0)</f>
        <v>0</v>
      </c>
      <c r="BH438" s="220">
        <f>IF(N438="sníž. přenesená",J438,0)</f>
        <v>0</v>
      </c>
      <c r="BI438" s="220">
        <f>IF(N438="nulová",J438,0)</f>
        <v>0</v>
      </c>
      <c r="BJ438" s="19" t="s">
        <v>82</v>
      </c>
      <c r="BK438" s="220">
        <f>ROUND(I438*H438,2)</f>
        <v>0</v>
      </c>
      <c r="BL438" s="19" t="s">
        <v>129</v>
      </c>
      <c r="BM438" s="219" t="s">
        <v>958</v>
      </c>
    </row>
    <row r="439" s="2" customFormat="1">
      <c r="A439" s="40"/>
      <c r="B439" s="41"/>
      <c r="C439" s="42"/>
      <c r="D439" s="221" t="s">
        <v>131</v>
      </c>
      <c r="E439" s="42"/>
      <c r="F439" s="222" t="s">
        <v>959</v>
      </c>
      <c r="G439" s="42"/>
      <c r="H439" s="42"/>
      <c r="I439" s="223"/>
      <c r="J439" s="42"/>
      <c r="K439" s="42"/>
      <c r="L439" s="46"/>
      <c r="M439" s="224"/>
      <c r="N439" s="225"/>
      <c r="O439" s="86"/>
      <c r="P439" s="86"/>
      <c r="Q439" s="86"/>
      <c r="R439" s="86"/>
      <c r="S439" s="86"/>
      <c r="T439" s="87"/>
      <c r="U439" s="40"/>
      <c r="V439" s="40"/>
      <c r="W439" s="40"/>
      <c r="X439" s="40"/>
      <c r="Y439" s="40"/>
      <c r="Z439" s="40"/>
      <c r="AA439" s="40"/>
      <c r="AB439" s="40"/>
      <c r="AC439" s="40"/>
      <c r="AD439" s="40"/>
      <c r="AE439" s="40"/>
      <c r="AT439" s="19" t="s">
        <v>131</v>
      </c>
      <c r="AU439" s="19" t="s">
        <v>84</v>
      </c>
    </row>
    <row r="440" s="2" customFormat="1" ht="24.15" customHeight="1">
      <c r="A440" s="40"/>
      <c r="B440" s="41"/>
      <c r="C440" s="270" t="s">
        <v>530</v>
      </c>
      <c r="D440" s="270" t="s">
        <v>403</v>
      </c>
      <c r="E440" s="271" t="s">
        <v>960</v>
      </c>
      <c r="F440" s="272" t="s">
        <v>961</v>
      </c>
      <c r="G440" s="273" t="s">
        <v>543</v>
      </c>
      <c r="H440" s="274">
        <v>1</v>
      </c>
      <c r="I440" s="275"/>
      <c r="J440" s="276">
        <f>ROUND(I440*H440,2)</f>
        <v>0</v>
      </c>
      <c r="K440" s="277"/>
      <c r="L440" s="278"/>
      <c r="M440" s="279" t="s">
        <v>19</v>
      </c>
      <c r="N440" s="280" t="s">
        <v>45</v>
      </c>
      <c r="O440" s="86"/>
      <c r="P440" s="217">
        <f>O440*H440</f>
        <v>0</v>
      </c>
      <c r="Q440" s="217">
        <v>0.0042599999999999999</v>
      </c>
      <c r="R440" s="217">
        <f>Q440*H440</f>
        <v>0.0042599999999999999</v>
      </c>
      <c r="S440" s="217">
        <v>0</v>
      </c>
      <c r="T440" s="218">
        <f>S440*H440</f>
        <v>0</v>
      </c>
      <c r="U440" s="40"/>
      <c r="V440" s="40"/>
      <c r="W440" s="40"/>
      <c r="X440" s="40"/>
      <c r="Y440" s="40"/>
      <c r="Z440" s="40"/>
      <c r="AA440" s="40"/>
      <c r="AB440" s="40"/>
      <c r="AC440" s="40"/>
      <c r="AD440" s="40"/>
      <c r="AE440" s="40"/>
      <c r="AR440" s="219" t="s">
        <v>272</v>
      </c>
      <c r="AT440" s="219" t="s">
        <v>403</v>
      </c>
      <c r="AU440" s="219" t="s">
        <v>84</v>
      </c>
      <c r="AY440" s="19" t="s">
        <v>123</v>
      </c>
      <c r="BE440" s="220">
        <f>IF(N440="základní",J440,0)</f>
        <v>0</v>
      </c>
      <c r="BF440" s="220">
        <f>IF(N440="snížená",J440,0)</f>
        <v>0</v>
      </c>
      <c r="BG440" s="220">
        <f>IF(N440="zákl. přenesená",J440,0)</f>
        <v>0</v>
      </c>
      <c r="BH440" s="220">
        <f>IF(N440="sníž. přenesená",J440,0)</f>
        <v>0</v>
      </c>
      <c r="BI440" s="220">
        <f>IF(N440="nulová",J440,0)</f>
        <v>0</v>
      </c>
      <c r="BJ440" s="19" t="s">
        <v>82</v>
      </c>
      <c r="BK440" s="220">
        <f>ROUND(I440*H440,2)</f>
        <v>0</v>
      </c>
      <c r="BL440" s="19" t="s">
        <v>129</v>
      </c>
      <c r="BM440" s="219" t="s">
        <v>962</v>
      </c>
    </row>
    <row r="441" s="2" customFormat="1" ht="21.75" customHeight="1">
      <c r="A441" s="40"/>
      <c r="B441" s="41"/>
      <c r="C441" s="207" t="s">
        <v>535</v>
      </c>
      <c r="D441" s="207" t="s">
        <v>125</v>
      </c>
      <c r="E441" s="208" t="s">
        <v>616</v>
      </c>
      <c r="F441" s="209" t="s">
        <v>617</v>
      </c>
      <c r="G441" s="210" t="s">
        <v>491</v>
      </c>
      <c r="H441" s="211">
        <v>55.259999999999998</v>
      </c>
      <c r="I441" s="212"/>
      <c r="J441" s="213">
        <f>ROUND(I441*H441,2)</f>
        <v>0</v>
      </c>
      <c r="K441" s="214"/>
      <c r="L441" s="46"/>
      <c r="M441" s="215" t="s">
        <v>19</v>
      </c>
      <c r="N441" s="216" t="s">
        <v>45</v>
      </c>
      <c r="O441" s="86"/>
      <c r="P441" s="217">
        <f>O441*H441</f>
        <v>0</v>
      </c>
      <c r="Q441" s="217">
        <v>0</v>
      </c>
      <c r="R441" s="217">
        <f>Q441*H441</f>
        <v>0</v>
      </c>
      <c r="S441" s="217">
        <v>0</v>
      </c>
      <c r="T441" s="218">
        <f>S441*H441</f>
        <v>0</v>
      </c>
      <c r="U441" s="40"/>
      <c r="V441" s="40"/>
      <c r="W441" s="40"/>
      <c r="X441" s="40"/>
      <c r="Y441" s="40"/>
      <c r="Z441" s="40"/>
      <c r="AA441" s="40"/>
      <c r="AB441" s="40"/>
      <c r="AC441" s="40"/>
      <c r="AD441" s="40"/>
      <c r="AE441" s="40"/>
      <c r="AR441" s="219" t="s">
        <v>129</v>
      </c>
      <c r="AT441" s="219" t="s">
        <v>125</v>
      </c>
      <c r="AU441" s="219" t="s">
        <v>84</v>
      </c>
      <c r="AY441" s="19" t="s">
        <v>123</v>
      </c>
      <c r="BE441" s="220">
        <f>IF(N441="základní",J441,0)</f>
        <v>0</v>
      </c>
      <c r="BF441" s="220">
        <f>IF(N441="snížená",J441,0)</f>
        <v>0</v>
      </c>
      <c r="BG441" s="220">
        <f>IF(N441="zákl. přenesená",J441,0)</f>
        <v>0</v>
      </c>
      <c r="BH441" s="220">
        <f>IF(N441="sníž. přenesená",J441,0)</f>
        <v>0</v>
      </c>
      <c r="BI441" s="220">
        <f>IF(N441="nulová",J441,0)</f>
        <v>0</v>
      </c>
      <c r="BJ441" s="19" t="s">
        <v>82</v>
      </c>
      <c r="BK441" s="220">
        <f>ROUND(I441*H441,2)</f>
        <v>0</v>
      </c>
      <c r="BL441" s="19" t="s">
        <v>129</v>
      </c>
      <c r="BM441" s="219" t="s">
        <v>963</v>
      </c>
    </row>
    <row r="442" s="2" customFormat="1">
      <c r="A442" s="40"/>
      <c r="B442" s="41"/>
      <c r="C442" s="42"/>
      <c r="D442" s="221" t="s">
        <v>131</v>
      </c>
      <c r="E442" s="42"/>
      <c r="F442" s="222" t="s">
        <v>619</v>
      </c>
      <c r="G442" s="42"/>
      <c r="H442" s="42"/>
      <c r="I442" s="223"/>
      <c r="J442" s="42"/>
      <c r="K442" s="42"/>
      <c r="L442" s="46"/>
      <c r="M442" s="224"/>
      <c r="N442" s="225"/>
      <c r="O442" s="86"/>
      <c r="P442" s="86"/>
      <c r="Q442" s="86"/>
      <c r="R442" s="86"/>
      <c r="S442" s="86"/>
      <c r="T442" s="87"/>
      <c r="U442" s="40"/>
      <c r="V442" s="40"/>
      <c r="W442" s="40"/>
      <c r="X442" s="40"/>
      <c r="Y442" s="40"/>
      <c r="Z442" s="40"/>
      <c r="AA442" s="40"/>
      <c r="AB442" s="40"/>
      <c r="AC442" s="40"/>
      <c r="AD442" s="40"/>
      <c r="AE442" s="40"/>
      <c r="AT442" s="19" t="s">
        <v>131</v>
      </c>
      <c r="AU442" s="19" t="s">
        <v>84</v>
      </c>
    </row>
    <row r="443" s="2" customFormat="1" ht="24.15" customHeight="1">
      <c r="A443" s="40"/>
      <c r="B443" s="41"/>
      <c r="C443" s="207" t="s">
        <v>540</v>
      </c>
      <c r="D443" s="207" t="s">
        <v>125</v>
      </c>
      <c r="E443" s="208" t="s">
        <v>621</v>
      </c>
      <c r="F443" s="209" t="s">
        <v>622</v>
      </c>
      <c r="G443" s="210" t="s">
        <v>491</v>
      </c>
      <c r="H443" s="211">
        <v>6.3200000000000003</v>
      </c>
      <c r="I443" s="212"/>
      <c r="J443" s="213">
        <f>ROUND(I443*H443,2)</f>
        <v>0</v>
      </c>
      <c r="K443" s="214"/>
      <c r="L443" s="46"/>
      <c r="M443" s="215" t="s">
        <v>19</v>
      </c>
      <c r="N443" s="216" t="s">
        <v>45</v>
      </c>
      <c r="O443" s="86"/>
      <c r="P443" s="217">
        <f>O443*H443</f>
        <v>0</v>
      </c>
      <c r="Q443" s="217">
        <v>0</v>
      </c>
      <c r="R443" s="217">
        <f>Q443*H443</f>
        <v>0</v>
      </c>
      <c r="S443" s="217">
        <v>0</v>
      </c>
      <c r="T443" s="218">
        <f>S443*H443</f>
        <v>0</v>
      </c>
      <c r="U443" s="40"/>
      <c r="V443" s="40"/>
      <c r="W443" s="40"/>
      <c r="X443" s="40"/>
      <c r="Y443" s="40"/>
      <c r="Z443" s="40"/>
      <c r="AA443" s="40"/>
      <c r="AB443" s="40"/>
      <c r="AC443" s="40"/>
      <c r="AD443" s="40"/>
      <c r="AE443" s="40"/>
      <c r="AR443" s="219" t="s">
        <v>129</v>
      </c>
      <c r="AT443" s="219" t="s">
        <v>125</v>
      </c>
      <c r="AU443" s="219" t="s">
        <v>84</v>
      </c>
      <c r="AY443" s="19" t="s">
        <v>123</v>
      </c>
      <c r="BE443" s="220">
        <f>IF(N443="základní",J443,0)</f>
        <v>0</v>
      </c>
      <c r="BF443" s="220">
        <f>IF(N443="snížená",J443,0)</f>
        <v>0</v>
      </c>
      <c r="BG443" s="220">
        <f>IF(N443="zákl. přenesená",J443,0)</f>
        <v>0</v>
      </c>
      <c r="BH443" s="220">
        <f>IF(N443="sníž. přenesená",J443,0)</f>
        <v>0</v>
      </c>
      <c r="BI443" s="220">
        <f>IF(N443="nulová",J443,0)</f>
        <v>0</v>
      </c>
      <c r="BJ443" s="19" t="s">
        <v>82</v>
      </c>
      <c r="BK443" s="220">
        <f>ROUND(I443*H443,2)</f>
        <v>0</v>
      </c>
      <c r="BL443" s="19" t="s">
        <v>129</v>
      </c>
      <c r="BM443" s="219" t="s">
        <v>964</v>
      </c>
    </row>
    <row r="444" s="2" customFormat="1">
      <c r="A444" s="40"/>
      <c r="B444" s="41"/>
      <c r="C444" s="42"/>
      <c r="D444" s="221" t="s">
        <v>131</v>
      </c>
      <c r="E444" s="42"/>
      <c r="F444" s="222" t="s">
        <v>624</v>
      </c>
      <c r="G444" s="42"/>
      <c r="H444" s="42"/>
      <c r="I444" s="223"/>
      <c r="J444" s="42"/>
      <c r="K444" s="42"/>
      <c r="L444" s="46"/>
      <c r="M444" s="224"/>
      <c r="N444" s="225"/>
      <c r="O444" s="86"/>
      <c r="P444" s="86"/>
      <c r="Q444" s="86"/>
      <c r="R444" s="86"/>
      <c r="S444" s="86"/>
      <c r="T444" s="87"/>
      <c r="U444" s="40"/>
      <c r="V444" s="40"/>
      <c r="W444" s="40"/>
      <c r="X444" s="40"/>
      <c r="Y444" s="40"/>
      <c r="Z444" s="40"/>
      <c r="AA444" s="40"/>
      <c r="AB444" s="40"/>
      <c r="AC444" s="40"/>
      <c r="AD444" s="40"/>
      <c r="AE444" s="40"/>
      <c r="AT444" s="19" t="s">
        <v>131</v>
      </c>
      <c r="AU444" s="19" t="s">
        <v>84</v>
      </c>
    </row>
    <row r="445" s="2" customFormat="1" ht="24.15" customHeight="1">
      <c r="A445" s="40"/>
      <c r="B445" s="41"/>
      <c r="C445" s="207" t="s">
        <v>546</v>
      </c>
      <c r="D445" s="207" t="s">
        <v>125</v>
      </c>
      <c r="E445" s="208" t="s">
        <v>653</v>
      </c>
      <c r="F445" s="209" t="s">
        <v>654</v>
      </c>
      <c r="G445" s="210" t="s">
        <v>543</v>
      </c>
      <c r="H445" s="211">
        <v>1</v>
      </c>
      <c r="I445" s="212"/>
      <c r="J445" s="213">
        <f>ROUND(I445*H445,2)</f>
        <v>0</v>
      </c>
      <c r="K445" s="214"/>
      <c r="L445" s="46"/>
      <c r="M445" s="215" t="s">
        <v>19</v>
      </c>
      <c r="N445" s="216" t="s">
        <v>45</v>
      </c>
      <c r="O445" s="86"/>
      <c r="P445" s="217">
        <f>O445*H445</f>
        <v>0</v>
      </c>
      <c r="Q445" s="217">
        <v>0.01248</v>
      </c>
      <c r="R445" s="217">
        <f>Q445*H445</f>
        <v>0.01248</v>
      </c>
      <c r="S445" s="217">
        <v>0</v>
      </c>
      <c r="T445" s="218">
        <f>S445*H445</f>
        <v>0</v>
      </c>
      <c r="U445" s="40"/>
      <c r="V445" s="40"/>
      <c r="W445" s="40"/>
      <c r="X445" s="40"/>
      <c r="Y445" s="40"/>
      <c r="Z445" s="40"/>
      <c r="AA445" s="40"/>
      <c r="AB445" s="40"/>
      <c r="AC445" s="40"/>
      <c r="AD445" s="40"/>
      <c r="AE445" s="40"/>
      <c r="AR445" s="219" t="s">
        <v>129</v>
      </c>
      <c r="AT445" s="219" t="s">
        <v>125</v>
      </c>
      <c r="AU445" s="219" t="s">
        <v>84</v>
      </c>
      <c r="AY445" s="19" t="s">
        <v>123</v>
      </c>
      <c r="BE445" s="220">
        <f>IF(N445="základní",J445,0)</f>
        <v>0</v>
      </c>
      <c r="BF445" s="220">
        <f>IF(N445="snížená",J445,0)</f>
        <v>0</v>
      </c>
      <c r="BG445" s="220">
        <f>IF(N445="zákl. přenesená",J445,0)</f>
        <v>0</v>
      </c>
      <c r="BH445" s="220">
        <f>IF(N445="sníž. přenesená",J445,0)</f>
        <v>0</v>
      </c>
      <c r="BI445" s="220">
        <f>IF(N445="nulová",J445,0)</f>
        <v>0</v>
      </c>
      <c r="BJ445" s="19" t="s">
        <v>82</v>
      </c>
      <c r="BK445" s="220">
        <f>ROUND(I445*H445,2)</f>
        <v>0</v>
      </c>
      <c r="BL445" s="19" t="s">
        <v>129</v>
      </c>
      <c r="BM445" s="219" t="s">
        <v>965</v>
      </c>
    </row>
    <row r="446" s="2" customFormat="1">
      <c r="A446" s="40"/>
      <c r="B446" s="41"/>
      <c r="C446" s="42"/>
      <c r="D446" s="221" t="s">
        <v>131</v>
      </c>
      <c r="E446" s="42"/>
      <c r="F446" s="222" t="s">
        <v>656</v>
      </c>
      <c r="G446" s="42"/>
      <c r="H446" s="42"/>
      <c r="I446" s="223"/>
      <c r="J446" s="42"/>
      <c r="K446" s="42"/>
      <c r="L446" s="46"/>
      <c r="M446" s="224"/>
      <c r="N446" s="225"/>
      <c r="O446" s="86"/>
      <c r="P446" s="86"/>
      <c r="Q446" s="86"/>
      <c r="R446" s="86"/>
      <c r="S446" s="86"/>
      <c r="T446" s="87"/>
      <c r="U446" s="40"/>
      <c r="V446" s="40"/>
      <c r="W446" s="40"/>
      <c r="X446" s="40"/>
      <c r="Y446" s="40"/>
      <c r="Z446" s="40"/>
      <c r="AA446" s="40"/>
      <c r="AB446" s="40"/>
      <c r="AC446" s="40"/>
      <c r="AD446" s="40"/>
      <c r="AE446" s="40"/>
      <c r="AT446" s="19" t="s">
        <v>131</v>
      </c>
      <c r="AU446" s="19" t="s">
        <v>84</v>
      </c>
    </row>
    <row r="447" s="2" customFormat="1" ht="24.15" customHeight="1">
      <c r="A447" s="40"/>
      <c r="B447" s="41"/>
      <c r="C447" s="270" t="s">
        <v>550</v>
      </c>
      <c r="D447" s="270" t="s">
        <v>403</v>
      </c>
      <c r="E447" s="271" t="s">
        <v>658</v>
      </c>
      <c r="F447" s="272" t="s">
        <v>659</v>
      </c>
      <c r="G447" s="273" t="s">
        <v>543</v>
      </c>
      <c r="H447" s="274">
        <v>1</v>
      </c>
      <c r="I447" s="275"/>
      <c r="J447" s="276">
        <f>ROUND(I447*H447,2)</f>
        <v>0</v>
      </c>
      <c r="K447" s="277"/>
      <c r="L447" s="278"/>
      <c r="M447" s="279" t="s">
        <v>19</v>
      </c>
      <c r="N447" s="280" t="s">
        <v>45</v>
      </c>
      <c r="O447" s="86"/>
      <c r="P447" s="217">
        <f>O447*H447</f>
        <v>0</v>
      </c>
      <c r="Q447" s="217">
        <v>0.54800000000000004</v>
      </c>
      <c r="R447" s="217">
        <f>Q447*H447</f>
        <v>0.54800000000000004</v>
      </c>
      <c r="S447" s="217">
        <v>0</v>
      </c>
      <c r="T447" s="218">
        <f>S447*H447</f>
        <v>0</v>
      </c>
      <c r="U447" s="40"/>
      <c r="V447" s="40"/>
      <c r="W447" s="40"/>
      <c r="X447" s="40"/>
      <c r="Y447" s="40"/>
      <c r="Z447" s="40"/>
      <c r="AA447" s="40"/>
      <c r="AB447" s="40"/>
      <c r="AC447" s="40"/>
      <c r="AD447" s="40"/>
      <c r="AE447" s="40"/>
      <c r="AR447" s="219" t="s">
        <v>272</v>
      </c>
      <c r="AT447" s="219" t="s">
        <v>403</v>
      </c>
      <c r="AU447" s="219" t="s">
        <v>84</v>
      </c>
      <c r="AY447" s="19" t="s">
        <v>123</v>
      </c>
      <c r="BE447" s="220">
        <f>IF(N447="základní",J447,0)</f>
        <v>0</v>
      </c>
      <c r="BF447" s="220">
        <f>IF(N447="snížená",J447,0)</f>
        <v>0</v>
      </c>
      <c r="BG447" s="220">
        <f>IF(N447="zákl. přenesená",J447,0)</f>
        <v>0</v>
      </c>
      <c r="BH447" s="220">
        <f>IF(N447="sníž. přenesená",J447,0)</f>
        <v>0</v>
      </c>
      <c r="BI447" s="220">
        <f>IF(N447="nulová",J447,0)</f>
        <v>0</v>
      </c>
      <c r="BJ447" s="19" t="s">
        <v>82</v>
      </c>
      <c r="BK447" s="220">
        <f>ROUND(I447*H447,2)</f>
        <v>0</v>
      </c>
      <c r="BL447" s="19" t="s">
        <v>129</v>
      </c>
      <c r="BM447" s="219" t="s">
        <v>966</v>
      </c>
    </row>
    <row r="448" s="2" customFormat="1" ht="24.15" customHeight="1">
      <c r="A448" s="40"/>
      <c r="B448" s="41"/>
      <c r="C448" s="207" t="s">
        <v>558</v>
      </c>
      <c r="D448" s="207" t="s">
        <v>125</v>
      </c>
      <c r="E448" s="208" t="s">
        <v>662</v>
      </c>
      <c r="F448" s="209" t="s">
        <v>663</v>
      </c>
      <c r="G448" s="210" t="s">
        <v>543</v>
      </c>
      <c r="H448" s="211">
        <v>1</v>
      </c>
      <c r="I448" s="212"/>
      <c r="J448" s="213">
        <f>ROUND(I448*H448,2)</f>
        <v>0</v>
      </c>
      <c r="K448" s="214"/>
      <c r="L448" s="46"/>
      <c r="M448" s="215" t="s">
        <v>19</v>
      </c>
      <c r="N448" s="216" t="s">
        <v>45</v>
      </c>
      <c r="O448" s="86"/>
      <c r="P448" s="217">
        <f>O448*H448</f>
        <v>0</v>
      </c>
      <c r="Q448" s="217">
        <v>0.028539999999999999</v>
      </c>
      <c r="R448" s="217">
        <f>Q448*H448</f>
        <v>0.028539999999999999</v>
      </c>
      <c r="S448" s="217">
        <v>0</v>
      </c>
      <c r="T448" s="218">
        <f>S448*H448</f>
        <v>0</v>
      </c>
      <c r="U448" s="40"/>
      <c r="V448" s="40"/>
      <c r="W448" s="40"/>
      <c r="X448" s="40"/>
      <c r="Y448" s="40"/>
      <c r="Z448" s="40"/>
      <c r="AA448" s="40"/>
      <c r="AB448" s="40"/>
      <c r="AC448" s="40"/>
      <c r="AD448" s="40"/>
      <c r="AE448" s="40"/>
      <c r="AR448" s="219" t="s">
        <v>129</v>
      </c>
      <c r="AT448" s="219" t="s">
        <v>125</v>
      </c>
      <c r="AU448" s="219" t="s">
        <v>84</v>
      </c>
      <c r="AY448" s="19" t="s">
        <v>123</v>
      </c>
      <c r="BE448" s="220">
        <f>IF(N448="základní",J448,0)</f>
        <v>0</v>
      </c>
      <c r="BF448" s="220">
        <f>IF(N448="snížená",J448,0)</f>
        <v>0</v>
      </c>
      <c r="BG448" s="220">
        <f>IF(N448="zákl. přenesená",J448,0)</f>
        <v>0</v>
      </c>
      <c r="BH448" s="220">
        <f>IF(N448="sníž. přenesená",J448,0)</f>
        <v>0</v>
      </c>
      <c r="BI448" s="220">
        <f>IF(N448="nulová",J448,0)</f>
        <v>0</v>
      </c>
      <c r="BJ448" s="19" t="s">
        <v>82</v>
      </c>
      <c r="BK448" s="220">
        <f>ROUND(I448*H448,2)</f>
        <v>0</v>
      </c>
      <c r="BL448" s="19" t="s">
        <v>129</v>
      </c>
      <c r="BM448" s="219" t="s">
        <v>967</v>
      </c>
    </row>
    <row r="449" s="2" customFormat="1">
      <c r="A449" s="40"/>
      <c r="B449" s="41"/>
      <c r="C449" s="42"/>
      <c r="D449" s="221" t="s">
        <v>131</v>
      </c>
      <c r="E449" s="42"/>
      <c r="F449" s="222" t="s">
        <v>665</v>
      </c>
      <c r="G449" s="42"/>
      <c r="H449" s="42"/>
      <c r="I449" s="223"/>
      <c r="J449" s="42"/>
      <c r="K449" s="42"/>
      <c r="L449" s="46"/>
      <c r="M449" s="224"/>
      <c r="N449" s="225"/>
      <c r="O449" s="86"/>
      <c r="P449" s="86"/>
      <c r="Q449" s="86"/>
      <c r="R449" s="86"/>
      <c r="S449" s="86"/>
      <c r="T449" s="87"/>
      <c r="U449" s="40"/>
      <c r="V449" s="40"/>
      <c r="W449" s="40"/>
      <c r="X449" s="40"/>
      <c r="Y449" s="40"/>
      <c r="Z449" s="40"/>
      <c r="AA449" s="40"/>
      <c r="AB449" s="40"/>
      <c r="AC449" s="40"/>
      <c r="AD449" s="40"/>
      <c r="AE449" s="40"/>
      <c r="AT449" s="19" t="s">
        <v>131</v>
      </c>
      <c r="AU449" s="19" t="s">
        <v>84</v>
      </c>
    </row>
    <row r="450" s="2" customFormat="1" ht="24.15" customHeight="1">
      <c r="A450" s="40"/>
      <c r="B450" s="41"/>
      <c r="C450" s="270" t="s">
        <v>562</v>
      </c>
      <c r="D450" s="270" t="s">
        <v>403</v>
      </c>
      <c r="E450" s="271" t="s">
        <v>667</v>
      </c>
      <c r="F450" s="272" t="s">
        <v>668</v>
      </c>
      <c r="G450" s="273" t="s">
        <v>543</v>
      </c>
      <c r="H450" s="274">
        <v>1</v>
      </c>
      <c r="I450" s="275"/>
      <c r="J450" s="276">
        <f>ROUND(I450*H450,2)</f>
        <v>0</v>
      </c>
      <c r="K450" s="277"/>
      <c r="L450" s="278"/>
      <c r="M450" s="279" t="s">
        <v>19</v>
      </c>
      <c r="N450" s="280" t="s">
        <v>45</v>
      </c>
      <c r="O450" s="86"/>
      <c r="P450" s="217">
        <f>O450*H450</f>
        <v>0</v>
      </c>
      <c r="Q450" s="217">
        <v>1.6140000000000001</v>
      </c>
      <c r="R450" s="217">
        <f>Q450*H450</f>
        <v>1.6140000000000001</v>
      </c>
      <c r="S450" s="217">
        <v>0</v>
      </c>
      <c r="T450" s="218">
        <f>S450*H450</f>
        <v>0</v>
      </c>
      <c r="U450" s="40"/>
      <c r="V450" s="40"/>
      <c r="W450" s="40"/>
      <c r="X450" s="40"/>
      <c r="Y450" s="40"/>
      <c r="Z450" s="40"/>
      <c r="AA450" s="40"/>
      <c r="AB450" s="40"/>
      <c r="AC450" s="40"/>
      <c r="AD450" s="40"/>
      <c r="AE450" s="40"/>
      <c r="AR450" s="219" t="s">
        <v>272</v>
      </c>
      <c r="AT450" s="219" t="s">
        <v>403</v>
      </c>
      <c r="AU450" s="219" t="s">
        <v>84</v>
      </c>
      <c r="AY450" s="19" t="s">
        <v>123</v>
      </c>
      <c r="BE450" s="220">
        <f>IF(N450="základní",J450,0)</f>
        <v>0</v>
      </c>
      <c r="BF450" s="220">
        <f>IF(N450="snížená",J450,0)</f>
        <v>0</v>
      </c>
      <c r="BG450" s="220">
        <f>IF(N450="zákl. přenesená",J450,0)</f>
        <v>0</v>
      </c>
      <c r="BH450" s="220">
        <f>IF(N450="sníž. přenesená",J450,0)</f>
        <v>0</v>
      </c>
      <c r="BI450" s="220">
        <f>IF(N450="nulová",J450,0)</f>
        <v>0</v>
      </c>
      <c r="BJ450" s="19" t="s">
        <v>82</v>
      </c>
      <c r="BK450" s="220">
        <f>ROUND(I450*H450,2)</f>
        <v>0</v>
      </c>
      <c r="BL450" s="19" t="s">
        <v>129</v>
      </c>
      <c r="BM450" s="219" t="s">
        <v>968</v>
      </c>
    </row>
    <row r="451" s="2" customFormat="1" ht="24.15" customHeight="1">
      <c r="A451" s="40"/>
      <c r="B451" s="41"/>
      <c r="C451" s="207" t="s">
        <v>566</v>
      </c>
      <c r="D451" s="207" t="s">
        <v>125</v>
      </c>
      <c r="E451" s="208" t="s">
        <v>711</v>
      </c>
      <c r="F451" s="209" t="s">
        <v>712</v>
      </c>
      <c r="G451" s="210" t="s">
        <v>543</v>
      </c>
      <c r="H451" s="211">
        <v>1</v>
      </c>
      <c r="I451" s="212"/>
      <c r="J451" s="213">
        <f>ROUND(I451*H451,2)</f>
        <v>0</v>
      </c>
      <c r="K451" s="214"/>
      <c r="L451" s="46"/>
      <c r="M451" s="215" t="s">
        <v>19</v>
      </c>
      <c r="N451" s="216" t="s">
        <v>45</v>
      </c>
      <c r="O451" s="86"/>
      <c r="P451" s="217">
        <f>O451*H451</f>
        <v>0</v>
      </c>
      <c r="Q451" s="217">
        <v>0.217338</v>
      </c>
      <c r="R451" s="217">
        <f>Q451*H451</f>
        <v>0.217338</v>
      </c>
      <c r="S451" s="217">
        <v>0</v>
      </c>
      <c r="T451" s="218">
        <f>S451*H451</f>
        <v>0</v>
      </c>
      <c r="U451" s="40"/>
      <c r="V451" s="40"/>
      <c r="W451" s="40"/>
      <c r="X451" s="40"/>
      <c r="Y451" s="40"/>
      <c r="Z451" s="40"/>
      <c r="AA451" s="40"/>
      <c r="AB451" s="40"/>
      <c r="AC451" s="40"/>
      <c r="AD451" s="40"/>
      <c r="AE451" s="40"/>
      <c r="AR451" s="219" t="s">
        <v>129</v>
      </c>
      <c r="AT451" s="219" t="s">
        <v>125</v>
      </c>
      <c r="AU451" s="219" t="s">
        <v>84</v>
      </c>
      <c r="AY451" s="19" t="s">
        <v>123</v>
      </c>
      <c r="BE451" s="220">
        <f>IF(N451="základní",J451,0)</f>
        <v>0</v>
      </c>
      <c r="BF451" s="220">
        <f>IF(N451="snížená",J451,0)</f>
        <v>0</v>
      </c>
      <c r="BG451" s="220">
        <f>IF(N451="zákl. přenesená",J451,0)</f>
        <v>0</v>
      </c>
      <c r="BH451" s="220">
        <f>IF(N451="sníž. přenesená",J451,0)</f>
        <v>0</v>
      </c>
      <c r="BI451" s="220">
        <f>IF(N451="nulová",J451,0)</f>
        <v>0</v>
      </c>
      <c r="BJ451" s="19" t="s">
        <v>82</v>
      </c>
      <c r="BK451" s="220">
        <f>ROUND(I451*H451,2)</f>
        <v>0</v>
      </c>
      <c r="BL451" s="19" t="s">
        <v>129</v>
      </c>
      <c r="BM451" s="219" t="s">
        <v>969</v>
      </c>
    </row>
    <row r="452" s="2" customFormat="1">
      <c r="A452" s="40"/>
      <c r="B452" s="41"/>
      <c r="C452" s="42"/>
      <c r="D452" s="221" t="s">
        <v>131</v>
      </c>
      <c r="E452" s="42"/>
      <c r="F452" s="222" t="s">
        <v>714</v>
      </c>
      <c r="G452" s="42"/>
      <c r="H452" s="42"/>
      <c r="I452" s="223"/>
      <c r="J452" s="42"/>
      <c r="K452" s="42"/>
      <c r="L452" s="46"/>
      <c r="M452" s="224"/>
      <c r="N452" s="225"/>
      <c r="O452" s="86"/>
      <c r="P452" s="86"/>
      <c r="Q452" s="86"/>
      <c r="R452" s="86"/>
      <c r="S452" s="86"/>
      <c r="T452" s="87"/>
      <c r="U452" s="40"/>
      <c r="V452" s="40"/>
      <c r="W452" s="40"/>
      <c r="X452" s="40"/>
      <c r="Y452" s="40"/>
      <c r="Z452" s="40"/>
      <c r="AA452" s="40"/>
      <c r="AB452" s="40"/>
      <c r="AC452" s="40"/>
      <c r="AD452" s="40"/>
      <c r="AE452" s="40"/>
      <c r="AT452" s="19" t="s">
        <v>131</v>
      </c>
      <c r="AU452" s="19" t="s">
        <v>84</v>
      </c>
    </row>
    <row r="453" s="2" customFormat="1" ht="24.15" customHeight="1">
      <c r="A453" s="40"/>
      <c r="B453" s="41"/>
      <c r="C453" s="270" t="s">
        <v>571</v>
      </c>
      <c r="D453" s="270" t="s">
        <v>403</v>
      </c>
      <c r="E453" s="271" t="s">
        <v>716</v>
      </c>
      <c r="F453" s="272" t="s">
        <v>717</v>
      </c>
      <c r="G453" s="273" t="s">
        <v>543</v>
      </c>
      <c r="H453" s="274">
        <v>1</v>
      </c>
      <c r="I453" s="275"/>
      <c r="J453" s="276">
        <f>ROUND(I453*H453,2)</f>
        <v>0</v>
      </c>
      <c r="K453" s="277"/>
      <c r="L453" s="278"/>
      <c r="M453" s="279" t="s">
        <v>19</v>
      </c>
      <c r="N453" s="280" t="s">
        <v>45</v>
      </c>
      <c r="O453" s="86"/>
      <c r="P453" s="217">
        <f>O453*H453</f>
        <v>0</v>
      </c>
      <c r="Q453" s="217">
        <v>0.099000000000000005</v>
      </c>
      <c r="R453" s="217">
        <f>Q453*H453</f>
        <v>0.099000000000000005</v>
      </c>
      <c r="S453" s="217">
        <v>0</v>
      </c>
      <c r="T453" s="218">
        <f>S453*H453</f>
        <v>0</v>
      </c>
      <c r="U453" s="40"/>
      <c r="V453" s="40"/>
      <c r="W453" s="40"/>
      <c r="X453" s="40"/>
      <c r="Y453" s="40"/>
      <c r="Z453" s="40"/>
      <c r="AA453" s="40"/>
      <c r="AB453" s="40"/>
      <c r="AC453" s="40"/>
      <c r="AD453" s="40"/>
      <c r="AE453" s="40"/>
      <c r="AR453" s="219" t="s">
        <v>272</v>
      </c>
      <c r="AT453" s="219" t="s">
        <v>403</v>
      </c>
      <c r="AU453" s="219" t="s">
        <v>84</v>
      </c>
      <c r="AY453" s="19" t="s">
        <v>123</v>
      </c>
      <c r="BE453" s="220">
        <f>IF(N453="základní",J453,0)</f>
        <v>0</v>
      </c>
      <c r="BF453" s="220">
        <f>IF(N453="snížená",J453,0)</f>
        <v>0</v>
      </c>
      <c r="BG453" s="220">
        <f>IF(N453="zákl. přenesená",J453,0)</f>
        <v>0</v>
      </c>
      <c r="BH453" s="220">
        <f>IF(N453="sníž. přenesená",J453,0)</f>
        <v>0</v>
      </c>
      <c r="BI453" s="220">
        <f>IF(N453="nulová",J453,0)</f>
        <v>0</v>
      </c>
      <c r="BJ453" s="19" t="s">
        <v>82</v>
      </c>
      <c r="BK453" s="220">
        <f>ROUND(I453*H453,2)</f>
        <v>0</v>
      </c>
      <c r="BL453" s="19" t="s">
        <v>129</v>
      </c>
      <c r="BM453" s="219" t="s">
        <v>970</v>
      </c>
    </row>
    <row r="454" s="2" customFormat="1" ht="16.5" customHeight="1">
      <c r="A454" s="40"/>
      <c r="B454" s="41"/>
      <c r="C454" s="207" t="s">
        <v>575</v>
      </c>
      <c r="D454" s="207" t="s">
        <v>125</v>
      </c>
      <c r="E454" s="208" t="s">
        <v>733</v>
      </c>
      <c r="F454" s="209" t="s">
        <v>734</v>
      </c>
      <c r="G454" s="210" t="s">
        <v>491</v>
      </c>
      <c r="H454" s="211">
        <v>61.579999999999998</v>
      </c>
      <c r="I454" s="212"/>
      <c r="J454" s="213">
        <f>ROUND(I454*H454,2)</f>
        <v>0</v>
      </c>
      <c r="K454" s="214"/>
      <c r="L454" s="46"/>
      <c r="M454" s="215" t="s">
        <v>19</v>
      </c>
      <c r="N454" s="216" t="s">
        <v>45</v>
      </c>
      <c r="O454" s="86"/>
      <c r="P454" s="217">
        <f>O454*H454</f>
        <v>0</v>
      </c>
      <c r="Q454" s="217">
        <v>0.00020000000000000001</v>
      </c>
      <c r="R454" s="217">
        <f>Q454*H454</f>
        <v>0.012316000000000001</v>
      </c>
      <c r="S454" s="217">
        <v>0</v>
      </c>
      <c r="T454" s="218">
        <f>S454*H454</f>
        <v>0</v>
      </c>
      <c r="U454" s="40"/>
      <c r="V454" s="40"/>
      <c r="W454" s="40"/>
      <c r="X454" s="40"/>
      <c r="Y454" s="40"/>
      <c r="Z454" s="40"/>
      <c r="AA454" s="40"/>
      <c r="AB454" s="40"/>
      <c r="AC454" s="40"/>
      <c r="AD454" s="40"/>
      <c r="AE454" s="40"/>
      <c r="AR454" s="219" t="s">
        <v>129</v>
      </c>
      <c r="AT454" s="219" t="s">
        <v>125</v>
      </c>
      <c r="AU454" s="219" t="s">
        <v>84</v>
      </c>
      <c r="AY454" s="19" t="s">
        <v>123</v>
      </c>
      <c r="BE454" s="220">
        <f>IF(N454="základní",J454,0)</f>
        <v>0</v>
      </c>
      <c r="BF454" s="220">
        <f>IF(N454="snížená",J454,0)</f>
        <v>0</v>
      </c>
      <c r="BG454" s="220">
        <f>IF(N454="zákl. přenesená",J454,0)</f>
        <v>0</v>
      </c>
      <c r="BH454" s="220">
        <f>IF(N454="sníž. přenesená",J454,0)</f>
        <v>0</v>
      </c>
      <c r="BI454" s="220">
        <f>IF(N454="nulová",J454,0)</f>
        <v>0</v>
      </c>
      <c r="BJ454" s="19" t="s">
        <v>82</v>
      </c>
      <c r="BK454" s="220">
        <f>ROUND(I454*H454,2)</f>
        <v>0</v>
      </c>
      <c r="BL454" s="19" t="s">
        <v>129</v>
      </c>
      <c r="BM454" s="219" t="s">
        <v>971</v>
      </c>
    </row>
    <row r="455" s="2" customFormat="1">
      <c r="A455" s="40"/>
      <c r="B455" s="41"/>
      <c r="C455" s="42"/>
      <c r="D455" s="221" t="s">
        <v>131</v>
      </c>
      <c r="E455" s="42"/>
      <c r="F455" s="222" t="s">
        <v>736</v>
      </c>
      <c r="G455" s="42"/>
      <c r="H455" s="42"/>
      <c r="I455" s="223"/>
      <c r="J455" s="42"/>
      <c r="K455" s="42"/>
      <c r="L455" s="46"/>
      <c r="M455" s="224"/>
      <c r="N455" s="225"/>
      <c r="O455" s="86"/>
      <c r="P455" s="86"/>
      <c r="Q455" s="86"/>
      <c r="R455" s="86"/>
      <c r="S455" s="86"/>
      <c r="T455" s="87"/>
      <c r="U455" s="40"/>
      <c r="V455" s="40"/>
      <c r="W455" s="40"/>
      <c r="X455" s="40"/>
      <c r="Y455" s="40"/>
      <c r="Z455" s="40"/>
      <c r="AA455" s="40"/>
      <c r="AB455" s="40"/>
      <c r="AC455" s="40"/>
      <c r="AD455" s="40"/>
      <c r="AE455" s="40"/>
      <c r="AT455" s="19" t="s">
        <v>131</v>
      </c>
      <c r="AU455" s="19" t="s">
        <v>84</v>
      </c>
    </row>
    <row r="456" s="13" customFormat="1">
      <c r="A456" s="13"/>
      <c r="B456" s="226"/>
      <c r="C456" s="227"/>
      <c r="D456" s="228" t="s">
        <v>133</v>
      </c>
      <c r="E456" s="229" t="s">
        <v>19</v>
      </c>
      <c r="F456" s="230" t="s">
        <v>972</v>
      </c>
      <c r="G456" s="227"/>
      <c r="H456" s="231">
        <v>6.3200000000000003</v>
      </c>
      <c r="I456" s="232"/>
      <c r="J456" s="227"/>
      <c r="K456" s="227"/>
      <c r="L456" s="233"/>
      <c r="M456" s="234"/>
      <c r="N456" s="235"/>
      <c r="O456" s="235"/>
      <c r="P456" s="235"/>
      <c r="Q456" s="235"/>
      <c r="R456" s="235"/>
      <c r="S456" s="235"/>
      <c r="T456" s="236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T456" s="237" t="s">
        <v>133</v>
      </c>
      <c r="AU456" s="237" t="s">
        <v>84</v>
      </c>
      <c r="AV456" s="13" t="s">
        <v>84</v>
      </c>
      <c r="AW456" s="13" t="s">
        <v>33</v>
      </c>
      <c r="AX456" s="13" t="s">
        <v>74</v>
      </c>
      <c r="AY456" s="237" t="s">
        <v>123</v>
      </c>
    </row>
    <row r="457" s="13" customFormat="1">
      <c r="A457" s="13"/>
      <c r="B457" s="226"/>
      <c r="C457" s="227"/>
      <c r="D457" s="228" t="s">
        <v>133</v>
      </c>
      <c r="E457" s="229" t="s">
        <v>19</v>
      </c>
      <c r="F457" s="230" t="s">
        <v>923</v>
      </c>
      <c r="G457" s="227"/>
      <c r="H457" s="231">
        <v>15.039999999999999</v>
      </c>
      <c r="I457" s="232"/>
      <c r="J457" s="227"/>
      <c r="K457" s="227"/>
      <c r="L457" s="233"/>
      <c r="M457" s="234"/>
      <c r="N457" s="235"/>
      <c r="O457" s="235"/>
      <c r="P457" s="235"/>
      <c r="Q457" s="235"/>
      <c r="R457" s="235"/>
      <c r="S457" s="235"/>
      <c r="T457" s="236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T457" s="237" t="s">
        <v>133</v>
      </c>
      <c r="AU457" s="237" t="s">
        <v>84</v>
      </c>
      <c r="AV457" s="13" t="s">
        <v>84</v>
      </c>
      <c r="AW457" s="13" t="s">
        <v>33</v>
      </c>
      <c r="AX457" s="13" t="s">
        <v>74</v>
      </c>
      <c r="AY457" s="237" t="s">
        <v>123</v>
      </c>
    </row>
    <row r="458" s="14" customFormat="1">
      <c r="A458" s="14"/>
      <c r="B458" s="238"/>
      <c r="C458" s="239"/>
      <c r="D458" s="228" t="s">
        <v>133</v>
      </c>
      <c r="E458" s="240" t="s">
        <v>19</v>
      </c>
      <c r="F458" s="241" t="s">
        <v>831</v>
      </c>
      <c r="G458" s="239"/>
      <c r="H458" s="240" t="s">
        <v>19</v>
      </c>
      <c r="I458" s="242"/>
      <c r="J458" s="239"/>
      <c r="K458" s="239"/>
      <c r="L458" s="243"/>
      <c r="M458" s="244"/>
      <c r="N458" s="245"/>
      <c r="O458" s="245"/>
      <c r="P458" s="245"/>
      <c r="Q458" s="245"/>
      <c r="R458" s="245"/>
      <c r="S458" s="245"/>
      <c r="T458" s="246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T458" s="247" t="s">
        <v>133</v>
      </c>
      <c r="AU458" s="247" t="s">
        <v>84</v>
      </c>
      <c r="AV458" s="14" t="s">
        <v>82</v>
      </c>
      <c r="AW458" s="14" t="s">
        <v>33</v>
      </c>
      <c r="AX458" s="14" t="s">
        <v>74</v>
      </c>
      <c r="AY458" s="247" t="s">
        <v>123</v>
      </c>
    </row>
    <row r="459" s="13" customFormat="1">
      <c r="A459" s="13"/>
      <c r="B459" s="226"/>
      <c r="C459" s="227"/>
      <c r="D459" s="228" t="s">
        <v>133</v>
      </c>
      <c r="E459" s="229" t="s">
        <v>19</v>
      </c>
      <c r="F459" s="230" t="s">
        <v>924</v>
      </c>
      <c r="G459" s="227"/>
      <c r="H459" s="231">
        <v>18.379999999999999</v>
      </c>
      <c r="I459" s="232"/>
      <c r="J459" s="227"/>
      <c r="K459" s="227"/>
      <c r="L459" s="233"/>
      <c r="M459" s="234"/>
      <c r="N459" s="235"/>
      <c r="O459" s="235"/>
      <c r="P459" s="235"/>
      <c r="Q459" s="235"/>
      <c r="R459" s="235"/>
      <c r="S459" s="235"/>
      <c r="T459" s="236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T459" s="237" t="s">
        <v>133</v>
      </c>
      <c r="AU459" s="237" t="s">
        <v>84</v>
      </c>
      <c r="AV459" s="13" t="s">
        <v>84</v>
      </c>
      <c r="AW459" s="13" t="s">
        <v>33</v>
      </c>
      <c r="AX459" s="13" t="s">
        <v>74</v>
      </c>
      <c r="AY459" s="237" t="s">
        <v>123</v>
      </c>
    </row>
    <row r="460" s="13" customFormat="1">
      <c r="A460" s="13"/>
      <c r="B460" s="226"/>
      <c r="C460" s="227"/>
      <c r="D460" s="228" t="s">
        <v>133</v>
      </c>
      <c r="E460" s="229" t="s">
        <v>19</v>
      </c>
      <c r="F460" s="230" t="s">
        <v>925</v>
      </c>
      <c r="G460" s="227"/>
      <c r="H460" s="231">
        <v>2.2000000000000002</v>
      </c>
      <c r="I460" s="232"/>
      <c r="J460" s="227"/>
      <c r="K460" s="227"/>
      <c r="L460" s="233"/>
      <c r="M460" s="234"/>
      <c r="N460" s="235"/>
      <c r="O460" s="235"/>
      <c r="P460" s="235"/>
      <c r="Q460" s="235"/>
      <c r="R460" s="235"/>
      <c r="S460" s="235"/>
      <c r="T460" s="236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T460" s="237" t="s">
        <v>133</v>
      </c>
      <c r="AU460" s="237" t="s">
        <v>84</v>
      </c>
      <c r="AV460" s="13" t="s">
        <v>84</v>
      </c>
      <c r="AW460" s="13" t="s">
        <v>33</v>
      </c>
      <c r="AX460" s="13" t="s">
        <v>74</v>
      </c>
      <c r="AY460" s="237" t="s">
        <v>123</v>
      </c>
    </row>
    <row r="461" s="14" customFormat="1">
      <c r="A461" s="14"/>
      <c r="B461" s="238"/>
      <c r="C461" s="239"/>
      <c r="D461" s="228" t="s">
        <v>133</v>
      </c>
      <c r="E461" s="240" t="s">
        <v>19</v>
      </c>
      <c r="F461" s="241" t="s">
        <v>833</v>
      </c>
      <c r="G461" s="239"/>
      <c r="H461" s="240" t="s">
        <v>19</v>
      </c>
      <c r="I461" s="242"/>
      <c r="J461" s="239"/>
      <c r="K461" s="239"/>
      <c r="L461" s="243"/>
      <c r="M461" s="244"/>
      <c r="N461" s="245"/>
      <c r="O461" s="245"/>
      <c r="P461" s="245"/>
      <c r="Q461" s="245"/>
      <c r="R461" s="245"/>
      <c r="S461" s="245"/>
      <c r="T461" s="246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T461" s="247" t="s">
        <v>133</v>
      </c>
      <c r="AU461" s="247" t="s">
        <v>84</v>
      </c>
      <c r="AV461" s="14" t="s">
        <v>82</v>
      </c>
      <c r="AW461" s="14" t="s">
        <v>33</v>
      </c>
      <c r="AX461" s="14" t="s">
        <v>74</v>
      </c>
      <c r="AY461" s="247" t="s">
        <v>123</v>
      </c>
    </row>
    <row r="462" s="13" customFormat="1">
      <c r="A462" s="13"/>
      <c r="B462" s="226"/>
      <c r="C462" s="227"/>
      <c r="D462" s="228" t="s">
        <v>133</v>
      </c>
      <c r="E462" s="229" t="s">
        <v>19</v>
      </c>
      <c r="F462" s="230" t="s">
        <v>926</v>
      </c>
      <c r="G462" s="227"/>
      <c r="H462" s="231">
        <v>4.1900000000000004</v>
      </c>
      <c r="I462" s="232"/>
      <c r="J462" s="227"/>
      <c r="K462" s="227"/>
      <c r="L462" s="233"/>
      <c r="M462" s="234"/>
      <c r="N462" s="235"/>
      <c r="O462" s="235"/>
      <c r="P462" s="235"/>
      <c r="Q462" s="235"/>
      <c r="R462" s="235"/>
      <c r="S462" s="235"/>
      <c r="T462" s="236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T462" s="237" t="s">
        <v>133</v>
      </c>
      <c r="AU462" s="237" t="s">
        <v>84</v>
      </c>
      <c r="AV462" s="13" t="s">
        <v>84</v>
      </c>
      <c r="AW462" s="13" t="s">
        <v>33</v>
      </c>
      <c r="AX462" s="13" t="s">
        <v>74</v>
      </c>
      <c r="AY462" s="237" t="s">
        <v>123</v>
      </c>
    </row>
    <row r="463" s="13" customFormat="1">
      <c r="A463" s="13"/>
      <c r="B463" s="226"/>
      <c r="C463" s="227"/>
      <c r="D463" s="228" t="s">
        <v>133</v>
      </c>
      <c r="E463" s="229" t="s">
        <v>19</v>
      </c>
      <c r="F463" s="230" t="s">
        <v>927</v>
      </c>
      <c r="G463" s="227"/>
      <c r="H463" s="231">
        <v>5.2800000000000002</v>
      </c>
      <c r="I463" s="232"/>
      <c r="J463" s="227"/>
      <c r="K463" s="227"/>
      <c r="L463" s="233"/>
      <c r="M463" s="234"/>
      <c r="N463" s="235"/>
      <c r="O463" s="235"/>
      <c r="P463" s="235"/>
      <c r="Q463" s="235"/>
      <c r="R463" s="235"/>
      <c r="S463" s="235"/>
      <c r="T463" s="236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T463" s="237" t="s">
        <v>133</v>
      </c>
      <c r="AU463" s="237" t="s">
        <v>84</v>
      </c>
      <c r="AV463" s="13" t="s">
        <v>84</v>
      </c>
      <c r="AW463" s="13" t="s">
        <v>33</v>
      </c>
      <c r="AX463" s="13" t="s">
        <v>74</v>
      </c>
      <c r="AY463" s="237" t="s">
        <v>123</v>
      </c>
    </row>
    <row r="464" s="13" customFormat="1">
      <c r="A464" s="13"/>
      <c r="B464" s="226"/>
      <c r="C464" s="227"/>
      <c r="D464" s="228" t="s">
        <v>133</v>
      </c>
      <c r="E464" s="229" t="s">
        <v>19</v>
      </c>
      <c r="F464" s="230" t="s">
        <v>928</v>
      </c>
      <c r="G464" s="227"/>
      <c r="H464" s="231">
        <v>5.5999999999999996</v>
      </c>
      <c r="I464" s="232"/>
      <c r="J464" s="227"/>
      <c r="K464" s="227"/>
      <c r="L464" s="233"/>
      <c r="M464" s="234"/>
      <c r="N464" s="235"/>
      <c r="O464" s="235"/>
      <c r="P464" s="235"/>
      <c r="Q464" s="235"/>
      <c r="R464" s="235"/>
      <c r="S464" s="235"/>
      <c r="T464" s="236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T464" s="237" t="s">
        <v>133</v>
      </c>
      <c r="AU464" s="237" t="s">
        <v>84</v>
      </c>
      <c r="AV464" s="13" t="s">
        <v>84</v>
      </c>
      <c r="AW464" s="13" t="s">
        <v>33</v>
      </c>
      <c r="AX464" s="13" t="s">
        <v>74</v>
      </c>
      <c r="AY464" s="237" t="s">
        <v>123</v>
      </c>
    </row>
    <row r="465" s="13" customFormat="1">
      <c r="A465" s="13"/>
      <c r="B465" s="226"/>
      <c r="C465" s="227"/>
      <c r="D465" s="228" t="s">
        <v>133</v>
      </c>
      <c r="E465" s="229" t="s">
        <v>19</v>
      </c>
      <c r="F465" s="230" t="s">
        <v>929</v>
      </c>
      <c r="G465" s="227"/>
      <c r="H465" s="231">
        <v>4.5700000000000003</v>
      </c>
      <c r="I465" s="232"/>
      <c r="J465" s="227"/>
      <c r="K465" s="227"/>
      <c r="L465" s="233"/>
      <c r="M465" s="234"/>
      <c r="N465" s="235"/>
      <c r="O465" s="235"/>
      <c r="P465" s="235"/>
      <c r="Q465" s="235"/>
      <c r="R465" s="235"/>
      <c r="S465" s="235"/>
      <c r="T465" s="236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T465" s="237" t="s">
        <v>133</v>
      </c>
      <c r="AU465" s="237" t="s">
        <v>84</v>
      </c>
      <c r="AV465" s="13" t="s">
        <v>84</v>
      </c>
      <c r="AW465" s="13" t="s">
        <v>33</v>
      </c>
      <c r="AX465" s="13" t="s">
        <v>74</v>
      </c>
      <c r="AY465" s="237" t="s">
        <v>123</v>
      </c>
    </row>
    <row r="466" s="14" customFormat="1">
      <c r="A466" s="14"/>
      <c r="B466" s="238"/>
      <c r="C466" s="239"/>
      <c r="D466" s="228" t="s">
        <v>133</v>
      </c>
      <c r="E466" s="240" t="s">
        <v>19</v>
      </c>
      <c r="F466" s="241" t="s">
        <v>835</v>
      </c>
      <c r="G466" s="239"/>
      <c r="H466" s="240" t="s">
        <v>19</v>
      </c>
      <c r="I466" s="242"/>
      <c r="J466" s="239"/>
      <c r="K466" s="239"/>
      <c r="L466" s="243"/>
      <c r="M466" s="244"/>
      <c r="N466" s="245"/>
      <c r="O466" s="245"/>
      <c r="P466" s="245"/>
      <c r="Q466" s="245"/>
      <c r="R466" s="245"/>
      <c r="S466" s="245"/>
      <c r="T466" s="246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T466" s="247" t="s">
        <v>133</v>
      </c>
      <c r="AU466" s="247" t="s">
        <v>84</v>
      </c>
      <c r="AV466" s="14" t="s">
        <v>82</v>
      </c>
      <c r="AW466" s="14" t="s">
        <v>33</v>
      </c>
      <c r="AX466" s="14" t="s">
        <v>74</v>
      </c>
      <c r="AY466" s="247" t="s">
        <v>123</v>
      </c>
    </row>
    <row r="467" s="15" customFormat="1">
      <c r="A467" s="15"/>
      <c r="B467" s="248"/>
      <c r="C467" s="249"/>
      <c r="D467" s="228" t="s">
        <v>133</v>
      </c>
      <c r="E467" s="250" t="s">
        <v>19</v>
      </c>
      <c r="F467" s="251" t="s">
        <v>155</v>
      </c>
      <c r="G467" s="249"/>
      <c r="H467" s="252">
        <v>61.579999999999998</v>
      </c>
      <c r="I467" s="253"/>
      <c r="J467" s="249"/>
      <c r="K467" s="249"/>
      <c r="L467" s="254"/>
      <c r="M467" s="255"/>
      <c r="N467" s="256"/>
      <c r="O467" s="256"/>
      <c r="P467" s="256"/>
      <c r="Q467" s="256"/>
      <c r="R467" s="256"/>
      <c r="S467" s="256"/>
      <c r="T467" s="257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T467" s="258" t="s">
        <v>133</v>
      </c>
      <c r="AU467" s="258" t="s">
        <v>84</v>
      </c>
      <c r="AV467" s="15" t="s">
        <v>129</v>
      </c>
      <c r="AW467" s="15" t="s">
        <v>33</v>
      </c>
      <c r="AX467" s="15" t="s">
        <v>82</v>
      </c>
      <c r="AY467" s="258" t="s">
        <v>123</v>
      </c>
    </row>
    <row r="468" s="2" customFormat="1" ht="21.75" customHeight="1">
      <c r="A468" s="40"/>
      <c r="B468" s="41"/>
      <c r="C468" s="207" t="s">
        <v>580</v>
      </c>
      <c r="D468" s="207" t="s">
        <v>125</v>
      </c>
      <c r="E468" s="208" t="s">
        <v>744</v>
      </c>
      <c r="F468" s="209" t="s">
        <v>745</v>
      </c>
      <c r="G468" s="210" t="s">
        <v>491</v>
      </c>
      <c r="H468" s="211">
        <v>61.579999999999998</v>
      </c>
      <c r="I468" s="212"/>
      <c r="J468" s="213">
        <f>ROUND(I468*H468,2)</f>
        <v>0</v>
      </c>
      <c r="K468" s="214"/>
      <c r="L468" s="46"/>
      <c r="M468" s="215" t="s">
        <v>19</v>
      </c>
      <c r="N468" s="216" t="s">
        <v>45</v>
      </c>
      <c r="O468" s="86"/>
      <c r="P468" s="217">
        <f>O468*H468</f>
        <v>0</v>
      </c>
      <c r="Q468" s="217">
        <v>9.0000000000000006E-05</v>
      </c>
      <c r="R468" s="217">
        <f>Q468*H468</f>
        <v>0.0055422000000000006</v>
      </c>
      <c r="S468" s="217">
        <v>0</v>
      </c>
      <c r="T468" s="218">
        <f>S468*H468</f>
        <v>0</v>
      </c>
      <c r="U468" s="40"/>
      <c r="V468" s="40"/>
      <c r="W468" s="40"/>
      <c r="X468" s="40"/>
      <c r="Y468" s="40"/>
      <c r="Z468" s="40"/>
      <c r="AA468" s="40"/>
      <c r="AB468" s="40"/>
      <c r="AC468" s="40"/>
      <c r="AD468" s="40"/>
      <c r="AE468" s="40"/>
      <c r="AR468" s="219" t="s">
        <v>129</v>
      </c>
      <c r="AT468" s="219" t="s">
        <v>125</v>
      </c>
      <c r="AU468" s="219" t="s">
        <v>84</v>
      </c>
      <c r="AY468" s="19" t="s">
        <v>123</v>
      </c>
      <c r="BE468" s="220">
        <f>IF(N468="základní",J468,0)</f>
        <v>0</v>
      </c>
      <c r="BF468" s="220">
        <f>IF(N468="snížená",J468,0)</f>
        <v>0</v>
      </c>
      <c r="BG468" s="220">
        <f>IF(N468="zákl. přenesená",J468,0)</f>
        <v>0</v>
      </c>
      <c r="BH468" s="220">
        <f>IF(N468="sníž. přenesená",J468,0)</f>
        <v>0</v>
      </c>
      <c r="BI468" s="220">
        <f>IF(N468="nulová",J468,0)</f>
        <v>0</v>
      </c>
      <c r="BJ468" s="19" t="s">
        <v>82</v>
      </c>
      <c r="BK468" s="220">
        <f>ROUND(I468*H468,2)</f>
        <v>0</v>
      </c>
      <c r="BL468" s="19" t="s">
        <v>129</v>
      </c>
      <c r="BM468" s="219" t="s">
        <v>973</v>
      </c>
    </row>
    <row r="469" s="2" customFormat="1">
      <c r="A469" s="40"/>
      <c r="B469" s="41"/>
      <c r="C469" s="42"/>
      <c r="D469" s="221" t="s">
        <v>131</v>
      </c>
      <c r="E469" s="42"/>
      <c r="F469" s="222" t="s">
        <v>747</v>
      </c>
      <c r="G469" s="42"/>
      <c r="H469" s="42"/>
      <c r="I469" s="223"/>
      <c r="J469" s="42"/>
      <c r="K469" s="42"/>
      <c r="L469" s="46"/>
      <c r="M469" s="224"/>
      <c r="N469" s="225"/>
      <c r="O469" s="86"/>
      <c r="P469" s="86"/>
      <c r="Q469" s="86"/>
      <c r="R469" s="86"/>
      <c r="S469" s="86"/>
      <c r="T469" s="87"/>
      <c r="U469" s="40"/>
      <c r="V469" s="40"/>
      <c r="W469" s="40"/>
      <c r="X469" s="40"/>
      <c r="Y469" s="40"/>
      <c r="Z469" s="40"/>
      <c r="AA469" s="40"/>
      <c r="AB469" s="40"/>
      <c r="AC469" s="40"/>
      <c r="AD469" s="40"/>
      <c r="AE469" s="40"/>
      <c r="AT469" s="19" t="s">
        <v>131</v>
      </c>
      <c r="AU469" s="19" t="s">
        <v>84</v>
      </c>
    </row>
    <row r="470" s="13" customFormat="1">
      <c r="A470" s="13"/>
      <c r="B470" s="226"/>
      <c r="C470" s="227"/>
      <c r="D470" s="228" t="s">
        <v>133</v>
      </c>
      <c r="E470" s="229" t="s">
        <v>19</v>
      </c>
      <c r="F470" s="230" t="s">
        <v>972</v>
      </c>
      <c r="G470" s="227"/>
      <c r="H470" s="231">
        <v>6.3200000000000003</v>
      </c>
      <c r="I470" s="232"/>
      <c r="J470" s="227"/>
      <c r="K470" s="227"/>
      <c r="L470" s="233"/>
      <c r="M470" s="234"/>
      <c r="N470" s="235"/>
      <c r="O470" s="235"/>
      <c r="P470" s="235"/>
      <c r="Q470" s="235"/>
      <c r="R470" s="235"/>
      <c r="S470" s="235"/>
      <c r="T470" s="236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T470" s="237" t="s">
        <v>133</v>
      </c>
      <c r="AU470" s="237" t="s">
        <v>84</v>
      </c>
      <c r="AV470" s="13" t="s">
        <v>84</v>
      </c>
      <c r="AW470" s="13" t="s">
        <v>33</v>
      </c>
      <c r="AX470" s="13" t="s">
        <v>74</v>
      </c>
      <c r="AY470" s="237" t="s">
        <v>123</v>
      </c>
    </row>
    <row r="471" s="13" customFormat="1">
      <c r="A471" s="13"/>
      <c r="B471" s="226"/>
      <c r="C471" s="227"/>
      <c r="D471" s="228" t="s">
        <v>133</v>
      </c>
      <c r="E471" s="229" t="s">
        <v>19</v>
      </c>
      <c r="F471" s="230" t="s">
        <v>923</v>
      </c>
      <c r="G471" s="227"/>
      <c r="H471" s="231">
        <v>15.039999999999999</v>
      </c>
      <c r="I471" s="232"/>
      <c r="J471" s="227"/>
      <c r="K471" s="227"/>
      <c r="L471" s="233"/>
      <c r="M471" s="234"/>
      <c r="N471" s="235"/>
      <c r="O471" s="235"/>
      <c r="P471" s="235"/>
      <c r="Q471" s="235"/>
      <c r="R471" s="235"/>
      <c r="S471" s="235"/>
      <c r="T471" s="236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T471" s="237" t="s">
        <v>133</v>
      </c>
      <c r="AU471" s="237" t="s">
        <v>84</v>
      </c>
      <c r="AV471" s="13" t="s">
        <v>84</v>
      </c>
      <c r="AW471" s="13" t="s">
        <v>33</v>
      </c>
      <c r="AX471" s="13" t="s">
        <v>74</v>
      </c>
      <c r="AY471" s="237" t="s">
        <v>123</v>
      </c>
    </row>
    <row r="472" s="14" customFormat="1">
      <c r="A472" s="14"/>
      <c r="B472" s="238"/>
      <c r="C472" s="239"/>
      <c r="D472" s="228" t="s">
        <v>133</v>
      </c>
      <c r="E472" s="240" t="s">
        <v>19</v>
      </c>
      <c r="F472" s="241" t="s">
        <v>831</v>
      </c>
      <c r="G472" s="239"/>
      <c r="H472" s="240" t="s">
        <v>19</v>
      </c>
      <c r="I472" s="242"/>
      <c r="J472" s="239"/>
      <c r="K472" s="239"/>
      <c r="L472" s="243"/>
      <c r="M472" s="244"/>
      <c r="N472" s="245"/>
      <c r="O472" s="245"/>
      <c r="P472" s="245"/>
      <c r="Q472" s="245"/>
      <c r="R472" s="245"/>
      <c r="S472" s="245"/>
      <c r="T472" s="246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T472" s="247" t="s">
        <v>133</v>
      </c>
      <c r="AU472" s="247" t="s">
        <v>84</v>
      </c>
      <c r="AV472" s="14" t="s">
        <v>82</v>
      </c>
      <c r="AW472" s="14" t="s">
        <v>33</v>
      </c>
      <c r="AX472" s="14" t="s">
        <v>74</v>
      </c>
      <c r="AY472" s="247" t="s">
        <v>123</v>
      </c>
    </row>
    <row r="473" s="13" customFormat="1">
      <c r="A473" s="13"/>
      <c r="B473" s="226"/>
      <c r="C473" s="227"/>
      <c r="D473" s="228" t="s">
        <v>133</v>
      </c>
      <c r="E473" s="229" t="s">
        <v>19</v>
      </c>
      <c r="F473" s="230" t="s">
        <v>924</v>
      </c>
      <c r="G473" s="227"/>
      <c r="H473" s="231">
        <v>18.379999999999999</v>
      </c>
      <c r="I473" s="232"/>
      <c r="J473" s="227"/>
      <c r="K473" s="227"/>
      <c r="L473" s="233"/>
      <c r="M473" s="234"/>
      <c r="N473" s="235"/>
      <c r="O473" s="235"/>
      <c r="P473" s="235"/>
      <c r="Q473" s="235"/>
      <c r="R473" s="235"/>
      <c r="S473" s="235"/>
      <c r="T473" s="236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T473" s="237" t="s">
        <v>133</v>
      </c>
      <c r="AU473" s="237" t="s">
        <v>84</v>
      </c>
      <c r="AV473" s="13" t="s">
        <v>84</v>
      </c>
      <c r="AW473" s="13" t="s">
        <v>33</v>
      </c>
      <c r="AX473" s="13" t="s">
        <v>74</v>
      </c>
      <c r="AY473" s="237" t="s">
        <v>123</v>
      </c>
    </row>
    <row r="474" s="13" customFormat="1">
      <c r="A474" s="13"/>
      <c r="B474" s="226"/>
      <c r="C474" s="227"/>
      <c r="D474" s="228" t="s">
        <v>133</v>
      </c>
      <c r="E474" s="229" t="s">
        <v>19</v>
      </c>
      <c r="F474" s="230" t="s">
        <v>925</v>
      </c>
      <c r="G474" s="227"/>
      <c r="H474" s="231">
        <v>2.2000000000000002</v>
      </c>
      <c r="I474" s="232"/>
      <c r="J474" s="227"/>
      <c r="K474" s="227"/>
      <c r="L474" s="233"/>
      <c r="M474" s="234"/>
      <c r="N474" s="235"/>
      <c r="O474" s="235"/>
      <c r="P474" s="235"/>
      <c r="Q474" s="235"/>
      <c r="R474" s="235"/>
      <c r="S474" s="235"/>
      <c r="T474" s="236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T474" s="237" t="s">
        <v>133</v>
      </c>
      <c r="AU474" s="237" t="s">
        <v>84</v>
      </c>
      <c r="AV474" s="13" t="s">
        <v>84</v>
      </c>
      <c r="AW474" s="13" t="s">
        <v>33</v>
      </c>
      <c r="AX474" s="13" t="s">
        <v>74</v>
      </c>
      <c r="AY474" s="237" t="s">
        <v>123</v>
      </c>
    </row>
    <row r="475" s="14" customFormat="1">
      <c r="A475" s="14"/>
      <c r="B475" s="238"/>
      <c r="C475" s="239"/>
      <c r="D475" s="228" t="s">
        <v>133</v>
      </c>
      <c r="E475" s="240" t="s">
        <v>19</v>
      </c>
      <c r="F475" s="241" t="s">
        <v>833</v>
      </c>
      <c r="G475" s="239"/>
      <c r="H475" s="240" t="s">
        <v>19</v>
      </c>
      <c r="I475" s="242"/>
      <c r="J475" s="239"/>
      <c r="K475" s="239"/>
      <c r="L475" s="243"/>
      <c r="M475" s="244"/>
      <c r="N475" s="245"/>
      <c r="O475" s="245"/>
      <c r="P475" s="245"/>
      <c r="Q475" s="245"/>
      <c r="R475" s="245"/>
      <c r="S475" s="245"/>
      <c r="T475" s="246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T475" s="247" t="s">
        <v>133</v>
      </c>
      <c r="AU475" s="247" t="s">
        <v>84</v>
      </c>
      <c r="AV475" s="14" t="s">
        <v>82</v>
      </c>
      <c r="AW475" s="14" t="s">
        <v>33</v>
      </c>
      <c r="AX475" s="14" t="s">
        <v>74</v>
      </c>
      <c r="AY475" s="247" t="s">
        <v>123</v>
      </c>
    </row>
    <row r="476" s="13" customFormat="1">
      <c r="A476" s="13"/>
      <c r="B476" s="226"/>
      <c r="C476" s="227"/>
      <c r="D476" s="228" t="s">
        <v>133</v>
      </c>
      <c r="E476" s="229" t="s">
        <v>19</v>
      </c>
      <c r="F476" s="230" t="s">
        <v>926</v>
      </c>
      <c r="G476" s="227"/>
      <c r="H476" s="231">
        <v>4.1900000000000004</v>
      </c>
      <c r="I476" s="232"/>
      <c r="J476" s="227"/>
      <c r="K476" s="227"/>
      <c r="L476" s="233"/>
      <c r="M476" s="234"/>
      <c r="N476" s="235"/>
      <c r="O476" s="235"/>
      <c r="P476" s="235"/>
      <c r="Q476" s="235"/>
      <c r="R476" s="235"/>
      <c r="S476" s="235"/>
      <c r="T476" s="236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T476" s="237" t="s">
        <v>133</v>
      </c>
      <c r="AU476" s="237" t="s">
        <v>84</v>
      </c>
      <c r="AV476" s="13" t="s">
        <v>84</v>
      </c>
      <c r="AW476" s="13" t="s">
        <v>33</v>
      </c>
      <c r="AX476" s="13" t="s">
        <v>74</v>
      </c>
      <c r="AY476" s="237" t="s">
        <v>123</v>
      </c>
    </row>
    <row r="477" s="13" customFormat="1">
      <c r="A477" s="13"/>
      <c r="B477" s="226"/>
      <c r="C477" s="227"/>
      <c r="D477" s="228" t="s">
        <v>133</v>
      </c>
      <c r="E477" s="229" t="s">
        <v>19</v>
      </c>
      <c r="F477" s="230" t="s">
        <v>927</v>
      </c>
      <c r="G477" s="227"/>
      <c r="H477" s="231">
        <v>5.2800000000000002</v>
      </c>
      <c r="I477" s="232"/>
      <c r="J477" s="227"/>
      <c r="K477" s="227"/>
      <c r="L477" s="233"/>
      <c r="M477" s="234"/>
      <c r="N477" s="235"/>
      <c r="O477" s="235"/>
      <c r="P477" s="235"/>
      <c r="Q477" s="235"/>
      <c r="R477" s="235"/>
      <c r="S477" s="235"/>
      <c r="T477" s="236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T477" s="237" t="s">
        <v>133</v>
      </c>
      <c r="AU477" s="237" t="s">
        <v>84</v>
      </c>
      <c r="AV477" s="13" t="s">
        <v>84</v>
      </c>
      <c r="AW477" s="13" t="s">
        <v>33</v>
      </c>
      <c r="AX477" s="13" t="s">
        <v>74</v>
      </c>
      <c r="AY477" s="237" t="s">
        <v>123</v>
      </c>
    </row>
    <row r="478" s="13" customFormat="1">
      <c r="A478" s="13"/>
      <c r="B478" s="226"/>
      <c r="C478" s="227"/>
      <c r="D478" s="228" t="s">
        <v>133</v>
      </c>
      <c r="E478" s="229" t="s">
        <v>19</v>
      </c>
      <c r="F478" s="230" t="s">
        <v>928</v>
      </c>
      <c r="G478" s="227"/>
      <c r="H478" s="231">
        <v>5.5999999999999996</v>
      </c>
      <c r="I478" s="232"/>
      <c r="J478" s="227"/>
      <c r="K478" s="227"/>
      <c r="L478" s="233"/>
      <c r="M478" s="234"/>
      <c r="N478" s="235"/>
      <c r="O478" s="235"/>
      <c r="P478" s="235"/>
      <c r="Q478" s="235"/>
      <c r="R478" s="235"/>
      <c r="S478" s="235"/>
      <c r="T478" s="236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T478" s="237" t="s">
        <v>133</v>
      </c>
      <c r="AU478" s="237" t="s">
        <v>84</v>
      </c>
      <c r="AV478" s="13" t="s">
        <v>84</v>
      </c>
      <c r="AW478" s="13" t="s">
        <v>33</v>
      </c>
      <c r="AX478" s="13" t="s">
        <v>74</v>
      </c>
      <c r="AY478" s="237" t="s">
        <v>123</v>
      </c>
    </row>
    <row r="479" s="13" customFormat="1">
      <c r="A479" s="13"/>
      <c r="B479" s="226"/>
      <c r="C479" s="227"/>
      <c r="D479" s="228" t="s">
        <v>133</v>
      </c>
      <c r="E479" s="229" t="s">
        <v>19</v>
      </c>
      <c r="F479" s="230" t="s">
        <v>929</v>
      </c>
      <c r="G479" s="227"/>
      <c r="H479" s="231">
        <v>4.5700000000000003</v>
      </c>
      <c r="I479" s="232"/>
      <c r="J479" s="227"/>
      <c r="K479" s="227"/>
      <c r="L479" s="233"/>
      <c r="M479" s="234"/>
      <c r="N479" s="235"/>
      <c r="O479" s="235"/>
      <c r="P479" s="235"/>
      <c r="Q479" s="235"/>
      <c r="R479" s="235"/>
      <c r="S479" s="235"/>
      <c r="T479" s="236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T479" s="237" t="s">
        <v>133</v>
      </c>
      <c r="AU479" s="237" t="s">
        <v>84</v>
      </c>
      <c r="AV479" s="13" t="s">
        <v>84</v>
      </c>
      <c r="AW479" s="13" t="s">
        <v>33</v>
      </c>
      <c r="AX479" s="13" t="s">
        <v>74</v>
      </c>
      <c r="AY479" s="237" t="s">
        <v>123</v>
      </c>
    </row>
    <row r="480" s="14" customFormat="1">
      <c r="A480" s="14"/>
      <c r="B480" s="238"/>
      <c r="C480" s="239"/>
      <c r="D480" s="228" t="s">
        <v>133</v>
      </c>
      <c r="E480" s="240" t="s">
        <v>19</v>
      </c>
      <c r="F480" s="241" t="s">
        <v>835</v>
      </c>
      <c r="G480" s="239"/>
      <c r="H480" s="240" t="s">
        <v>19</v>
      </c>
      <c r="I480" s="242"/>
      <c r="J480" s="239"/>
      <c r="K480" s="239"/>
      <c r="L480" s="243"/>
      <c r="M480" s="244"/>
      <c r="N480" s="245"/>
      <c r="O480" s="245"/>
      <c r="P480" s="245"/>
      <c r="Q480" s="245"/>
      <c r="R480" s="245"/>
      <c r="S480" s="245"/>
      <c r="T480" s="246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T480" s="247" t="s">
        <v>133</v>
      </c>
      <c r="AU480" s="247" t="s">
        <v>84</v>
      </c>
      <c r="AV480" s="14" t="s">
        <v>82</v>
      </c>
      <c r="AW480" s="14" t="s">
        <v>33</v>
      </c>
      <c r="AX480" s="14" t="s">
        <v>74</v>
      </c>
      <c r="AY480" s="247" t="s">
        <v>123</v>
      </c>
    </row>
    <row r="481" s="15" customFormat="1">
      <c r="A481" s="15"/>
      <c r="B481" s="248"/>
      <c r="C481" s="249"/>
      <c r="D481" s="228" t="s">
        <v>133</v>
      </c>
      <c r="E481" s="250" t="s">
        <v>19</v>
      </c>
      <c r="F481" s="251" t="s">
        <v>155</v>
      </c>
      <c r="G481" s="249"/>
      <c r="H481" s="252">
        <v>61.579999999999998</v>
      </c>
      <c r="I481" s="253"/>
      <c r="J481" s="249"/>
      <c r="K481" s="249"/>
      <c r="L481" s="254"/>
      <c r="M481" s="255"/>
      <c r="N481" s="256"/>
      <c r="O481" s="256"/>
      <c r="P481" s="256"/>
      <c r="Q481" s="256"/>
      <c r="R481" s="256"/>
      <c r="S481" s="256"/>
      <c r="T481" s="257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T481" s="258" t="s">
        <v>133</v>
      </c>
      <c r="AU481" s="258" t="s">
        <v>84</v>
      </c>
      <c r="AV481" s="15" t="s">
        <v>129</v>
      </c>
      <c r="AW481" s="15" t="s">
        <v>33</v>
      </c>
      <c r="AX481" s="15" t="s">
        <v>82</v>
      </c>
      <c r="AY481" s="258" t="s">
        <v>123</v>
      </c>
    </row>
    <row r="482" s="12" customFormat="1" ht="22.8" customHeight="1">
      <c r="A482" s="12"/>
      <c r="B482" s="191"/>
      <c r="C482" s="192"/>
      <c r="D482" s="193" t="s">
        <v>73</v>
      </c>
      <c r="E482" s="205" t="s">
        <v>277</v>
      </c>
      <c r="F482" s="205" t="s">
        <v>748</v>
      </c>
      <c r="G482" s="192"/>
      <c r="H482" s="192"/>
      <c r="I482" s="195"/>
      <c r="J482" s="206">
        <f>BK482</f>
        <v>0</v>
      </c>
      <c r="K482" s="192"/>
      <c r="L482" s="197"/>
      <c r="M482" s="198"/>
      <c r="N482" s="199"/>
      <c r="O482" s="199"/>
      <c r="P482" s="200">
        <f>SUM(P483:P493)</f>
        <v>0</v>
      </c>
      <c r="Q482" s="199"/>
      <c r="R482" s="200">
        <f>SUM(R483:R493)</f>
        <v>0</v>
      </c>
      <c r="S482" s="199"/>
      <c r="T482" s="201">
        <f>SUM(T483:T493)</f>
        <v>0</v>
      </c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R482" s="202" t="s">
        <v>82</v>
      </c>
      <c r="AT482" s="203" t="s">
        <v>73</v>
      </c>
      <c r="AU482" s="203" t="s">
        <v>82</v>
      </c>
      <c r="AY482" s="202" t="s">
        <v>123</v>
      </c>
      <c r="BK482" s="204">
        <f>SUM(BK483:BK493)</f>
        <v>0</v>
      </c>
    </row>
    <row r="483" s="2" customFormat="1" ht="76.35" customHeight="1">
      <c r="A483" s="40"/>
      <c r="B483" s="41"/>
      <c r="C483" s="207" t="s">
        <v>584</v>
      </c>
      <c r="D483" s="207" t="s">
        <v>125</v>
      </c>
      <c r="E483" s="208" t="s">
        <v>758</v>
      </c>
      <c r="F483" s="209" t="s">
        <v>759</v>
      </c>
      <c r="G483" s="210" t="s">
        <v>128</v>
      </c>
      <c r="H483" s="211">
        <v>125.16</v>
      </c>
      <c r="I483" s="212"/>
      <c r="J483" s="213">
        <f>ROUND(I483*H483,2)</f>
        <v>0</v>
      </c>
      <c r="K483" s="214"/>
      <c r="L483" s="46"/>
      <c r="M483" s="215" t="s">
        <v>19</v>
      </c>
      <c r="N483" s="216" t="s">
        <v>45</v>
      </c>
      <c r="O483" s="86"/>
      <c r="P483" s="217">
        <f>O483*H483</f>
        <v>0</v>
      </c>
      <c r="Q483" s="217">
        <v>0</v>
      </c>
      <c r="R483" s="217">
        <f>Q483*H483</f>
        <v>0</v>
      </c>
      <c r="S483" s="217">
        <v>0</v>
      </c>
      <c r="T483" s="218">
        <f>S483*H483</f>
        <v>0</v>
      </c>
      <c r="U483" s="40"/>
      <c r="V483" s="40"/>
      <c r="W483" s="40"/>
      <c r="X483" s="40"/>
      <c r="Y483" s="40"/>
      <c r="Z483" s="40"/>
      <c r="AA483" s="40"/>
      <c r="AB483" s="40"/>
      <c r="AC483" s="40"/>
      <c r="AD483" s="40"/>
      <c r="AE483" s="40"/>
      <c r="AR483" s="219" t="s">
        <v>129</v>
      </c>
      <c r="AT483" s="219" t="s">
        <v>125</v>
      </c>
      <c r="AU483" s="219" t="s">
        <v>84</v>
      </c>
      <c r="AY483" s="19" t="s">
        <v>123</v>
      </c>
      <c r="BE483" s="220">
        <f>IF(N483="základní",J483,0)</f>
        <v>0</v>
      </c>
      <c r="BF483" s="220">
        <f>IF(N483="snížená",J483,0)</f>
        <v>0</v>
      </c>
      <c r="BG483" s="220">
        <f>IF(N483="zákl. přenesená",J483,0)</f>
        <v>0</v>
      </c>
      <c r="BH483" s="220">
        <f>IF(N483="sníž. přenesená",J483,0)</f>
        <v>0</v>
      </c>
      <c r="BI483" s="220">
        <f>IF(N483="nulová",J483,0)</f>
        <v>0</v>
      </c>
      <c r="BJ483" s="19" t="s">
        <v>82</v>
      </c>
      <c r="BK483" s="220">
        <f>ROUND(I483*H483,2)</f>
        <v>0</v>
      </c>
      <c r="BL483" s="19" t="s">
        <v>129</v>
      </c>
      <c r="BM483" s="219" t="s">
        <v>974</v>
      </c>
    </row>
    <row r="484" s="2" customFormat="1">
      <c r="A484" s="40"/>
      <c r="B484" s="41"/>
      <c r="C484" s="42"/>
      <c r="D484" s="221" t="s">
        <v>131</v>
      </c>
      <c r="E484" s="42"/>
      <c r="F484" s="222" t="s">
        <v>761</v>
      </c>
      <c r="G484" s="42"/>
      <c r="H484" s="42"/>
      <c r="I484" s="223"/>
      <c r="J484" s="42"/>
      <c r="K484" s="42"/>
      <c r="L484" s="46"/>
      <c r="M484" s="224"/>
      <c r="N484" s="225"/>
      <c r="O484" s="86"/>
      <c r="P484" s="86"/>
      <c r="Q484" s="86"/>
      <c r="R484" s="86"/>
      <c r="S484" s="86"/>
      <c r="T484" s="87"/>
      <c r="U484" s="40"/>
      <c r="V484" s="40"/>
      <c r="W484" s="40"/>
      <c r="X484" s="40"/>
      <c r="Y484" s="40"/>
      <c r="Z484" s="40"/>
      <c r="AA484" s="40"/>
      <c r="AB484" s="40"/>
      <c r="AC484" s="40"/>
      <c r="AD484" s="40"/>
      <c r="AE484" s="40"/>
      <c r="AT484" s="19" t="s">
        <v>131</v>
      </c>
      <c r="AU484" s="19" t="s">
        <v>84</v>
      </c>
    </row>
    <row r="485" s="13" customFormat="1">
      <c r="A485" s="13"/>
      <c r="B485" s="226"/>
      <c r="C485" s="227"/>
      <c r="D485" s="228" t="s">
        <v>133</v>
      </c>
      <c r="E485" s="229" t="s">
        <v>19</v>
      </c>
      <c r="F485" s="230" t="s">
        <v>830</v>
      </c>
      <c r="G485" s="227"/>
      <c r="H485" s="231">
        <v>42.719999999999999</v>
      </c>
      <c r="I485" s="232"/>
      <c r="J485" s="227"/>
      <c r="K485" s="227"/>
      <c r="L485" s="233"/>
      <c r="M485" s="234"/>
      <c r="N485" s="235"/>
      <c r="O485" s="235"/>
      <c r="P485" s="235"/>
      <c r="Q485" s="235"/>
      <c r="R485" s="235"/>
      <c r="S485" s="235"/>
      <c r="T485" s="236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T485" s="237" t="s">
        <v>133</v>
      </c>
      <c r="AU485" s="237" t="s">
        <v>84</v>
      </c>
      <c r="AV485" s="13" t="s">
        <v>84</v>
      </c>
      <c r="AW485" s="13" t="s">
        <v>33</v>
      </c>
      <c r="AX485" s="13" t="s">
        <v>74</v>
      </c>
      <c r="AY485" s="237" t="s">
        <v>123</v>
      </c>
    </row>
    <row r="486" s="14" customFormat="1">
      <c r="A486" s="14"/>
      <c r="B486" s="238"/>
      <c r="C486" s="239"/>
      <c r="D486" s="228" t="s">
        <v>133</v>
      </c>
      <c r="E486" s="240" t="s">
        <v>19</v>
      </c>
      <c r="F486" s="241" t="s">
        <v>831</v>
      </c>
      <c r="G486" s="239"/>
      <c r="H486" s="240" t="s">
        <v>19</v>
      </c>
      <c r="I486" s="242"/>
      <c r="J486" s="239"/>
      <c r="K486" s="239"/>
      <c r="L486" s="243"/>
      <c r="M486" s="244"/>
      <c r="N486" s="245"/>
      <c r="O486" s="245"/>
      <c r="P486" s="245"/>
      <c r="Q486" s="245"/>
      <c r="R486" s="245"/>
      <c r="S486" s="245"/>
      <c r="T486" s="246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T486" s="247" t="s">
        <v>133</v>
      </c>
      <c r="AU486" s="247" t="s">
        <v>84</v>
      </c>
      <c r="AV486" s="14" t="s">
        <v>82</v>
      </c>
      <c r="AW486" s="14" t="s">
        <v>33</v>
      </c>
      <c r="AX486" s="14" t="s">
        <v>74</v>
      </c>
      <c r="AY486" s="247" t="s">
        <v>123</v>
      </c>
    </row>
    <row r="487" s="13" customFormat="1">
      <c r="A487" s="13"/>
      <c r="B487" s="226"/>
      <c r="C487" s="227"/>
      <c r="D487" s="228" t="s">
        <v>133</v>
      </c>
      <c r="E487" s="229" t="s">
        <v>19</v>
      </c>
      <c r="F487" s="230" t="s">
        <v>832</v>
      </c>
      <c r="G487" s="227"/>
      <c r="H487" s="231">
        <v>41.159999999999997</v>
      </c>
      <c r="I487" s="232"/>
      <c r="J487" s="227"/>
      <c r="K487" s="227"/>
      <c r="L487" s="233"/>
      <c r="M487" s="234"/>
      <c r="N487" s="235"/>
      <c r="O487" s="235"/>
      <c r="P487" s="235"/>
      <c r="Q487" s="235"/>
      <c r="R487" s="235"/>
      <c r="S487" s="235"/>
      <c r="T487" s="236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T487" s="237" t="s">
        <v>133</v>
      </c>
      <c r="AU487" s="237" t="s">
        <v>84</v>
      </c>
      <c r="AV487" s="13" t="s">
        <v>84</v>
      </c>
      <c r="AW487" s="13" t="s">
        <v>33</v>
      </c>
      <c r="AX487" s="13" t="s">
        <v>74</v>
      </c>
      <c r="AY487" s="237" t="s">
        <v>123</v>
      </c>
    </row>
    <row r="488" s="14" customFormat="1">
      <c r="A488" s="14"/>
      <c r="B488" s="238"/>
      <c r="C488" s="239"/>
      <c r="D488" s="228" t="s">
        <v>133</v>
      </c>
      <c r="E488" s="240" t="s">
        <v>19</v>
      </c>
      <c r="F488" s="241" t="s">
        <v>833</v>
      </c>
      <c r="G488" s="239"/>
      <c r="H488" s="240" t="s">
        <v>19</v>
      </c>
      <c r="I488" s="242"/>
      <c r="J488" s="239"/>
      <c r="K488" s="239"/>
      <c r="L488" s="243"/>
      <c r="M488" s="244"/>
      <c r="N488" s="245"/>
      <c r="O488" s="245"/>
      <c r="P488" s="245"/>
      <c r="Q488" s="245"/>
      <c r="R488" s="245"/>
      <c r="S488" s="245"/>
      <c r="T488" s="246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T488" s="247" t="s">
        <v>133</v>
      </c>
      <c r="AU488" s="247" t="s">
        <v>84</v>
      </c>
      <c r="AV488" s="14" t="s">
        <v>82</v>
      </c>
      <c r="AW488" s="14" t="s">
        <v>33</v>
      </c>
      <c r="AX488" s="14" t="s">
        <v>74</v>
      </c>
      <c r="AY488" s="247" t="s">
        <v>123</v>
      </c>
    </row>
    <row r="489" s="13" customFormat="1">
      <c r="A489" s="13"/>
      <c r="B489" s="226"/>
      <c r="C489" s="227"/>
      <c r="D489" s="228" t="s">
        <v>133</v>
      </c>
      <c r="E489" s="229" t="s">
        <v>19</v>
      </c>
      <c r="F489" s="230" t="s">
        <v>834</v>
      </c>
      <c r="G489" s="227"/>
      <c r="H489" s="231">
        <v>39.280000000000001</v>
      </c>
      <c r="I489" s="232"/>
      <c r="J489" s="227"/>
      <c r="K489" s="227"/>
      <c r="L489" s="233"/>
      <c r="M489" s="234"/>
      <c r="N489" s="235"/>
      <c r="O489" s="235"/>
      <c r="P489" s="235"/>
      <c r="Q489" s="235"/>
      <c r="R489" s="235"/>
      <c r="S489" s="235"/>
      <c r="T489" s="236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T489" s="237" t="s">
        <v>133</v>
      </c>
      <c r="AU489" s="237" t="s">
        <v>84</v>
      </c>
      <c r="AV489" s="13" t="s">
        <v>84</v>
      </c>
      <c r="AW489" s="13" t="s">
        <v>33</v>
      </c>
      <c r="AX489" s="13" t="s">
        <v>74</v>
      </c>
      <c r="AY489" s="237" t="s">
        <v>123</v>
      </c>
    </row>
    <row r="490" s="14" customFormat="1">
      <c r="A490" s="14"/>
      <c r="B490" s="238"/>
      <c r="C490" s="239"/>
      <c r="D490" s="228" t="s">
        <v>133</v>
      </c>
      <c r="E490" s="240" t="s">
        <v>19</v>
      </c>
      <c r="F490" s="241" t="s">
        <v>835</v>
      </c>
      <c r="G490" s="239"/>
      <c r="H490" s="240" t="s">
        <v>19</v>
      </c>
      <c r="I490" s="242"/>
      <c r="J490" s="239"/>
      <c r="K490" s="239"/>
      <c r="L490" s="243"/>
      <c r="M490" s="244"/>
      <c r="N490" s="245"/>
      <c r="O490" s="245"/>
      <c r="P490" s="245"/>
      <c r="Q490" s="245"/>
      <c r="R490" s="245"/>
      <c r="S490" s="245"/>
      <c r="T490" s="246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T490" s="247" t="s">
        <v>133</v>
      </c>
      <c r="AU490" s="247" t="s">
        <v>84</v>
      </c>
      <c r="AV490" s="14" t="s">
        <v>82</v>
      </c>
      <c r="AW490" s="14" t="s">
        <v>33</v>
      </c>
      <c r="AX490" s="14" t="s">
        <v>74</v>
      </c>
      <c r="AY490" s="247" t="s">
        <v>123</v>
      </c>
    </row>
    <row r="491" s="13" customFormat="1">
      <c r="A491" s="13"/>
      <c r="B491" s="226"/>
      <c r="C491" s="227"/>
      <c r="D491" s="228" t="s">
        <v>133</v>
      </c>
      <c r="E491" s="229" t="s">
        <v>19</v>
      </c>
      <c r="F491" s="230" t="s">
        <v>836</v>
      </c>
      <c r="G491" s="227"/>
      <c r="H491" s="231">
        <v>2</v>
      </c>
      <c r="I491" s="232"/>
      <c r="J491" s="227"/>
      <c r="K491" s="227"/>
      <c r="L491" s="233"/>
      <c r="M491" s="234"/>
      <c r="N491" s="235"/>
      <c r="O491" s="235"/>
      <c r="P491" s="235"/>
      <c r="Q491" s="235"/>
      <c r="R491" s="235"/>
      <c r="S491" s="235"/>
      <c r="T491" s="236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T491" s="237" t="s">
        <v>133</v>
      </c>
      <c r="AU491" s="237" t="s">
        <v>84</v>
      </c>
      <c r="AV491" s="13" t="s">
        <v>84</v>
      </c>
      <c r="AW491" s="13" t="s">
        <v>33</v>
      </c>
      <c r="AX491" s="13" t="s">
        <v>74</v>
      </c>
      <c r="AY491" s="237" t="s">
        <v>123</v>
      </c>
    </row>
    <row r="492" s="14" customFormat="1">
      <c r="A492" s="14"/>
      <c r="B492" s="238"/>
      <c r="C492" s="239"/>
      <c r="D492" s="228" t="s">
        <v>133</v>
      </c>
      <c r="E492" s="240" t="s">
        <v>19</v>
      </c>
      <c r="F492" s="241" t="s">
        <v>138</v>
      </c>
      <c r="G492" s="239"/>
      <c r="H492" s="240" t="s">
        <v>19</v>
      </c>
      <c r="I492" s="242"/>
      <c r="J492" s="239"/>
      <c r="K492" s="239"/>
      <c r="L492" s="243"/>
      <c r="M492" s="244"/>
      <c r="N492" s="245"/>
      <c r="O492" s="245"/>
      <c r="P492" s="245"/>
      <c r="Q492" s="245"/>
      <c r="R492" s="245"/>
      <c r="S492" s="245"/>
      <c r="T492" s="246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T492" s="247" t="s">
        <v>133</v>
      </c>
      <c r="AU492" s="247" t="s">
        <v>84</v>
      </c>
      <c r="AV492" s="14" t="s">
        <v>82</v>
      </c>
      <c r="AW492" s="14" t="s">
        <v>33</v>
      </c>
      <c r="AX492" s="14" t="s">
        <v>74</v>
      </c>
      <c r="AY492" s="247" t="s">
        <v>123</v>
      </c>
    </row>
    <row r="493" s="15" customFormat="1">
      <c r="A493" s="15"/>
      <c r="B493" s="248"/>
      <c r="C493" s="249"/>
      <c r="D493" s="228" t="s">
        <v>133</v>
      </c>
      <c r="E493" s="250" t="s">
        <v>19</v>
      </c>
      <c r="F493" s="251" t="s">
        <v>155</v>
      </c>
      <c r="G493" s="249"/>
      <c r="H493" s="252">
        <v>125.16</v>
      </c>
      <c r="I493" s="253"/>
      <c r="J493" s="249"/>
      <c r="K493" s="249"/>
      <c r="L493" s="254"/>
      <c r="M493" s="255"/>
      <c r="N493" s="256"/>
      <c r="O493" s="256"/>
      <c r="P493" s="256"/>
      <c r="Q493" s="256"/>
      <c r="R493" s="256"/>
      <c r="S493" s="256"/>
      <c r="T493" s="257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T493" s="258" t="s">
        <v>133</v>
      </c>
      <c r="AU493" s="258" t="s">
        <v>84</v>
      </c>
      <c r="AV493" s="15" t="s">
        <v>129</v>
      </c>
      <c r="AW493" s="15" t="s">
        <v>33</v>
      </c>
      <c r="AX493" s="15" t="s">
        <v>82</v>
      </c>
      <c r="AY493" s="258" t="s">
        <v>123</v>
      </c>
    </row>
    <row r="494" s="12" customFormat="1" ht="22.8" customHeight="1">
      <c r="A494" s="12"/>
      <c r="B494" s="191"/>
      <c r="C494" s="192"/>
      <c r="D494" s="193" t="s">
        <v>73</v>
      </c>
      <c r="E494" s="205" t="s">
        <v>762</v>
      </c>
      <c r="F494" s="205" t="s">
        <v>763</v>
      </c>
      <c r="G494" s="192"/>
      <c r="H494" s="192"/>
      <c r="I494" s="195"/>
      <c r="J494" s="206">
        <f>BK494</f>
        <v>0</v>
      </c>
      <c r="K494" s="192"/>
      <c r="L494" s="197"/>
      <c r="M494" s="198"/>
      <c r="N494" s="199"/>
      <c r="O494" s="199"/>
      <c r="P494" s="200">
        <f>SUM(P495:P499)</f>
        <v>0</v>
      </c>
      <c r="Q494" s="199"/>
      <c r="R494" s="200">
        <f>SUM(R495:R499)</f>
        <v>0</v>
      </c>
      <c r="S494" s="199"/>
      <c r="T494" s="201">
        <f>SUM(T495:T499)</f>
        <v>0</v>
      </c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R494" s="202" t="s">
        <v>82</v>
      </c>
      <c r="AT494" s="203" t="s">
        <v>73</v>
      </c>
      <c r="AU494" s="203" t="s">
        <v>82</v>
      </c>
      <c r="AY494" s="202" t="s">
        <v>123</v>
      </c>
      <c r="BK494" s="204">
        <f>SUM(BK495:BK499)</f>
        <v>0</v>
      </c>
    </row>
    <row r="495" s="2" customFormat="1" ht="37.8" customHeight="1">
      <c r="A495" s="40"/>
      <c r="B495" s="41"/>
      <c r="C495" s="207" t="s">
        <v>589</v>
      </c>
      <c r="D495" s="207" t="s">
        <v>125</v>
      </c>
      <c r="E495" s="208" t="s">
        <v>765</v>
      </c>
      <c r="F495" s="209" t="s">
        <v>766</v>
      </c>
      <c r="G495" s="210" t="s">
        <v>353</v>
      </c>
      <c r="H495" s="211">
        <v>52.192</v>
      </c>
      <c r="I495" s="212"/>
      <c r="J495" s="213">
        <f>ROUND(I495*H495,2)</f>
        <v>0</v>
      </c>
      <c r="K495" s="214"/>
      <c r="L495" s="46"/>
      <c r="M495" s="215" t="s">
        <v>19</v>
      </c>
      <c r="N495" s="216" t="s">
        <v>45</v>
      </c>
      <c r="O495" s="86"/>
      <c r="P495" s="217">
        <f>O495*H495</f>
        <v>0</v>
      </c>
      <c r="Q495" s="217">
        <v>0</v>
      </c>
      <c r="R495" s="217">
        <f>Q495*H495</f>
        <v>0</v>
      </c>
      <c r="S495" s="217">
        <v>0</v>
      </c>
      <c r="T495" s="218">
        <f>S495*H495</f>
        <v>0</v>
      </c>
      <c r="U495" s="40"/>
      <c r="V495" s="40"/>
      <c r="W495" s="40"/>
      <c r="X495" s="40"/>
      <c r="Y495" s="40"/>
      <c r="Z495" s="40"/>
      <c r="AA495" s="40"/>
      <c r="AB495" s="40"/>
      <c r="AC495" s="40"/>
      <c r="AD495" s="40"/>
      <c r="AE495" s="40"/>
      <c r="AR495" s="219" t="s">
        <v>129</v>
      </c>
      <c r="AT495" s="219" t="s">
        <v>125</v>
      </c>
      <c r="AU495" s="219" t="s">
        <v>84</v>
      </c>
      <c r="AY495" s="19" t="s">
        <v>123</v>
      </c>
      <c r="BE495" s="220">
        <f>IF(N495="základní",J495,0)</f>
        <v>0</v>
      </c>
      <c r="BF495" s="220">
        <f>IF(N495="snížená",J495,0)</f>
        <v>0</v>
      </c>
      <c r="BG495" s="220">
        <f>IF(N495="zákl. přenesená",J495,0)</f>
        <v>0</v>
      </c>
      <c r="BH495" s="220">
        <f>IF(N495="sníž. přenesená",J495,0)</f>
        <v>0</v>
      </c>
      <c r="BI495" s="220">
        <f>IF(N495="nulová",J495,0)</f>
        <v>0</v>
      </c>
      <c r="BJ495" s="19" t="s">
        <v>82</v>
      </c>
      <c r="BK495" s="220">
        <f>ROUND(I495*H495,2)</f>
        <v>0</v>
      </c>
      <c r="BL495" s="19" t="s">
        <v>129</v>
      </c>
      <c r="BM495" s="219" t="s">
        <v>975</v>
      </c>
    </row>
    <row r="496" s="2" customFormat="1">
      <c r="A496" s="40"/>
      <c r="B496" s="41"/>
      <c r="C496" s="42"/>
      <c r="D496" s="221" t="s">
        <v>131</v>
      </c>
      <c r="E496" s="42"/>
      <c r="F496" s="222" t="s">
        <v>768</v>
      </c>
      <c r="G496" s="42"/>
      <c r="H496" s="42"/>
      <c r="I496" s="223"/>
      <c r="J496" s="42"/>
      <c r="K496" s="42"/>
      <c r="L496" s="46"/>
      <c r="M496" s="224"/>
      <c r="N496" s="225"/>
      <c r="O496" s="86"/>
      <c r="P496" s="86"/>
      <c r="Q496" s="86"/>
      <c r="R496" s="86"/>
      <c r="S496" s="86"/>
      <c r="T496" s="87"/>
      <c r="U496" s="40"/>
      <c r="V496" s="40"/>
      <c r="W496" s="40"/>
      <c r="X496" s="40"/>
      <c r="Y496" s="40"/>
      <c r="Z496" s="40"/>
      <c r="AA496" s="40"/>
      <c r="AB496" s="40"/>
      <c r="AC496" s="40"/>
      <c r="AD496" s="40"/>
      <c r="AE496" s="40"/>
      <c r="AT496" s="19" t="s">
        <v>131</v>
      </c>
      <c r="AU496" s="19" t="s">
        <v>84</v>
      </c>
    </row>
    <row r="497" s="13" customFormat="1">
      <c r="A497" s="13"/>
      <c r="B497" s="226"/>
      <c r="C497" s="227"/>
      <c r="D497" s="228" t="s">
        <v>133</v>
      </c>
      <c r="E497" s="229" t="s">
        <v>19</v>
      </c>
      <c r="F497" s="230" t="s">
        <v>976</v>
      </c>
      <c r="G497" s="227"/>
      <c r="H497" s="231">
        <v>52.192</v>
      </c>
      <c r="I497" s="232"/>
      <c r="J497" s="227"/>
      <c r="K497" s="227"/>
      <c r="L497" s="233"/>
      <c r="M497" s="234"/>
      <c r="N497" s="235"/>
      <c r="O497" s="235"/>
      <c r="P497" s="235"/>
      <c r="Q497" s="235"/>
      <c r="R497" s="235"/>
      <c r="S497" s="235"/>
      <c r="T497" s="236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T497" s="237" t="s">
        <v>133</v>
      </c>
      <c r="AU497" s="237" t="s">
        <v>84</v>
      </c>
      <c r="AV497" s="13" t="s">
        <v>84</v>
      </c>
      <c r="AW497" s="13" t="s">
        <v>33</v>
      </c>
      <c r="AX497" s="13" t="s">
        <v>74</v>
      </c>
      <c r="AY497" s="237" t="s">
        <v>123</v>
      </c>
    </row>
    <row r="498" s="14" customFormat="1">
      <c r="A498" s="14"/>
      <c r="B498" s="238"/>
      <c r="C498" s="239"/>
      <c r="D498" s="228" t="s">
        <v>133</v>
      </c>
      <c r="E498" s="240" t="s">
        <v>19</v>
      </c>
      <c r="F498" s="241" t="s">
        <v>770</v>
      </c>
      <c r="G498" s="239"/>
      <c r="H498" s="240" t="s">
        <v>19</v>
      </c>
      <c r="I498" s="242"/>
      <c r="J498" s="239"/>
      <c r="K498" s="239"/>
      <c r="L498" s="243"/>
      <c r="M498" s="244"/>
      <c r="N498" s="245"/>
      <c r="O498" s="245"/>
      <c r="P498" s="245"/>
      <c r="Q498" s="245"/>
      <c r="R498" s="245"/>
      <c r="S498" s="245"/>
      <c r="T498" s="246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T498" s="247" t="s">
        <v>133</v>
      </c>
      <c r="AU498" s="247" t="s">
        <v>84</v>
      </c>
      <c r="AV498" s="14" t="s">
        <v>82</v>
      </c>
      <c r="AW498" s="14" t="s">
        <v>33</v>
      </c>
      <c r="AX498" s="14" t="s">
        <v>74</v>
      </c>
      <c r="AY498" s="247" t="s">
        <v>123</v>
      </c>
    </row>
    <row r="499" s="15" customFormat="1">
      <c r="A499" s="15"/>
      <c r="B499" s="248"/>
      <c r="C499" s="249"/>
      <c r="D499" s="228" t="s">
        <v>133</v>
      </c>
      <c r="E499" s="250" t="s">
        <v>19</v>
      </c>
      <c r="F499" s="251" t="s">
        <v>155</v>
      </c>
      <c r="G499" s="249"/>
      <c r="H499" s="252">
        <v>52.192</v>
      </c>
      <c r="I499" s="253"/>
      <c r="J499" s="249"/>
      <c r="K499" s="249"/>
      <c r="L499" s="254"/>
      <c r="M499" s="255"/>
      <c r="N499" s="256"/>
      <c r="O499" s="256"/>
      <c r="P499" s="256"/>
      <c r="Q499" s="256"/>
      <c r="R499" s="256"/>
      <c r="S499" s="256"/>
      <c r="T499" s="257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T499" s="258" t="s">
        <v>133</v>
      </c>
      <c r="AU499" s="258" t="s">
        <v>84</v>
      </c>
      <c r="AV499" s="15" t="s">
        <v>129</v>
      </c>
      <c r="AW499" s="15" t="s">
        <v>33</v>
      </c>
      <c r="AX499" s="15" t="s">
        <v>82</v>
      </c>
      <c r="AY499" s="258" t="s">
        <v>123</v>
      </c>
    </row>
    <row r="500" s="12" customFormat="1" ht="22.8" customHeight="1">
      <c r="A500" s="12"/>
      <c r="B500" s="191"/>
      <c r="C500" s="192"/>
      <c r="D500" s="193" t="s">
        <v>73</v>
      </c>
      <c r="E500" s="205" t="s">
        <v>786</v>
      </c>
      <c r="F500" s="205" t="s">
        <v>787</v>
      </c>
      <c r="G500" s="192"/>
      <c r="H500" s="192"/>
      <c r="I500" s="195"/>
      <c r="J500" s="206">
        <f>BK500</f>
        <v>0</v>
      </c>
      <c r="K500" s="192"/>
      <c r="L500" s="197"/>
      <c r="M500" s="198"/>
      <c r="N500" s="199"/>
      <c r="O500" s="199"/>
      <c r="P500" s="200">
        <f>SUM(P501:P502)</f>
        <v>0</v>
      </c>
      <c r="Q500" s="199"/>
      <c r="R500" s="200">
        <f>SUM(R501:R502)</f>
        <v>0</v>
      </c>
      <c r="S500" s="199"/>
      <c r="T500" s="201">
        <f>SUM(T501:T502)</f>
        <v>0</v>
      </c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R500" s="202" t="s">
        <v>82</v>
      </c>
      <c r="AT500" s="203" t="s">
        <v>73</v>
      </c>
      <c r="AU500" s="203" t="s">
        <v>82</v>
      </c>
      <c r="AY500" s="202" t="s">
        <v>123</v>
      </c>
      <c r="BK500" s="204">
        <f>SUM(BK501:BK502)</f>
        <v>0</v>
      </c>
    </row>
    <row r="501" s="2" customFormat="1" ht="44.25" customHeight="1">
      <c r="A501" s="40"/>
      <c r="B501" s="41"/>
      <c r="C501" s="207" t="s">
        <v>593</v>
      </c>
      <c r="D501" s="207" t="s">
        <v>125</v>
      </c>
      <c r="E501" s="208" t="s">
        <v>789</v>
      </c>
      <c r="F501" s="209" t="s">
        <v>790</v>
      </c>
      <c r="G501" s="210" t="s">
        <v>353</v>
      </c>
      <c r="H501" s="211">
        <v>155.493</v>
      </c>
      <c r="I501" s="212"/>
      <c r="J501" s="213">
        <f>ROUND(I501*H501,2)</f>
        <v>0</v>
      </c>
      <c r="K501" s="214"/>
      <c r="L501" s="46"/>
      <c r="M501" s="215" t="s">
        <v>19</v>
      </c>
      <c r="N501" s="216" t="s">
        <v>45</v>
      </c>
      <c r="O501" s="86"/>
      <c r="P501" s="217">
        <f>O501*H501</f>
        <v>0</v>
      </c>
      <c r="Q501" s="217">
        <v>0</v>
      </c>
      <c r="R501" s="217">
        <f>Q501*H501</f>
        <v>0</v>
      </c>
      <c r="S501" s="217">
        <v>0</v>
      </c>
      <c r="T501" s="218">
        <f>S501*H501</f>
        <v>0</v>
      </c>
      <c r="U501" s="40"/>
      <c r="V501" s="40"/>
      <c r="W501" s="40"/>
      <c r="X501" s="40"/>
      <c r="Y501" s="40"/>
      <c r="Z501" s="40"/>
      <c r="AA501" s="40"/>
      <c r="AB501" s="40"/>
      <c r="AC501" s="40"/>
      <c r="AD501" s="40"/>
      <c r="AE501" s="40"/>
      <c r="AR501" s="219" t="s">
        <v>129</v>
      </c>
      <c r="AT501" s="219" t="s">
        <v>125</v>
      </c>
      <c r="AU501" s="219" t="s">
        <v>84</v>
      </c>
      <c r="AY501" s="19" t="s">
        <v>123</v>
      </c>
      <c r="BE501" s="220">
        <f>IF(N501="základní",J501,0)</f>
        <v>0</v>
      </c>
      <c r="BF501" s="220">
        <f>IF(N501="snížená",J501,0)</f>
        <v>0</v>
      </c>
      <c r="BG501" s="220">
        <f>IF(N501="zákl. přenesená",J501,0)</f>
        <v>0</v>
      </c>
      <c r="BH501" s="220">
        <f>IF(N501="sníž. přenesená",J501,0)</f>
        <v>0</v>
      </c>
      <c r="BI501" s="220">
        <f>IF(N501="nulová",J501,0)</f>
        <v>0</v>
      </c>
      <c r="BJ501" s="19" t="s">
        <v>82</v>
      </c>
      <c r="BK501" s="220">
        <f>ROUND(I501*H501,2)</f>
        <v>0</v>
      </c>
      <c r="BL501" s="19" t="s">
        <v>129</v>
      </c>
      <c r="BM501" s="219" t="s">
        <v>977</v>
      </c>
    </row>
    <row r="502" s="2" customFormat="1">
      <c r="A502" s="40"/>
      <c r="B502" s="41"/>
      <c r="C502" s="42"/>
      <c r="D502" s="221" t="s">
        <v>131</v>
      </c>
      <c r="E502" s="42"/>
      <c r="F502" s="222" t="s">
        <v>792</v>
      </c>
      <c r="G502" s="42"/>
      <c r="H502" s="42"/>
      <c r="I502" s="223"/>
      <c r="J502" s="42"/>
      <c r="K502" s="42"/>
      <c r="L502" s="46"/>
      <c r="M502" s="224"/>
      <c r="N502" s="225"/>
      <c r="O502" s="86"/>
      <c r="P502" s="86"/>
      <c r="Q502" s="86"/>
      <c r="R502" s="86"/>
      <c r="S502" s="86"/>
      <c r="T502" s="87"/>
      <c r="U502" s="40"/>
      <c r="V502" s="40"/>
      <c r="W502" s="40"/>
      <c r="X502" s="40"/>
      <c r="Y502" s="40"/>
      <c r="Z502" s="40"/>
      <c r="AA502" s="40"/>
      <c r="AB502" s="40"/>
      <c r="AC502" s="40"/>
      <c r="AD502" s="40"/>
      <c r="AE502" s="40"/>
      <c r="AT502" s="19" t="s">
        <v>131</v>
      </c>
      <c r="AU502" s="19" t="s">
        <v>84</v>
      </c>
    </row>
    <row r="503" s="12" customFormat="1" ht="25.92" customHeight="1">
      <c r="A503" s="12"/>
      <c r="B503" s="191"/>
      <c r="C503" s="192"/>
      <c r="D503" s="193" t="s">
        <v>73</v>
      </c>
      <c r="E503" s="194" t="s">
        <v>793</v>
      </c>
      <c r="F503" s="194" t="s">
        <v>794</v>
      </c>
      <c r="G503" s="192"/>
      <c r="H503" s="192"/>
      <c r="I503" s="195"/>
      <c r="J503" s="196">
        <f>BK503</f>
        <v>0</v>
      </c>
      <c r="K503" s="192"/>
      <c r="L503" s="197"/>
      <c r="M503" s="198"/>
      <c r="N503" s="199"/>
      <c r="O503" s="199"/>
      <c r="P503" s="200">
        <f>P504+P509+P512</f>
        <v>0</v>
      </c>
      <c r="Q503" s="199"/>
      <c r="R503" s="200">
        <f>R504+R509+R512</f>
        <v>0</v>
      </c>
      <c r="S503" s="199"/>
      <c r="T503" s="201">
        <f>T504+T509+T512</f>
        <v>0</v>
      </c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R503" s="202" t="s">
        <v>210</v>
      </c>
      <c r="AT503" s="203" t="s">
        <v>73</v>
      </c>
      <c r="AU503" s="203" t="s">
        <v>74</v>
      </c>
      <c r="AY503" s="202" t="s">
        <v>123</v>
      </c>
      <c r="BK503" s="204">
        <f>BK504+BK509+BK512</f>
        <v>0</v>
      </c>
    </row>
    <row r="504" s="12" customFormat="1" ht="22.8" customHeight="1">
      <c r="A504" s="12"/>
      <c r="B504" s="191"/>
      <c r="C504" s="192"/>
      <c r="D504" s="193" t="s">
        <v>73</v>
      </c>
      <c r="E504" s="205" t="s">
        <v>795</v>
      </c>
      <c r="F504" s="205" t="s">
        <v>796</v>
      </c>
      <c r="G504" s="192"/>
      <c r="H504" s="192"/>
      <c r="I504" s="195"/>
      <c r="J504" s="206">
        <f>BK504</f>
        <v>0</v>
      </c>
      <c r="K504" s="192"/>
      <c r="L504" s="197"/>
      <c r="M504" s="198"/>
      <c r="N504" s="199"/>
      <c r="O504" s="199"/>
      <c r="P504" s="200">
        <f>SUM(P505:P508)</f>
        <v>0</v>
      </c>
      <c r="Q504" s="199"/>
      <c r="R504" s="200">
        <f>SUM(R505:R508)</f>
        <v>0</v>
      </c>
      <c r="S504" s="199"/>
      <c r="T504" s="201">
        <f>SUM(T505:T508)</f>
        <v>0</v>
      </c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R504" s="202" t="s">
        <v>210</v>
      </c>
      <c r="AT504" s="203" t="s">
        <v>73</v>
      </c>
      <c r="AU504" s="203" t="s">
        <v>82</v>
      </c>
      <c r="AY504" s="202" t="s">
        <v>123</v>
      </c>
      <c r="BK504" s="204">
        <f>SUM(BK505:BK508)</f>
        <v>0</v>
      </c>
    </row>
    <row r="505" s="2" customFormat="1" ht="16.5" customHeight="1">
      <c r="A505" s="40"/>
      <c r="B505" s="41"/>
      <c r="C505" s="207" t="s">
        <v>598</v>
      </c>
      <c r="D505" s="207" t="s">
        <v>125</v>
      </c>
      <c r="E505" s="208" t="s">
        <v>798</v>
      </c>
      <c r="F505" s="209" t="s">
        <v>799</v>
      </c>
      <c r="G505" s="210" t="s">
        <v>800</v>
      </c>
      <c r="H505" s="211">
        <v>1</v>
      </c>
      <c r="I505" s="212"/>
      <c r="J505" s="213">
        <f>ROUND(I505*H505,2)</f>
        <v>0</v>
      </c>
      <c r="K505" s="214"/>
      <c r="L505" s="46"/>
      <c r="M505" s="215" t="s">
        <v>19</v>
      </c>
      <c r="N505" s="216" t="s">
        <v>45</v>
      </c>
      <c r="O505" s="86"/>
      <c r="P505" s="217">
        <f>O505*H505</f>
        <v>0</v>
      </c>
      <c r="Q505" s="217">
        <v>0</v>
      </c>
      <c r="R505" s="217">
        <f>Q505*H505</f>
        <v>0</v>
      </c>
      <c r="S505" s="217">
        <v>0</v>
      </c>
      <c r="T505" s="218">
        <f>S505*H505</f>
        <v>0</v>
      </c>
      <c r="U505" s="40"/>
      <c r="V505" s="40"/>
      <c r="W505" s="40"/>
      <c r="X505" s="40"/>
      <c r="Y505" s="40"/>
      <c r="Z505" s="40"/>
      <c r="AA505" s="40"/>
      <c r="AB505" s="40"/>
      <c r="AC505" s="40"/>
      <c r="AD505" s="40"/>
      <c r="AE505" s="40"/>
      <c r="AR505" s="219" t="s">
        <v>801</v>
      </c>
      <c r="AT505" s="219" t="s">
        <v>125</v>
      </c>
      <c r="AU505" s="219" t="s">
        <v>84</v>
      </c>
      <c r="AY505" s="19" t="s">
        <v>123</v>
      </c>
      <c r="BE505" s="220">
        <f>IF(N505="základní",J505,0)</f>
        <v>0</v>
      </c>
      <c r="BF505" s="220">
        <f>IF(N505="snížená",J505,0)</f>
        <v>0</v>
      </c>
      <c r="BG505" s="220">
        <f>IF(N505="zákl. přenesená",J505,0)</f>
        <v>0</v>
      </c>
      <c r="BH505" s="220">
        <f>IF(N505="sníž. přenesená",J505,0)</f>
        <v>0</v>
      </c>
      <c r="BI505" s="220">
        <f>IF(N505="nulová",J505,0)</f>
        <v>0</v>
      </c>
      <c r="BJ505" s="19" t="s">
        <v>82</v>
      </c>
      <c r="BK505" s="220">
        <f>ROUND(I505*H505,2)</f>
        <v>0</v>
      </c>
      <c r="BL505" s="19" t="s">
        <v>801</v>
      </c>
      <c r="BM505" s="219" t="s">
        <v>978</v>
      </c>
    </row>
    <row r="506" s="2" customFormat="1">
      <c r="A506" s="40"/>
      <c r="B506" s="41"/>
      <c r="C506" s="42"/>
      <c r="D506" s="221" t="s">
        <v>131</v>
      </c>
      <c r="E506" s="42"/>
      <c r="F506" s="222" t="s">
        <v>803</v>
      </c>
      <c r="G506" s="42"/>
      <c r="H506" s="42"/>
      <c r="I506" s="223"/>
      <c r="J506" s="42"/>
      <c r="K506" s="42"/>
      <c r="L506" s="46"/>
      <c r="M506" s="224"/>
      <c r="N506" s="225"/>
      <c r="O506" s="86"/>
      <c r="P506" s="86"/>
      <c r="Q506" s="86"/>
      <c r="R506" s="86"/>
      <c r="S506" s="86"/>
      <c r="T506" s="87"/>
      <c r="U506" s="40"/>
      <c r="V506" s="40"/>
      <c r="W506" s="40"/>
      <c r="X506" s="40"/>
      <c r="Y506" s="40"/>
      <c r="Z506" s="40"/>
      <c r="AA506" s="40"/>
      <c r="AB506" s="40"/>
      <c r="AC506" s="40"/>
      <c r="AD506" s="40"/>
      <c r="AE506" s="40"/>
      <c r="AT506" s="19" t="s">
        <v>131</v>
      </c>
      <c r="AU506" s="19" t="s">
        <v>84</v>
      </c>
    </row>
    <row r="507" s="2" customFormat="1" ht="16.5" customHeight="1">
      <c r="A507" s="40"/>
      <c r="B507" s="41"/>
      <c r="C507" s="207" t="s">
        <v>602</v>
      </c>
      <c r="D507" s="207" t="s">
        <v>125</v>
      </c>
      <c r="E507" s="208" t="s">
        <v>805</v>
      </c>
      <c r="F507" s="209" t="s">
        <v>806</v>
      </c>
      <c r="G507" s="210" t="s">
        <v>800</v>
      </c>
      <c r="H507" s="211">
        <v>1</v>
      </c>
      <c r="I507" s="212"/>
      <c r="J507" s="213">
        <f>ROUND(I507*H507,2)</f>
        <v>0</v>
      </c>
      <c r="K507" s="214"/>
      <c r="L507" s="46"/>
      <c r="M507" s="215" t="s">
        <v>19</v>
      </c>
      <c r="N507" s="216" t="s">
        <v>45</v>
      </c>
      <c r="O507" s="86"/>
      <c r="P507" s="217">
        <f>O507*H507</f>
        <v>0</v>
      </c>
      <c r="Q507" s="217">
        <v>0</v>
      </c>
      <c r="R507" s="217">
        <f>Q507*H507</f>
        <v>0</v>
      </c>
      <c r="S507" s="217">
        <v>0</v>
      </c>
      <c r="T507" s="218">
        <f>S507*H507</f>
        <v>0</v>
      </c>
      <c r="U507" s="40"/>
      <c r="V507" s="40"/>
      <c r="W507" s="40"/>
      <c r="X507" s="40"/>
      <c r="Y507" s="40"/>
      <c r="Z507" s="40"/>
      <c r="AA507" s="40"/>
      <c r="AB507" s="40"/>
      <c r="AC507" s="40"/>
      <c r="AD507" s="40"/>
      <c r="AE507" s="40"/>
      <c r="AR507" s="219" t="s">
        <v>801</v>
      </c>
      <c r="AT507" s="219" t="s">
        <v>125</v>
      </c>
      <c r="AU507" s="219" t="s">
        <v>84</v>
      </c>
      <c r="AY507" s="19" t="s">
        <v>123</v>
      </c>
      <c r="BE507" s="220">
        <f>IF(N507="základní",J507,0)</f>
        <v>0</v>
      </c>
      <c r="BF507" s="220">
        <f>IF(N507="snížená",J507,0)</f>
        <v>0</v>
      </c>
      <c r="BG507" s="220">
        <f>IF(N507="zákl. přenesená",J507,0)</f>
        <v>0</v>
      </c>
      <c r="BH507" s="220">
        <f>IF(N507="sníž. přenesená",J507,0)</f>
        <v>0</v>
      </c>
      <c r="BI507" s="220">
        <f>IF(N507="nulová",J507,0)</f>
        <v>0</v>
      </c>
      <c r="BJ507" s="19" t="s">
        <v>82</v>
      </c>
      <c r="BK507" s="220">
        <f>ROUND(I507*H507,2)</f>
        <v>0</v>
      </c>
      <c r="BL507" s="19" t="s">
        <v>801</v>
      </c>
      <c r="BM507" s="219" t="s">
        <v>979</v>
      </c>
    </row>
    <row r="508" s="2" customFormat="1">
      <c r="A508" s="40"/>
      <c r="B508" s="41"/>
      <c r="C508" s="42"/>
      <c r="D508" s="221" t="s">
        <v>131</v>
      </c>
      <c r="E508" s="42"/>
      <c r="F508" s="222" t="s">
        <v>808</v>
      </c>
      <c r="G508" s="42"/>
      <c r="H508" s="42"/>
      <c r="I508" s="223"/>
      <c r="J508" s="42"/>
      <c r="K508" s="42"/>
      <c r="L508" s="46"/>
      <c r="M508" s="224"/>
      <c r="N508" s="225"/>
      <c r="O508" s="86"/>
      <c r="P508" s="86"/>
      <c r="Q508" s="86"/>
      <c r="R508" s="86"/>
      <c r="S508" s="86"/>
      <c r="T508" s="87"/>
      <c r="U508" s="40"/>
      <c r="V508" s="40"/>
      <c r="W508" s="40"/>
      <c r="X508" s="40"/>
      <c r="Y508" s="40"/>
      <c r="Z508" s="40"/>
      <c r="AA508" s="40"/>
      <c r="AB508" s="40"/>
      <c r="AC508" s="40"/>
      <c r="AD508" s="40"/>
      <c r="AE508" s="40"/>
      <c r="AT508" s="19" t="s">
        <v>131</v>
      </c>
      <c r="AU508" s="19" t="s">
        <v>84</v>
      </c>
    </row>
    <row r="509" s="12" customFormat="1" ht="22.8" customHeight="1">
      <c r="A509" s="12"/>
      <c r="B509" s="191"/>
      <c r="C509" s="192"/>
      <c r="D509" s="193" t="s">
        <v>73</v>
      </c>
      <c r="E509" s="205" t="s">
        <v>809</v>
      </c>
      <c r="F509" s="205" t="s">
        <v>810</v>
      </c>
      <c r="G509" s="192"/>
      <c r="H509" s="192"/>
      <c r="I509" s="195"/>
      <c r="J509" s="206">
        <f>BK509</f>
        <v>0</v>
      </c>
      <c r="K509" s="192"/>
      <c r="L509" s="197"/>
      <c r="M509" s="198"/>
      <c r="N509" s="199"/>
      <c r="O509" s="199"/>
      <c r="P509" s="200">
        <f>SUM(P510:P511)</f>
        <v>0</v>
      </c>
      <c r="Q509" s="199"/>
      <c r="R509" s="200">
        <f>SUM(R510:R511)</f>
        <v>0</v>
      </c>
      <c r="S509" s="199"/>
      <c r="T509" s="201">
        <f>SUM(T510:T511)</f>
        <v>0</v>
      </c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R509" s="202" t="s">
        <v>210</v>
      </c>
      <c r="AT509" s="203" t="s">
        <v>73</v>
      </c>
      <c r="AU509" s="203" t="s">
        <v>82</v>
      </c>
      <c r="AY509" s="202" t="s">
        <v>123</v>
      </c>
      <c r="BK509" s="204">
        <f>SUM(BK510:BK511)</f>
        <v>0</v>
      </c>
    </row>
    <row r="510" s="2" customFormat="1" ht="16.5" customHeight="1">
      <c r="A510" s="40"/>
      <c r="B510" s="41"/>
      <c r="C510" s="207" t="s">
        <v>606</v>
      </c>
      <c r="D510" s="207" t="s">
        <v>125</v>
      </c>
      <c r="E510" s="208" t="s">
        <v>812</v>
      </c>
      <c r="F510" s="209" t="s">
        <v>810</v>
      </c>
      <c r="G510" s="210" t="s">
        <v>813</v>
      </c>
      <c r="H510" s="281"/>
      <c r="I510" s="212"/>
      <c r="J510" s="213">
        <f>ROUND(I510*H510,2)</f>
        <v>0</v>
      </c>
      <c r="K510" s="214"/>
      <c r="L510" s="46"/>
      <c r="M510" s="215" t="s">
        <v>19</v>
      </c>
      <c r="N510" s="216" t="s">
        <v>45</v>
      </c>
      <c r="O510" s="86"/>
      <c r="P510" s="217">
        <f>O510*H510</f>
        <v>0</v>
      </c>
      <c r="Q510" s="217">
        <v>0</v>
      </c>
      <c r="R510" s="217">
        <f>Q510*H510</f>
        <v>0</v>
      </c>
      <c r="S510" s="217">
        <v>0</v>
      </c>
      <c r="T510" s="218">
        <f>S510*H510</f>
        <v>0</v>
      </c>
      <c r="U510" s="40"/>
      <c r="V510" s="40"/>
      <c r="W510" s="40"/>
      <c r="X510" s="40"/>
      <c r="Y510" s="40"/>
      <c r="Z510" s="40"/>
      <c r="AA510" s="40"/>
      <c r="AB510" s="40"/>
      <c r="AC510" s="40"/>
      <c r="AD510" s="40"/>
      <c r="AE510" s="40"/>
      <c r="AR510" s="219" t="s">
        <v>801</v>
      </c>
      <c r="AT510" s="219" t="s">
        <v>125</v>
      </c>
      <c r="AU510" s="219" t="s">
        <v>84</v>
      </c>
      <c r="AY510" s="19" t="s">
        <v>123</v>
      </c>
      <c r="BE510" s="220">
        <f>IF(N510="základní",J510,0)</f>
        <v>0</v>
      </c>
      <c r="BF510" s="220">
        <f>IF(N510="snížená",J510,0)</f>
        <v>0</v>
      </c>
      <c r="BG510" s="220">
        <f>IF(N510="zákl. přenesená",J510,0)</f>
        <v>0</v>
      </c>
      <c r="BH510" s="220">
        <f>IF(N510="sníž. přenesená",J510,0)</f>
        <v>0</v>
      </c>
      <c r="BI510" s="220">
        <f>IF(N510="nulová",J510,0)</f>
        <v>0</v>
      </c>
      <c r="BJ510" s="19" t="s">
        <v>82</v>
      </c>
      <c r="BK510" s="220">
        <f>ROUND(I510*H510,2)</f>
        <v>0</v>
      </c>
      <c r="BL510" s="19" t="s">
        <v>801</v>
      </c>
      <c r="BM510" s="219" t="s">
        <v>980</v>
      </c>
    </row>
    <row r="511" s="2" customFormat="1">
      <c r="A511" s="40"/>
      <c r="B511" s="41"/>
      <c r="C511" s="42"/>
      <c r="D511" s="221" t="s">
        <v>131</v>
      </c>
      <c r="E511" s="42"/>
      <c r="F511" s="222" t="s">
        <v>815</v>
      </c>
      <c r="G511" s="42"/>
      <c r="H511" s="42"/>
      <c r="I511" s="223"/>
      <c r="J511" s="42"/>
      <c r="K511" s="42"/>
      <c r="L511" s="46"/>
      <c r="M511" s="224"/>
      <c r="N511" s="225"/>
      <c r="O511" s="86"/>
      <c r="P511" s="86"/>
      <c r="Q511" s="86"/>
      <c r="R511" s="86"/>
      <c r="S511" s="86"/>
      <c r="T511" s="87"/>
      <c r="U511" s="40"/>
      <c r="V511" s="40"/>
      <c r="W511" s="40"/>
      <c r="X511" s="40"/>
      <c r="Y511" s="40"/>
      <c r="Z511" s="40"/>
      <c r="AA511" s="40"/>
      <c r="AB511" s="40"/>
      <c r="AC511" s="40"/>
      <c r="AD511" s="40"/>
      <c r="AE511" s="40"/>
      <c r="AT511" s="19" t="s">
        <v>131</v>
      </c>
      <c r="AU511" s="19" t="s">
        <v>84</v>
      </c>
    </row>
    <row r="512" s="12" customFormat="1" ht="22.8" customHeight="1">
      <c r="A512" s="12"/>
      <c r="B512" s="191"/>
      <c r="C512" s="192"/>
      <c r="D512" s="193" t="s">
        <v>73</v>
      </c>
      <c r="E512" s="205" t="s">
        <v>816</v>
      </c>
      <c r="F512" s="205" t="s">
        <v>817</v>
      </c>
      <c r="G512" s="192"/>
      <c r="H512" s="192"/>
      <c r="I512" s="195"/>
      <c r="J512" s="206">
        <f>BK512</f>
        <v>0</v>
      </c>
      <c r="K512" s="192"/>
      <c r="L512" s="197"/>
      <c r="M512" s="198"/>
      <c r="N512" s="199"/>
      <c r="O512" s="199"/>
      <c r="P512" s="200">
        <f>SUM(P513:P516)</f>
        <v>0</v>
      </c>
      <c r="Q512" s="199"/>
      <c r="R512" s="200">
        <f>SUM(R513:R516)</f>
        <v>0</v>
      </c>
      <c r="S512" s="199"/>
      <c r="T512" s="201">
        <f>SUM(T513:T516)</f>
        <v>0</v>
      </c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R512" s="202" t="s">
        <v>210</v>
      </c>
      <c r="AT512" s="203" t="s">
        <v>73</v>
      </c>
      <c r="AU512" s="203" t="s">
        <v>82</v>
      </c>
      <c r="AY512" s="202" t="s">
        <v>123</v>
      </c>
      <c r="BK512" s="204">
        <f>SUM(BK513:BK516)</f>
        <v>0</v>
      </c>
    </row>
    <row r="513" s="2" customFormat="1" ht="16.5" customHeight="1">
      <c r="A513" s="40"/>
      <c r="B513" s="41"/>
      <c r="C513" s="207" t="s">
        <v>611</v>
      </c>
      <c r="D513" s="207" t="s">
        <v>125</v>
      </c>
      <c r="E513" s="208" t="s">
        <v>819</v>
      </c>
      <c r="F513" s="209" t="s">
        <v>820</v>
      </c>
      <c r="G513" s="210" t="s">
        <v>800</v>
      </c>
      <c r="H513" s="211">
        <v>1</v>
      </c>
      <c r="I513" s="212"/>
      <c r="J513" s="213">
        <f>ROUND(I513*H513,2)</f>
        <v>0</v>
      </c>
      <c r="K513" s="214"/>
      <c r="L513" s="46"/>
      <c r="M513" s="215" t="s">
        <v>19</v>
      </c>
      <c r="N513" s="216" t="s">
        <v>45</v>
      </c>
      <c r="O513" s="86"/>
      <c r="P513" s="217">
        <f>O513*H513</f>
        <v>0</v>
      </c>
      <c r="Q513" s="217">
        <v>0</v>
      </c>
      <c r="R513" s="217">
        <f>Q513*H513</f>
        <v>0</v>
      </c>
      <c r="S513" s="217">
        <v>0</v>
      </c>
      <c r="T513" s="218">
        <f>S513*H513</f>
        <v>0</v>
      </c>
      <c r="U513" s="40"/>
      <c r="V513" s="40"/>
      <c r="W513" s="40"/>
      <c r="X513" s="40"/>
      <c r="Y513" s="40"/>
      <c r="Z513" s="40"/>
      <c r="AA513" s="40"/>
      <c r="AB513" s="40"/>
      <c r="AC513" s="40"/>
      <c r="AD513" s="40"/>
      <c r="AE513" s="40"/>
      <c r="AR513" s="219" t="s">
        <v>801</v>
      </c>
      <c r="AT513" s="219" t="s">
        <v>125</v>
      </c>
      <c r="AU513" s="219" t="s">
        <v>84</v>
      </c>
      <c r="AY513" s="19" t="s">
        <v>123</v>
      </c>
      <c r="BE513" s="220">
        <f>IF(N513="základní",J513,0)</f>
        <v>0</v>
      </c>
      <c r="BF513" s="220">
        <f>IF(N513="snížená",J513,0)</f>
        <v>0</v>
      </c>
      <c r="BG513" s="220">
        <f>IF(N513="zákl. přenesená",J513,0)</f>
        <v>0</v>
      </c>
      <c r="BH513" s="220">
        <f>IF(N513="sníž. přenesená",J513,0)</f>
        <v>0</v>
      </c>
      <c r="BI513" s="220">
        <f>IF(N513="nulová",J513,0)</f>
        <v>0</v>
      </c>
      <c r="BJ513" s="19" t="s">
        <v>82</v>
      </c>
      <c r="BK513" s="220">
        <f>ROUND(I513*H513,2)</f>
        <v>0</v>
      </c>
      <c r="BL513" s="19" t="s">
        <v>801</v>
      </c>
      <c r="BM513" s="219" t="s">
        <v>981</v>
      </c>
    </row>
    <row r="514" s="2" customFormat="1">
      <c r="A514" s="40"/>
      <c r="B514" s="41"/>
      <c r="C514" s="42"/>
      <c r="D514" s="221" t="s">
        <v>131</v>
      </c>
      <c r="E514" s="42"/>
      <c r="F514" s="222" t="s">
        <v>822</v>
      </c>
      <c r="G514" s="42"/>
      <c r="H514" s="42"/>
      <c r="I514" s="223"/>
      <c r="J514" s="42"/>
      <c r="K514" s="42"/>
      <c r="L514" s="46"/>
      <c r="M514" s="224"/>
      <c r="N514" s="225"/>
      <c r="O514" s="86"/>
      <c r="P514" s="86"/>
      <c r="Q514" s="86"/>
      <c r="R514" s="86"/>
      <c r="S514" s="86"/>
      <c r="T514" s="87"/>
      <c r="U514" s="40"/>
      <c r="V514" s="40"/>
      <c r="W514" s="40"/>
      <c r="X514" s="40"/>
      <c r="Y514" s="40"/>
      <c r="Z514" s="40"/>
      <c r="AA514" s="40"/>
      <c r="AB514" s="40"/>
      <c r="AC514" s="40"/>
      <c r="AD514" s="40"/>
      <c r="AE514" s="40"/>
      <c r="AT514" s="19" t="s">
        <v>131</v>
      </c>
      <c r="AU514" s="19" t="s">
        <v>84</v>
      </c>
    </row>
    <row r="515" s="2" customFormat="1" ht="16.5" customHeight="1">
      <c r="A515" s="40"/>
      <c r="B515" s="41"/>
      <c r="C515" s="207" t="s">
        <v>615</v>
      </c>
      <c r="D515" s="207" t="s">
        <v>125</v>
      </c>
      <c r="E515" s="208" t="s">
        <v>824</v>
      </c>
      <c r="F515" s="209" t="s">
        <v>825</v>
      </c>
      <c r="G515" s="210" t="s">
        <v>800</v>
      </c>
      <c r="H515" s="211">
        <v>1</v>
      </c>
      <c r="I515" s="212"/>
      <c r="J515" s="213">
        <f>ROUND(I515*H515,2)</f>
        <v>0</v>
      </c>
      <c r="K515" s="214"/>
      <c r="L515" s="46"/>
      <c r="M515" s="215" t="s">
        <v>19</v>
      </c>
      <c r="N515" s="216" t="s">
        <v>45</v>
      </c>
      <c r="O515" s="86"/>
      <c r="P515" s="217">
        <f>O515*H515</f>
        <v>0</v>
      </c>
      <c r="Q515" s="217">
        <v>0</v>
      </c>
      <c r="R515" s="217">
        <f>Q515*H515</f>
        <v>0</v>
      </c>
      <c r="S515" s="217">
        <v>0</v>
      </c>
      <c r="T515" s="218">
        <f>S515*H515</f>
        <v>0</v>
      </c>
      <c r="U515" s="40"/>
      <c r="V515" s="40"/>
      <c r="W515" s="40"/>
      <c r="X515" s="40"/>
      <c r="Y515" s="40"/>
      <c r="Z515" s="40"/>
      <c r="AA515" s="40"/>
      <c r="AB515" s="40"/>
      <c r="AC515" s="40"/>
      <c r="AD515" s="40"/>
      <c r="AE515" s="40"/>
      <c r="AR515" s="219" t="s">
        <v>801</v>
      </c>
      <c r="AT515" s="219" t="s">
        <v>125</v>
      </c>
      <c r="AU515" s="219" t="s">
        <v>84</v>
      </c>
      <c r="AY515" s="19" t="s">
        <v>123</v>
      </c>
      <c r="BE515" s="220">
        <f>IF(N515="základní",J515,0)</f>
        <v>0</v>
      </c>
      <c r="BF515" s="220">
        <f>IF(N515="snížená",J515,0)</f>
        <v>0</v>
      </c>
      <c r="BG515" s="220">
        <f>IF(N515="zákl. přenesená",J515,0)</f>
        <v>0</v>
      </c>
      <c r="BH515" s="220">
        <f>IF(N515="sníž. přenesená",J515,0)</f>
        <v>0</v>
      </c>
      <c r="BI515" s="220">
        <f>IF(N515="nulová",J515,0)</f>
        <v>0</v>
      </c>
      <c r="BJ515" s="19" t="s">
        <v>82</v>
      </c>
      <c r="BK515" s="220">
        <f>ROUND(I515*H515,2)</f>
        <v>0</v>
      </c>
      <c r="BL515" s="19" t="s">
        <v>801</v>
      </c>
      <c r="BM515" s="219" t="s">
        <v>982</v>
      </c>
    </row>
    <row r="516" s="2" customFormat="1">
      <c r="A516" s="40"/>
      <c r="B516" s="41"/>
      <c r="C516" s="42"/>
      <c r="D516" s="221" t="s">
        <v>131</v>
      </c>
      <c r="E516" s="42"/>
      <c r="F516" s="222" t="s">
        <v>827</v>
      </c>
      <c r="G516" s="42"/>
      <c r="H516" s="42"/>
      <c r="I516" s="223"/>
      <c r="J516" s="42"/>
      <c r="K516" s="42"/>
      <c r="L516" s="46"/>
      <c r="M516" s="282"/>
      <c r="N516" s="283"/>
      <c r="O516" s="284"/>
      <c r="P516" s="284"/>
      <c r="Q516" s="284"/>
      <c r="R516" s="284"/>
      <c r="S516" s="284"/>
      <c r="T516" s="285"/>
      <c r="U516" s="40"/>
      <c r="V516" s="40"/>
      <c r="W516" s="40"/>
      <c r="X516" s="40"/>
      <c r="Y516" s="40"/>
      <c r="Z516" s="40"/>
      <c r="AA516" s="40"/>
      <c r="AB516" s="40"/>
      <c r="AC516" s="40"/>
      <c r="AD516" s="40"/>
      <c r="AE516" s="40"/>
      <c r="AT516" s="19" t="s">
        <v>131</v>
      </c>
      <c r="AU516" s="19" t="s">
        <v>84</v>
      </c>
    </row>
    <row r="517" s="2" customFormat="1" ht="6.96" customHeight="1">
      <c r="A517" s="40"/>
      <c r="B517" s="61"/>
      <c r="C517" s="62"/>
      <c r="D517" s="62"/>
      <c r="E517" s="62"/>
      <c r="F517" s="62"/>
      <c r="G517" s="62"/>
      <c r="H517" s="62"/>
      <c r="I517" s="62"/>
      <c r="J517" s="62"/>
      <c r="K517" s="62"/>
      <c r="L517" s="46"/>
      <c r="M517" s="40"/>
      <c r="O517" s="40"/>
      <c r="P517" s="40"/>
      <c r="Q517" s="40"/>
      <c r="R517" s="40"/>
      <c r="S517" s="40"/>
      <c r="T517" s="40"/>
      <c r="U517" s="40"/>
      <c r="V517" s="40"/>
      <c r="W517" s="40"/>
      <c r="X517" s="40"/>
      <c r="Y517" s="40"/>
      <c r="Z517" s="40"/>
      <c r="AA517" s="40"/>
      <c r="AB517" s="40"/>
      <c r="AC517" s="40"/>
      <c r="AD517" s="40"/>
      <c r="AE517" s="40"/>
    </row>
  </sheetData>
  <sheetProtection sheet="1" autoFilter="0" formatColumns="0" formatRows="0" objects="1" scenarios="1" spinCount="100000" saltValue="Fja2jo0uqb4IQtYGN5k09SbmN9UwgAVuYw/1izebXiZz0vDPxfdqbhcQY+/VmjWz1WcVOpYF8Jd/So2sfIOYQg==" hashValue="zusn4EU8QZQ+Q/UmAsm0AaVWzgIKkMVMdbZC14sNF5xXcn6bzIqiREcCD7G9g7KLv7SCY/oq/tQLrKI+MBmczg==" algorithmName="SHA-512" password="CC35"/>
  <autoFilter ref="C91:K516"/>
  <mergeCells count="9">
    <mergeCell ref="E7:H7"/>
    <mergeCell ref="E9:H9"/>
    <mergeCell ref="E18:H18"/>
    <mergeCell ref="E27:H27"/>
    <mergeCell ref="E48:H48"/>
    <mergeCell ref="E50:H50"/>
    <mergeCell ref="E82:H82"/>
    <mergeCell ref="E84:H84"/>
    <mergeCell ref="L2:V2"/>
  </mergeCells>
  <hyperlinks>
    <hyperlink ref="F96" r:id="rId1" display="https://podminky.urs.cz/item/CS_URS_2023_01/113106451"/>
    <hyperlink ref="F107" r:id="rId2" display="https://podminky.urs.cz/item/CS_URS_2023_01/132254204"/>
    <hyperlink ref="F132" r:id="rId3" display="https://podminky.urs.cz/item/CS_URS_2022_01/132354204"/>
    <hyperlink ref="F157" r:id="rId4" display="https://podminky.urs.cz/item/CS_URS_2022_01/132454204"/>
    <hyperlink ref="F182" r:id="rId5" display="https://podminky.urs.cz/item/CS_URS_2022_01/139001101"/>
    <hyperlink ref="F187" r:id="rId6" display="https://podminky.urs.cz/item/CS_URS_2023_01/162351103"/>
    <hyperlink ref="F203" r:id="rId7" display="https://podminky.urs.cz/item/CS_URS_2023_01/162351123"/>
    <hyperlink ref="F219" r:id="rId8" display="https://podminky.urs.cz/item/CS_URS_2023_01/171251201"/>
    <hyperlink ref="F234" r:id="rId9" display="https://podminky.urs.cz/item/CS_URS_2023_01/162751117"/>
    <hyperlink ref="F248" r:id="rId10" display="https://podminky.urs.cz/item/CS_URS_2023_01/162751119"/>
    <hyperlink ref="F251" r:id="rId11" display="https://podminky.urs.cz/item/CS_URS_2023_01/162751137"/>
    <hyperlink ref="F265" r:id="rId12" display="https://podminky.urs.cz/item/CS_URS_2023_01/162751139"/>
    <hyperlink ref="F268" r:id="rId13" display="https://podminky.urs.cz/item/CS_URS_2023_01/171251201.2"/>
    <hyperlink ref="F281" r:id="rId14" display="https://podminky.urs.cz/item/CS_URS_2023_01/171201231"/>
    <hyperlink ref="F284" r:id="rId15" display="https://podminky.urs.cz/item/CS_URS_2023_01/167151111"/>
    <hyperlink ref="F300" r:id="rId16" display="https://podminky.urs.cz/item/CS_URS_2023_01/167151112"/>
    <hyperlink ref="F305" r:id="rId17" display="https://podminky.urs.cz/item/CS_URS_2023_01/162351103"/>
    <hyperlink ref="F310" r:id="rId18" display="https://podminky.urs.cz/item/CS_URS_2023_01/162351123"/>
    <hyperlink ref="F345" r:id="rId19" display="https://podminky.urs.cz/item/CS_URS_2023_01/273313511"/>
    <hyperlink ref="F365" r:id="rId20" display="https://podminky.urs.cz/item/CS_URS_2023_01/566901272"/>
    <hyperlink ref="F376" r:id="rId21" display="https://podminky.urs.cz/item/CS_URS_2023_01/572371111"/>
    <hyperlink ref="F399" r:id="rId22" display="https://podminky.urs.cz/item/CS_URS_2023_01/871313121"/>
    <hyperlink ref="F414" r:id="rId23" display="https://podminky.urs.cz/item/CS_URS_2022_01/871363121"/>
    <hyperlink ref="F418" r:id="rId24" display="https://podminky.urs.cz/item/CS_URS_2023_01/877315211"/>
    <hyperlink ref="F427" r:id="rId25" display="https://podminky.urs.cz/item/CS_URS_2023_01/877355211"/>
    <hyperlink ref="F433" r:id="rId26" display="https://podminky.urs.cz/item/CS_URS_2022_01/877365211"/>
    <hyperlink ref="F439" r:id="rId27" display="https://podminky.urs.cz/item/CS_URS_2022_01/877365221"/>
    <hyperlink ref="F442" r:id="rId28" display="https://podminky.urs.cz/item/CS_URS_2023_01/892351111"/>
    <hyperlink ref="F444" r:id="rId29" display="https://podminky.urs.cz/item/CS_URS_2023_01/892381111"/>
    <hyperlink ref="F446" r:id="rId30" display="https://podminky.urs.cz/item/CS_URS_2023_01/894412411"/>
    <hyperlink ref="F449" r:id="rId31" display="https://podminky.urs.cz/item/CS_URS_2023_01/894414111"/>
    <hyperlink ref="F452" r:id="rId32" display="https://podminky.urs.cz/item/CS_URS_2023_01/899103112"/>
    <hyperlink ref="F455" r:id="rId33" display="https://podminky.urs.cz/item/CS_URS_2023_01/899721112"/>
    <hyperlink ref="F469" r:id="rId34" display="https://podminky.urs.cz/item/CS_URS_2023_01/899722113"/>
    <hyperlink ref="F484" r:id="rId35" display="https://podminky.urs.cz/item/CS_URS_2023_01/979071111"/>
    <hyperlink ref="F496" r:id="rId36" display="https://podminky.urs.cz/item/CS_URS_2023_01/997221561"/>
    <hyperlink ref="F502" r:id="rId37" display="https://podminky.urs.cz/item/CS_URS_2023_01/998225111"/>
    <hyperlink ref="F506" r:id="rId38" display="https://podminky.urs.cz/item/CS_URS_2023_01/012103000"/>
    <hyperlink ref="F508" r:id="rId39" display="https://podminky.urs.cz/item/CS_URS_2023_01/012303000"/>
    <hyperlink ref="F511" r:id="rId40" display="https://podminky.urs.cz/item/CS_URS_2023_01/030001000"/>
    <hyperlink ref="F514" r:id="rId41" display="https://podminky.urs.cz/item/CS_URS_2023_01/072103001"/>
    <hyperlink ref="F516" r:id="rId42" display="https://podminky.urs.cz/item/CS_URS_2023_01/072103011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43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/>
  </sheetViews>
  <cols>
    <col min="1" max="1" width="8.332031" style="286" customWidth="1"/>
    <col min="2" max="2" width="1.667969" style="286" customWidth="1"/>
    <col min="3" max="4" width="5" style="286" customWidth="1"/>
    <col min="5" max="5" width="11.66016" style="286" customWidth="1"/>
    <col min="6" max="6" width="9.160156" style="286" customWidth="1"/>
    <col min="7" max="7" width="5" style="286" customWidth="1"/>
    <col min="8" max="8" width="77.83203" style="286" customWidth="1"/>
    <col min="9" max="10" width="20" style="286" customWidth="1"/>
    <col min="11" max="11" width="1.667969" style="286" customWidth="1"/>
  </cols>
  <sheetData>
    <row r="1" s="1" customFormat="1" ht="37.5" customHeight="1"/>
    <row r="2" s="1" customFormat="1" ht="7.5" customHeight="1">
      <c r="B2" s="287"/>
      <c r="C2" s="288"/>
      <c r="D2" s="288"/>
      <c r="E2" s="288"/>
      <c r="F2" s="288"/>
      <c r="G2" s="288"/>
      <c r="H2" s="288"/>
      <c r="I2" s="288"/>
      <c r="J2" s="288"/>
      <c r="K2" s="289"/>
    </row>
    <row r="3" s="17" customFormat="1" ht="45" customHeight="1">
      <c r="B3" s="290"/>
      <c r="C3" s="291" t="s">
        <v>983</v>
      </c>
      <c r="D3" s="291"/>
      <c r="E3" s="291"/>
      <c r="F3" s="291"/>
      <c r="G3" s="291"/>
      <c r="H3" s="291"/>
      <c r="I3" s="291"/>
      <c r="J3" s="291"/>
      <c r="K3" s="292"/>
    </row>
    <row r="4" s="1" customFormat="1" ht="25.5" customHeight="1">
      <c r="B4" s="293"/>
      <c r="C4" s="294" t="s">
        <v>984</v>
      </c>
      <c r="D4" s="294"/>
      <c r="E4" s="294"/>
      <c r="F4" s="294"/>
      <c r="G4" s="294"/>
      <c r="H4" s="294"/>
      <c r="I4" s="294"/>
      <c r="J4" s="294"/>
      <c r="K4" s="295"/>
    </row>
    <row r="5" s="1" customFormat="1" ht="5.25" customHeight="1">
      <c r="B5" s="293"/>
      <c r="C5" s="296"/>
      <c r="D5" s="296"/>
      <c r="E5" s="296"/>
      <c r="F5" s="296"/>
      <c r="G5" s="296"/>
      <c r="H5" s="296"/>
      <c r="I5" s="296"/>
      <c r="J5" s="296"/>
      <c r="K5" s="295"/>
    </row>
    <row r="6" s="1" customFormat="1" ht="15" customHeight="1">
      <c r="B6" s="293"/>
      <c r="C6" s="297" t="s">
        <v>985</v>
      </c>
      <c r="D6" s="297"/>
      <c r="E6" s="297"/>
      <c r="F6" s="297"/>
      <c r="G6" s="297"/>
      <c r="H6" s="297"/>
      <c r="I6" s="297"/>
      <c r="J6" s="297"/>
      <c r="K6" s="295"/>
    </row>
    <row r="7" s="1" customFormat="1" ht="15" customHeight="1">
      <c r="B7" s="298"/>
      <c r="C7" s="297" t="s">
        <v>986</v>
      </c>
      <c r="D7" s="297"/>
      <c r="E7" s="297"/>
      <c r="F7" s="297"/>
      <c r="G7" s="297"/>
      <c r="H7" s="297"/>
      <c r="I7" s="297"/>
      <c r="J7" s="297"/>
      <c r="K7" s="295"/>
    </row>
    <row r="8" s="1" customFormat="1" ht="12.75" customHeight="1">
      <c r="B8" s="298"/>
      <c r="C8" s="297"/>
      <c r="D8" s="297"/>
      <c r="E8" s="297"/>
      <c r="F8" s="297"/>
      <c r="G8" s="297"/>
      <c r="H8" s="297"/>
      <c r="I8" s="297"/>
      <c r="J8" s="297"/>
      <c r="K8" s="295"/>
    </row>
    <row r="9" s="1" customFormat="1" ht="15" customHeight="1">
      <c r="B9" s="298"/>
      <c r="C9" s="297" t="s">
        <v>987</v>
      </c>
      <c r="D9" s="297"/>
      <c r="E9" s="297"/>
      <c r="F9" s="297"/>
      <c r="G9" s="297"/>
      <c r="H9" s="297"/>
      <c r="I9" s="297"/>
      <c r="J9" s="297"/>
      <c r="K9" s="295"/>
    </row>
    <row r="10" s="1" customFormat="1" ht="15" customHeight="1">
      <c r="B10" s="298"/>
      <c r="C10" s="297"/>
      <c r="D10" s="297" t="s">
        <v>988</v>
      </c>
      <c r="E10" s="297"/>
      <c r="F10" s="297"/>
      <c r="G10" s="297"/>
      <c r="H10" s="297"/>
      <c r="I10" s="297"/>
      <c r="J10" s="297"/>
      <c r="K10" s="295"/>
    </row>
    <row r="11" s="1" customFormat="1" ht="15" customHeight="1">
      <c r="B11" s="298"/>
      <c r="C11" s="299"/>
      <c r="D11" s="297" t="s">
        <v>989</v>
      </c>
      <c r="E11" s="297"/>
      <c r="F11" s="297"/>
      <c r="G11" s="297"/>
      <c r="H11" s="297"/>
      <c r="I11" s="297"/>
      <c r="J11" s="297"/>
      <c r="K11" s="295"/>
    </row>
    <row r="12" s="1" customFormat="1" ht="15" customHeight="1">
      <c r="B12" s="298"/>
      <c r="C12" s="299"/>
      <c r="D12" s="297"/>
      <c r="E12" s="297"/>
      <c r="F12" s="297"/>
      <c r="G12" s="297"/>
      <c r="H12" s="297"/>
      <c r="I12" s="297"/>
      <c r="J12" s="297"/>
      <c r="K12" s="295"/>
    </row>
    <row r="13" s="1" customFormat="1" ht="15" customHeight="1">
      <c r="B13" s="298"/>
      <c r="C13" s="299"/>
      <c r="D13" s="300" t="s">
        <v>990</v>
      </c>
      <c r="E13" s="297"/>
      <c r="F13" s="297"/>
      <c r="G13" s="297"/>
      <c r="H13" s="297"/>
      <c r="I13" s="297"/>
      <c r="J13" s="297"/>
      <c r="K13" s="295"/>
    </row>
    <row r="14" s="1" customFormat="1" ht="12.75" customHeight="1">
      <c r="B14" s="298"/>
      <c r="C14" s="299"/>
      <c r="D14" s="299"/>
      <c r="E14" s="299"/>
      <c r="F14" s="299"/>
      <c r="G14" s="299"/>
      <c r="H14" s="299"/>
      <c r="I14" s="299"/>
      <c r="J14" s="299"/>
      <c r="K14" s="295"/>
    </row>
    <row r="15" s="1" customFormat="1" ht="15" customHeight="1">
      <c r="B15" s="298"/>
      <c r="C15" s="299"/>
      <c r="D15" s="297" t="s">
        <v>991</v>
      </c>
      <c r="E15" s="297"/>
      <c r="F15" s="297"/>
      <c r="G15" s="297"/>
      <c r="H15" s="297"/>
      <c r="I15" s="297"/>
      <c r="J15" s="297"/>
      <c r="K15" s="295"/>
    </row>
    <row r="16" s="1" customFormat="1" ht="15" customHeight="1">
      <c r="B16" s="298"/>
      <c r="C16" s="299"/>
      <c r="D16" s="297" t="s">
        <v>992</v>
      </c>
      <c r="E16" s="297"/>
      <c r="F16" s="297"/>
      <c r="G16" s="297"/>
      <c r="H16" s="297"/>
      <c r="I16" s="297"/>
      <c r="J16" s="297"/>
      <c r="K16" s="295"/>
    </row>
    <row r="17" s="1" customFormat="1" ht="15" customHeight="1">
      <c r="B17" s="298"/>
      <c r="C17" s="299"/>
      <c r="D17" s="297" t="s">
        <v>993</v>
      </c>
      <c r="E17" s="297"/>
      <c r="F17" s="297"/>
      <c r="G17" s="297"/>
      <c r="H17" s="297"/>
      <c r="I17" s="297"/>
      <c r="J17" s="297"/>
      <c r="K17" s="295"/>
    </row>
    <row r="18" s="1" customFormat="1" ht="15" customHeight="1">
      <c r="B18" s="298"/>
      <c r="C18" s="299"/>
      <c r="D18" s="299"/>
      <c r="E18" s="301" t="s">
        <v>81</v>
      </c>
      <c r="F18" s="297" t="s">
        <v>994</v>
      </c>
      <c r="G18" s="297"/>
      <c r="H18" s="297"/>
      <c r="I18" s="297"/>
      <c r="J18" s="297"/>
      <c r="K18" s="295"/>
    </row>
    <row r="19" s="1" customFormat="1" ht="15" customHeight="1">
      <c r="B19" s="298"/>
      <c r="C19" s="299"/>
      <c r="D19" s="299"/>
      <c r="E19" s="301" t="s">
        <v>995</v>
      </c>
      <c r="F19" s="297" t="s">
        <v>996</v>
      </c>
      <c r="G19" s="297"/>
      <c r="H19" s="297"/>
      <c r="I19" s="297"/>
      <c r="J19" s="297"/>
      <c r="K19" s="295"/>
    </row>
    <row r="20" s="1" customFormat="1" ht="15" customHeight="1">
      <c r="B20" s="298"/>
      <c r="C20" s="299"/>
      <c r="D20" s="299"/>
      <c r="E20" s="301" t="s">
        <v>997</v>
      </c>
      <c r="F20" s="297" t="s">
        <v>998</v>
      </c>
      <c r="G20" s="297"/>
      <c r="H20" s="297"/>
      <c r="I20" s="297"/>
      <c r="J20" s="297"/>
      <c r="K20" s="295"/>
    </row>
    <row r="21" s="1" customFormat="1" ht="15" customHeight="1">
      <c r="B21" s="298"/>
      <c r="C21" s="299"/>
      <c r="D21" s="299"/>
      <c r="E21" s="301" t="s">
        <v>999</v>
      </c>
      <c r="F21" s="297" t="s">
        <v>1000</v>
      </c>
      <c r="G21" s="297"/>
      <c r="H21" s="297"/>
      <c r="I21" s="297"/>
      <c r="J21" s="297"/>
      <c r="K21" s="295"/>
    </row>
    <row r="22" s="1" customFormat="1" ht="15" customHeight="1">
      <c r="B22" s="298"/>
      <c r="C22" s="299"/>
      <c r="D22" s="299"/>
      <c r="E22" s="301" t="s">
        <v>1001</v>
      </c>
      <c r="F22" s="297" t="s">
        <v>1002</v>
      </c>
      <c r="G22" s="297"/>
      <c r="H22" s="297"/>
      <c r="I22" s="297"/>
      <c r="J22" s="297"/>
      <c r="K22" s="295"/>
    </row>
    <row r="23" s="1" customFormat="1" ht="15" customHeight="1">
      <c r="B23" s="298"/>
      <c r="C23" s="299"/>
      <c r="D23" s="299"/>
      <c r="E23" s="301" t="s">
        <v>1003</v>
      </c>
      <c r="F23" s="297" t="s">
        <v>1004</v>
      </c>
      <c r="G23" s="297"/>
      <c r="H23" s="297"/>
      <c r="I23" s="297"/>
      <c r="J23" s="297"/>
      <c r="K23" s="295"/>
    </row>
    <row r="24" s="1" customFormat="1" ht="12.75" customHeight="1">
      <c r="B24" s="298"/>
      <c r="C24" s="299"/>
      <c r="D24" s="299"/>
      <c r="E24" s="299"/>
      <c r="F24" s="299"/>
      <c r="G24" s="299"/>
      <c r="H24" s="299"/>
      <c r="I24" s="299"/>
      <c r="J24" s="299"/>
      <c r="K24" s="295"/>
    </row>
    <row r="25" s="1" customFormat="1" ht="15" customHeight="1">
      <c r="B25" s="298"/>
      <c r="C25" s="297" t="s">
        <v>1005</v>
      </c>
      <c r="D25" s="297"/>
      <c r="E25" s="297"/>
      <c r="F25" s="297"/>
      <c r="G25" s="297"/>
      <c r="H25" s="297"/>
      <c r="I25" s="297"/>
      <c r="J25" s="297"/>
      <c r="K25" s="295"/>
    </row>
    <row r="26" s="1" customFormat="1" ht="15" customHeight="1">
      <c r="B26" s="298"/>
      <c r="C26" s="297" t="s">
        <v>1006</v>
      </c>
      <c r="D26" s="297"/>
      <c r="E26" s="297"/>
      <c r="F26" s="297"/>
      <c r="G26" s="297"/>
      <c r="H26" s="297"/>
      <c r="I26" s="297"/>
      <c r="J26" s="297"/>
      <c r="K26" s="295"/>
    </row>
    <row r="27" s="1" customFormat="1" ht="15" customHeight="1">
      <c r="B27" s="298"/>
      <c r="C27" s="297"/>
      <c r="D27" s="297" t="s">
        <v>1007</v>
      </c>
      <c r="E27" s="297"/>
      <c r="F27" s="297"/>
      <c r="G27" s="297"/>
      <c r="H27" s="297"/>
      <c r="I27" s="297"/>
      <c r="J27" s="297"/>
      <c r="K27" s="295"/>
    </row>
    <row r="28" s="1" customFormat="1" ht="15" customHeight="1">
      <c r="B28" s="298"/>
      <c r="C28" s="299"/>
      <c r="D28" s="297" t="s">
        <v>1008</v>
      </c>
      <c r="E28" s="297"/>
      <c r="F28" s="297"/>
      <c r="G28" s="297"/>
      <c r="H28" s="297"/>
      <c r="I28" s="297"/>
      <c r="J28" s="297"/>
      <c r="K28" s="295"/>
    </row>
    <row r="29" s="1" customFormat="1" ht="12.75" customHeight="1">
      <c r="B29" s="298"/>
      <c r="C29" s="299"/>
      <c r="D29" s="299"/>
      <c r="E29" s="299"/>
      <c r="F29" s="299"/>
      <c r="G29" s="299"/>
      <c r="H29" s="299"/>
      <c r="I29" s="299"/>
      <c r="J29" s="299"/>
      <c r="K29" s="295"/>
    </row>
    <row r="30" s="1" customFormat="1" ht="15" customHeight="1">
      <c r="B30" s="298"/>
      <c r="C30" s="299"/>
      <c r="D30" s="297" t="s">
        <v>1009</v>
      </c>
      <c r="E30" s="297"/>
      <c r="F30" s="297"/>
      <c r="G30" s="297"/>
      <c r="H30" s="297"/>
      <c r="I30" s="297"/>
      <c r="J30" s="297"/>
      <c r="K30" s="295"/>
    </row>
    <row r="31" s="1" customFormat="1" ht="15" customHeight="1">
      <c r="B31" s="298"/>
      <c r="C31" s="299"/>
      <c r="D31" s="297" t="s">
        <v>1010</v>
      </c>
      <c r="E31" s="297"/>
      <c r="F31" s="297"/>
      <c r="G31" s="297"/>
      <c r="H31" s="297"/>
      <c r="I31" s="297"/>
      <c r="J31" s="297"/>
      <c r="K31" s="295"/>
    </row>
    <row r="32" s="1" customFormat="1" ht="12.75" customHeight="1">
      <c r="B32" s="298"/>
      <c r="C32" s="299"/>
      <c r="D32" s="299"/>
      <c r="E32" s="299"/>
      <c r="F32" s="299"/>
      <c r="G32" s="299"/>
      <c r="H32" s="299"/>
      <c r="I32" s="299"/>
      <c r="J32" s="299"/>
      <c r="K32" s="295"/>
    </row>
    <row r="33" s="1" customFormat="1" ht="15" customHeight="1">
      <c r="B33" s="298"/>
      <c r="C33" s="299"/>
      <c r="D33" s="297" t="s">
        <v>1011</v>
      </c>
      <c r="E33" s="297"/>
      <c r="F33" s="297"/>
      <c r="G33" s="297"/>
      <c r="H33" s="297"/>
      <c r="I33" s="297"/>
      <c r="J33" s="297"/>
      <c r="K33" s="295"/>
    </row>
    <row r="34" s="1" customFormat="1" ht="15" customHeight="1">
      <c r="B34" s="298"/>
      <c r="C34" s="299"/>
      <c r="D34" s="297" t="s">
        <v>1012</v>
      </c>
      <c r="E34" s="297"/>
      <c r="F34" s="297"/>
      <c r="G34" s="297"/>
      <c r="H34" s="297"/>
      <c r="I34" s="297"/>
      <c r="J34" s="297"/>
      <c r="K34" s="295"/>
    </row>
    <row r="35" s="1" customFormat="1" ht="15" customHeight="1">
      <c r="B35" s="298"/>
      <c r="C35" s="299"/>
      <c r="D35" s="297" t="s">
        <v>1013</v>
      </c>
      <c r="E35" s="297"/>
      <c r="F35" s="297"/>
      <c r="G35" s="297"/>
      <c r="H35" s="297"/>
      <c r="I35" s="297"/>
      <c r="J35" s="297"/>
      <c r="K35" s="295"/>
    </row>
    <row r="36" s="1" customFormat="1" ht="15" customHeight="1">
      <c r="B36" s="298"/>
      <c r="C36" s="299"/>
      <c r="D36" s="297"/>
      <c r="E36" s="300" t="s">
        <v>109</v>
      </c>
      <c r="F36" s="297"/>
      <c r="G36" s="297" t="s">
        <v>1014</v>
      </c>
      <c r="H36" s="297"/>
      <c r="I36" s="297"/>
      <c r="J36" s="297"/>
      <c r="K36" s="295"/>
    </row>
    <row r="37" s="1" customFormat="1" ht="30.75" customHeight="1">
      <c r="B37" s="298"/>
      <c r="C37" s="299"/>
      <c r="D37" s="297"/>
      <c r="E37" s="300" t="s">
        <v>1015</v>
      </c>
      <c r="F37" s="297"/>
      <c r="G37" s="297" t="s">
        <v>1016</v>
      </c>
      <c r="H37" s="297"/>
      <c r="I37" s="297"/>
      <c r="J37" s="297"/>
      <c r="K37" s="295"/>
    </row>
    <row r="38" s="1" customFormat="1" ht="15" customHeight="1">
      <c r="B38" s="298"/>
      <c r="C38" s="299"/>
      <c r="D38" s="297"/>
      <c r="E38" s="300" t="s">
        <v>55</v>
      </c>
      <c r="F38" s="297"/>
      <c r="G38" s="297" t="s">
        <v>1017</v>
      </c>
      <c r="H38" s="297"/>
      <c r="I38" s="297"/>
      <c r="J38" s="297"/>
      <c r="K38" s="295"/>
    </row>
    <row r="39" s="1" customFormat="1" ht="15" customHeight="1">
      <c r="B39" s="298"/>
      <c r="C39" s="299"/>
      <c r="D39" s="297"/>
      <c r="E39" s="300" t="s">
        <v>56</v>
      </c>
      <c r="F39" s="297"/>
      <c r="G39" s="297" t="s">
        <v>1018</v>
      </c>
      <c r="H39" s="297"/>
      <c r="I39" s="297"/>
      <c r="J39" s="297"/>
      <c r="K39" s="295"/>
    </row>
    <row r="40" s="1" customFormat="1" ht="15" customHeight="1">
      <c r="B40" s="298"/>
      <c r="C40" s="299"/>
      <c r="D40" s="297"/>
      <c r="E40" s="300" t="s">
        <v>110</v>
      </c>
      <c r="F40" s="297"/>
      <c r="G40" s="297" t="s">
        <v>1019</v>
      </c>
      <c r="H40" s="297"/>
      <c r="I40" s="297"/>
      <c r="J40" s="297"/>
      <c r="K40" s="295"/>
    </row>
    <row r="41" s="1" customFormat="1" ht="15" customHeight="1">
      <c r="B41" s="298"/>
      <c r="C41" s="299"/>
      <c r="D41" s="297"/>
      <c r="E41" s="300" t="s">
        <v>111</v>
      </c>
      <c r="F41" s="297"/>
      <c r="G41" s="297" t="s">
        <v>1020</v>
      </c>
      <c r="H41" s="297"/>
      <c r="I41" s="297"/>
      <c r="J41" s="297"/>
      <c r="K41" s="295"/>
    </row>
    <row r="42" s="1" customFormat="1" ht="15" customHeight="1">
      <c r="B42" s="298"/>
      <c r="C42" s="299"/>
      <c r="D42" s="297"/>
      <c r="E42" s="300" t="s">
        <v>1021</v>
      </c>
      <c r="F42" s="297"/>
      <c r="G42" s="297" t="s">
        <v>1022</v>
      </c>
      <c r="H42" s="297"/>
      <c r="I42" s="297"/>
      <c r="J42" s="297"/>
      <c r="K42" s="295"/>
    </row>
    <row r="43" s="1" customFormat="1" ht="15" customHeight="1">
      <c r="B43" s="298"/>
      <c r="C43" s="299"/>
      <c r="D43" s="297"/>
      <c r="E43" s="300"/>
      <c r="F43" s="297"/>
      <c r="G43" s="297" t="s">
        <v>1023</v>
      </c>
      <c r="H43" s="297"/>
      <c r="I43" s="297"/>
      <c r="J43" s="297"/>
      <c r="K43" s="295"/>
    </row>
    <row r="44" s="1" customFormat="1" ht="15" customHeight="1">
      <c r="B44" s="298"/>
      <c r="C44" s="299"/>
      <c r="D44" s="297"/>
      <c r="E44" s="300" t="s">
        <v>1024</v>
      </c>
      <c r="F44" s="297"/>
      <c r="G44" s="297" t="s">
        <v>1025</v>
      </c>
      <c r="H44" s="297"/>
      <c r="I44" s="297"/>
      <c r="J44" s="297"/>
      <c r="K44" s="295"/>
    </row>
    <row r="45" s="1" customFormat="1" ht="15" customHeight="1">
      <c r="B45" s="298"/>
      <c r="C45" s="299"/>
      <c r="D45" s="297"/>
      <c r="E45" s="300" t="s">
        <v>113</v>
      </c>
      <c r="F45" s="297"/>
      <c r="G45" s="297" t="s">
        <v>1026</v>
      </c>
      <c r="H45" s="297"/>
      <c r="I45" s="297"/>
      <c r="J45" s="297"/>
      <c r="K45" s="295"/>
    </row>
    <row r="46" s="1" customFormat="1" ht="12.75" customHeight="1">
      <c r="B46" s="298"/>
      <c r="C46" s="299"/>
      <c r="D46" s="297"/>
      <c r="E46" s="297"/>
      <c r="F46" s="297"/>
      <c r="G46" s="297"/>
      <c r="H46" s="297"/>
      <c r="I46" s="297"/>
      <c r="J46" s="297"/>
      <c r="K46" s="295"/>
    </row>
    <row r="47" s="1" customFormat="1" ht="15" customHeight="1">
      <c r="B47" s="298"/>
      <c r="C47" s="299"/>
      <c r="D47" s="297" t="s">
        <v>1027</v>
      </c>
      <c r="E47" s="297"/>
      <c r="F47" s="297"/>
      <c r="G47" s="297"/>
      <c r="H47" s="297"/>
      <c r="I47" s="297"/>
      <c r="J47" s="297"/>
      <c r="K47" s="295"/>
    </row>
    <row r="48" s="1" customFormat="1" ht="15" customHeight="1">
      <c r="B48" s="298"/>
      <c r="C48" s="299"/>
      <c r="D48" s="299"/>
      <c r="E48" s="297" t="s">
        <v>1028</v>
      </c>
      <c r="F48" s="297"/>
      <c r="G48" s="297"/>
      <c r="H48" s="297"/>
      <c r="I48" s="297"/>
      <c r="J48" s="297"/>
      <c r="K48" s="295"/>
    </row>
    <row r="49" s="1" customFormat="1" ht="15" customHeight="1">
      <c r="B49" s="298"/>
      <c r="C49" s="299"/>
      <c r="D49" s="299"/>
      <c r="E49" s="297" t="s">
        <v>1029</v>
      </c>
      <c r="F49" s="297"/>
      <c r="G49" s="297"/>
      <c r="H49" s="297"/>
      <c r="I49" s="297"/>
      <c r="J49" s="297"/>
      <c r="K49" s="295"/>
    </row>
    <row r="50" s="1" customFormat="1" ht="15" customHeight="1">
      <c r="B50" s="298"/>
      <c r="C50" s="299"/>
      <c r="D50" s="299"/>
      <c r="E50" s="297" t="s">
        <v>1030</v>
      </c>
      <c r="F50" s="297"/>
      <c r="G50" s="297"/>
      <c r="H50" s="297"/>
      <c r="I50" s="297"/>
      <c r="J50" s="297"/>
      <c r="K50" s="295"/>
    </row>
    <row r="51" s="1" customFormat="1" ht="15" customHeight="1">
      <c r="B51" s="298"/>
      <c r="C51" s="299"/>
      <c r="D51" s="297" t="s">
        <v>1031</v>
      </c>
      <c r="E51" s="297"/>
      <c r="F51" s="297"/>
      <c r="G51" s="297"/>
      <c r="H51" s="297"/>
      <c r="I51" s="297"/>
      <c r="J51" s="297"/>
      <c r="K51" s="295"/>
    </row>
    <row r="52" s="1" customFormat="1" ht="25.5" customHeight="1">
      <c r="B52" s="293"/>
      <c r="C52" s="294" t="s">
        <v>1032</v>
      </c>
      <c r="D52" s="294"/>
      <c r="E52" s="294"/>
      <c r="F52" s="294"/>
      <c r="G52" s="294"/>
      <c r="H52" s="294"/>
      <c r="I52" s="294"/>
      <c r="J52" s="294"/>
      <c r="K52" s="295"/>
    </row>
    <row r="53" s="1" customFormat="1" ht="5.25" customHeight="1">
      <c r="B53" s="293"/>
      <c r="C53" s="296"/>
      <c r="D53" s="296"/>
      <c r="E53" s="296"/>
      <c r="F53" s="296"/>
      <c r="G53" s="296"/>
      <c r="H53" s="296"/>
      <c r="I53" s="296"/>
      <c r="J53" s="296"/>
      <c r="K53" s="295"/>
    </row>
    <row r="54" s="1" customFormat="1" ht="15" customHeight="1">
      <c r="B54" s="293"/>
      <c r="C54" s="297" t="s">
        <v>1033</v>
      </c>
      <c r="D54" s="297"/>
      <c r="E54" s="297"/>
      <c r="F54" s="297"/>
      <c r="G54" s="297"/>
      <c r="H54" s="297"/>
      <c r="I54" s="297"/>
      <c r="J54" s="297"/>
      <c r="K54" s="295"/>
    </row>
    <row r="55" s="1" customFormat="1" ht="15" customHeight="1">
      <c r="B55" s="293"/>
      <c r="C55" s="297" t="s">
        <v>1034</v>
      </c>
      <c r="D55" s="297"/>
      <c r="E55" s="297"/>
      <c r="F55" s="297"/>
      <c r="G55" s="297"/>
      <c r="H55" s="297"/>
      <c r="I55" s="297"/>
      <c r="J55" s="297"/>
      <c r="K55" s="295"/>
    </row>
    <row r="56" s="1" customFormat="1" ht="12.75" customHeight="1">
      <c r="B56" s="293"/>
      <c r="C56" s="297"/>
      <c r="D56" s="297"/>
      <c r="E56" s="297"/>
      <c r="F56" s="297"/>
      <c r="G56" s="297"/>
      <c r="H56" s="297"/>
      <c r="I56" s="297"/>
      <c r="J56" s="297"/>
      <c r="K56" s="295"/>
    </row>
    <row r="57" s="1" customFormat="1" ht="15" customHeight="1">
      <c r="B57" s="293"/>
      <c r="C57" s="297" t="s">
        <v>1035</v>
      </c>
      <c r="D57" s="297"/>
      <c r="E57" s="297"/>
      <c r="F57" s="297"/>
      <c r="G57" s="297"/>
      <c r="H57" s="297"/>
      <c r="I57" s="297"/>
      <c r="J57" s="297"/>
      <c r="K57" s="295"/>
    </row>
    <row r="58" s="1" customFormat="1" ht="15" customHeight="1">
      <c r="B58" s="293"/>
      <c r="C58" s="299"/>
      <c r="D58" s="297" t="s">
        <v>1036</v>
      </c>
      <c r="E58" s="297"/>
      <c r="F58" s="297"/>
      <c r="G58" s="297"/>
      <c r="H58" s="297"/>
      <c r="I58" s="297"/>
      <c r="J58" s="297"/>
      <c r="K58" s="295"/>
    </row>
    <row r="59" s="1" customFormat="1" ht="15" customHeight="1">
      <c r="B59" s="293"/>
      <c r="C59" s="299"/>
      <c r="D59" s="297" t="s">
        <v>1037</v>
      </c>
      <c r="E59" s="297"/>
      <c r="F59" s="297"/>
      <c r="G59" s="297"/>
      <c r="H59" s="297"/>
      <c r="I59" s="297"/>
      <c r="J59" s="297"/>
      <c r="K59" s="295"/>
    </row>
    <row r="60" s="1" customFormat="1" ht="15" customHeight="1">
      <c r="B60" s="293"/>
      <c r="C60" s="299"/>
      <c r="D60" s="297" t="s">
        <v>1038</v>
      </c>
      <c r="E60" s="297"/>
      <c r="F60" s="297"/>
      <c r="G60" s="297"/>
      <c r="H60" s="297"/>
      <c r="I60" s="297"/>
      <c r="J60" s="297"/>
      <c r="K60" s="295"/>
    </row>
    <row r="61" s="1" customFormat="1" ht="15" customHeight="1">
      <c r="B61" s="293"/>
      <c r="C61" s="299"/>
      <c r="D61" s="297" t="s">
        <v>1039</v>
      </c>
      <c r="E61" s="297"/>
      <c r="F61" s="297"/>
      <c r="G61" s="297"/>
      <c r="H61" s="297"/>
      <c r="I61" s="297"/>
      <c r="J61" s="297"/>
      <c r="K61" s="295"/>
    </row>
    <row r="62" s="1" customFormat="1" ht="15" customHeight="1">
      <c r="B62" s="293"/>
      <c r="C62" s="299"/>
      <c r="D62" s="302" t="s">
        <v>1040</v>
      </c>
      <c r="E62" s="302"/>
      <c r="F62" s="302"/>
      <c r="G62" s="302"/>
      <c r="H62" s="302"/>
      <c r="I62" s="302"/>
      <c r="J62" s="302"/>
      <c r="K62" s="295"/>
    </row>
    <row r="63" s="1" customFormat="1" ht="15" customHeight="1">
      <c r="B63" s="293"/>
      <c r="C63" s="299"/>
      <c r="D63" s="297" t="s">
        <v>1041</v>
      </c>
      <c r="E63" s="297"/>
      <c r="F63" s="297"/>
      <c r="G63" s="297"/>
      <c r="H63" s="297"/>
      <c r="I63" s="297"/>
      <c r="J63" s="297"/>
      <c r="K63" s="295"/>
    </row>
    <row r="64" s="1" customFormat="1" ht="12.75" customHeight="1">
      <c r="B64" s="293"/>
      <c r="C64" s="299"/>
      <c r="D64" s="299"/>
      <c r="E64" s="303"/>
      <c r="F64" s="299"/>
      <c r="G64" s="299"/>
      <c r="H64" s="299"/>
      <c r="I64" s="299"/>
      <c r="J64" s="299"/>
      <c r="K64" s="295"/>
    </row>
    <row r="65" s="1" customFormat="1" ht="15" customHeight="1">
      <c r="B65" s="293"/>
      <c r="C65" s="299"/>
      <c r="D65" s="297" t="s">
        <v>1042</v>
      </c>
      <c r="E65" s="297"/>
      <c r="F65" s="297"/>
      <c r="G65" s="297"/>
      <c r="H65" s="297"/>
      <c r="I65" s="297"/>
      <c r="J65" s="297"/>
      <c r="K65" s="295"/>
    </row>
    <row r="66" s="1" customFormat="1" ht="15" customHeight="1">
      <c r="B66" s="293"/>
      <c r="C66" s="299"/>
      <c r="D66" s="302" t="s">
        <v>1043</v>
      </c>
      <c r="E66" s="302"/>
      <c r="F66" s="302"/>
      <c r="G66" s="302"/>
      <c r="H66" s="302"/>
      <c r="I66" s="302"/>
      <c r="J66" s="302"/>
      <c r="K66" s="295"/>
    </row>
    <row r="67" s="1" customFormat="1" ht="15" customHeight="1">
      <c r="B67" s="293"/>
      <c r="C67" s="299"/>
      <c r="D67" s="297" t="s">
        <v>1044</v>
      </c>
      <c r="E67" s="297"/>
      <c r="F67" s="297"/>
      <c r="G67" s="297"/>
      <c r="H67" s="297"/>
      <c r="I67" s="297"/>
      <c r="J67" s="297"/>
      <c r="K67" s="295"/>
    </row>
    <row r="68" s="1" customFormat="1" ht="15" customHeight="1">
      <c r="B68" s="293"/>
      <c r="C68" s="299"/>
      <c r="D68" s="297" t="s">
        <v>1045</v>
      </c>
      <c r="E68" s="297"/>
      <c r="F68" s="297"/>
      <c r="G68" s="297"/>
      <c r="H68" s="297"/>
      <c r="I68" s="297"/>
      <c r="J68" s="297"/>
      <c r="K68" s="295"/>
    </row>
    <row r="69" s="1" customFormat="1" ht="15" customHeight="1">
      <c r="B69" s="293"/>
      <c r="C69" s="299"/>
      <c r="D69" s="297" t="s">
        <v>1046</v>
      </c>
      <c r="E69" s="297"/>
      <c r="F69" s="297"/>
      <c r="G69" s="297"/>
      <c r="H69" s="297"/>
      <c r="I69" s="297"/>
      <c r="J69" s="297"/>
      <c r="K69" s="295"/>
    </row>
    <row r="70" s="1" customFormat="1" ht="15" customHeight="1">
      <c r="B70" s="293"/>
      <c r="C70" s="299"/>
      <c r="D70" s="297" t="s">
        <v>1047</v>
      </c>
      <c r="E70" s="297"/>
      <c r="F70" s="297"/>
      <c r="G70" s="297"/>
      <c r="H70" s="297"/>
      <c r="I70" s="297"/>
      <c r="J70" s="297"/>
      <c r="K70" s="295"/>
    </row>
    <row r="71" s="1" customFormat="1" ht="12.75" customHeight="1">
      <c r="B71" s="304"/>
      <c r="C71" s="305"/>
      <c r="D71" s="305"/>
      <c r="E71" s="305"/>
      <c r="F71" s="305"/>
      <c r="G71" s="305"/>
      <c r="H71" s="305"/>
      <c r="I71" s="305"/>
      <c r="J71" s="305"/>
      <c r="K71" s="306"/>
    </row>
    <row r="72" s="1" customFormat="1" ht="18.75" customHeight="1">
      <c r="B72" s="307"/>
      <c r="C72" s="307"/>
      <c r="D72" s="307"/>
      <c r="E72" s="307"/>
      <c r="F72" s="307"/>
      <c r="G72" s="307"/>
      <c r="H72" s="307"/>
      <c r="I72" s="307"/>
      <c r="J72" s="307"/>
      <c r="K72" s="308"/>
    </row>
    <row r="73" s="1" customFormat="1" ht="18.75" customHeight="1">
      <c r="B73" s="308"/>
      <c r="C73" s="308"/>
      <c r="D73" s="308"/>
      <c r="E73" s="308"/>
      <c r="F73" s="308"/>
      <c r="G73" s="308"/>
      <c r="H73" s="308"/>
      <c r="I73" s="308"/>
      <c r="J73" s="308"/>
      <c r="K73" s="308"/>
    </row>
    <row r="74" s="1" customFormat="1" ht="7.5" customHeight="1">
      <c r="B74" s="309"/>
      <c r="C74" s="310"/>
      <c r="D74" s="310"/>
      <c r="E74" s="310"/>
      <c r="F74" s="310"/>
      <c r="G74" s="310"/>
      <c r="H74" s="310"/>
      <c r="I74" s="310"/>
      <c r="J74" s="310"/>
      <c r="K74" s="311"/>
    </row>
    <row r="75" s="1" customFormat="1" ht="45" customHeight="1">
      <c r="B75" s="312"/>
      <c r="C75" s="313" t="s">
        <v>1048</v>
      </c>
      <c r="D75" s="313"/>
      <c r="E75" s="313"/>
      <c r="F75" s="313"/>
      <c r="G75" s="313"/>
      <c r="H75" s="313"/>
      <c r="I75" s="313"/>
      <c r="J75" s="313"/>
      <c r="K75" s="314"/>
    </row>
    <row r="76" s="1" customFormat="1" ht="17.25" customHeight="1">
      <c r="B76" s="312"/>
      <c r="C76" s="315" t="s">
        <v>1049</v>
      </c>
      <c r="D76" s="315"/>
      <c r="E76" s="315"/>
      <c r="F76" s="315" t="s">
        <v>1050</v>
      </c>
      <c r="G76" s="316"/>
      <c r="H76" s="315" t="s">
        <v>56</v>
      </c>
      <c r="I76" s="315" t="s">
        <v>59</v>
      </c>
      <c r="J76" s="315" t="s">
        <v>1051</v>
      </c>
      <c r="K76" s="314"/>
    </row>
    <row r="77" s="1" customFormat="1" ht="17.25" customHeight="1">
      <c r="B77" s="312"/>
      <c r="C77" s="317" t="s">
        <v>1052</v>
      </c>
      <c r="D77" s="317"/>
      <c r="E77" s="317"/>
      <c r="F77" s="318" t="s">
        <v>1053</v>
      </c>
      <c r="G77" s="319"/>
      <c r="H77" s="317"/>
      <c r="I77" s="317"/>
      <c r="J77" s="317" t="s">
        <v>1054</v>
      </c>
      <c r="K77" s="314"/>
    </row>
    <row r="78" s="1" customFormat="1" ht="5.25" customHeight="1">
      <c r="B78" s="312"/>
      <c r="C78" s="320"/>
      <c r="D78" s="320"/>
      <c r="E78" s="320"/>
      <c r="F78" s="320"/>
      <c r="G78" s="321"/>
      <c r="H78" s="320"/>
      <c r="I78" s="320"/>
      <c r="J78" s="320"/>
      <c r="K78" s="314"/>
    </row>
    <row r="79" s="1" customFormat="1" ht="15" customHeight="1">
      <c r="B79" s="312"/>
      <c r="C79" s="300" t="s">
        <v>55</v>
      </c>
      <c r="D79" s="322"/>
      <c r="E79" s="322"/>
      <c r="F79" s="323" t="s">
        <v>1055</v>
      </c>
      <c r="G79" s="324"/>
      <c r="H79" s="300" t="s">
        <v>1056</v>
      </c>
      <c r="I79" s="300" t="s">
        <v>1057</v>
      </c>
      <c r="J79" s="300">
        <v>20</v>
      </c>
      <c r="K79" s="314"/>
    </row>
    <row r="80" s="1" customFormat="1" ht="15" customHeight="1">
      <c r="B80" s="312"/>
      <c r="C80" s="300" t="s">
        <v>1058</v>
      </c>
      <c r="D80" s="300"/>
      <c r="E80" s="300"/>
      <c r="F80" s="323" t="s">
        <v>1055</v>
      </c>
      <c r="G80" s="324"/>
      <c r="H80" s="300" t="s">
        <v>1059</v>
      </c>
      <c r="I80" s="300" t="s">
        <v>1057</v>
      </c>
      <c r="J80" s="300">
        <v>120</v>
      </c>
      <c r="K80" s="314"/>
    </row>
    <row r="81" s="1" customFormat="1" ht="15" customHeight="1">
      <c r="B81" s="325"/>
      <c r="C81" s="300" t="s">
        <v>1060</v>
      </c>
      <c r="D81" s="300"/>
      <c r="E81" s="300"/>
      <c r="F81" s="323" t="s">
        <v>1061</v>
      </c>
      <c r="G81" s="324"/>
      <c r="H81" s="300" t="s">
        <v>1062</v>
      </c>
      <c r="I81" s="300" t="s">
        <v>1057</v>
      </c>
      <c r="J81" s="300">
        <v>50</v>
      </c>
      <c r="K81" s="314"/>
    </row>
    <row r="82" s="1" customFormat="1" ht="15" customHeight="1">
      <c r="B82" s="325"/>
      <c r="C82" s="300" t="s">
        <v>1063</v>
      </c>
      <c r="D82" s="300"/>
      <c r="E82" s="300"/>
      <c r="F82" s="323" t="s">
        <v>1055</v>
      </c>
      <c r="G82" s="324"/>
      <c r="H82" s="300" t="s">
        <v>1064</v>
      </c>
      <c r="I82" s="300" t="s">
        <v>1065</v>
      </c>
      <c r="J82" s="300"/>
      <c r="K82" s="314"/>
    </row>
    <row r="83" s="1" customFormat="1" ht="15" customHeight="1">
      <c r="B83" s="325"/>
      <c r="C83" s="326" t="s">
        <v>1066</v>
      </c>
      <c r="D83" s="326"/>
      <c r="E83" s="326"/>
      <c r="F83" s="327" t="s">
        <v>1061</v>
      </c>
      <c r="G83" s="326"/>
      <c r="H83" s="326" t="s">
        <v>1067</v>
      </c>
      <c r="I83" s="326" t="s">
        <v>1057</v>
      </c>
      <c r="J83" s="326">
        <v>15</v>
      </c>
      <c r="K83" s="314"/>
    </row>
    <row r="84" s="1" customFormat="1" ht="15" customHeight="1">
      <c r="B84" s="325"/>
      <c r="C84" s="326" t="s">
        <v>1068</v>
      </c>
      <c r="D84" s="326"/>
      <c r="E84" s="326"/>
      <c r="F84" s="327" t="s">
        <v>1061</v>
      </c>
      <c r="G84" s="326"/>
      <c r="H84" s="326" t="s">
        <v>1069</v>
      </c>
      <c r="I84" s="326" t="s">
        <v>1057</v>
      </c>
      <c r="J84" s="326">
        <v>15</v>
      </c>
      <c r="K84" s="314"/>
    </row>
    <row r="85" s="1" customFormat="1" ht="15" customHeight="1">
      <c r="B85" s="325"/>
      <c r="C85" s="326" t="s">
        <v>1070</v>
      </c>
      <c r="D85" s="326"/>
      <c r="E85" s="326"/>
      <c r="F85" s="327" t="s">
        <v>1061</v>
      </c>
      <c r="G85" s="326"/>
      <c r="H85" s="326" t="s">
        <v>1071</v>
      </c>
      <c r="I85" s="326" t="s">
        <v>1057</v>
      </c>
      <c r="J85" s="326">
        <v>20</v>
      </c>
      <c r="K85" s="314"/>
    </row>
    <row r="86" s="1" customFormat="1" ht="15" customHeight="1">
      <c r="B86" s="325"/>
      <c r="C86" s="326" t="s">
        <v>1072</v>
      </c>
      <c r="D86" s="326"/>
      <c r="E86" s="326"/>
      <c r="F86" s="327" t="s">
        <v>1061</v>
      </c>
      <c r="G86" s="326"/>
      <c r="H86" s="326" t="s">
        <v>1073</v>
      </c>
      <c r="I86" s="326" t="s">
        <v>1057</v>
      </c>
      <c r="J86" s="326">
        <v>20</v>
      </c>
      <c r="K86" s="314"/>
    </row>
    <row r="87" s="1" customFormat="1" ht="15" customHeight="1">
      <c r="B87" s="325"/>
      <c r="C87" s="300" t="s">
        <v>1074</v>
      </c>
      <c r="D87" s="300"/>
      <c r="E87" s="300"/>
      <c r="F87" s="323" t="s">
        <v>1061</v>
      </c>
      <c r="G87" s="324"/>
      <c r="H87" s="300" t="s">
        <v>1075</v>
      </c>
      <c r="I87" s="300" t="s">
        <v>1057</v>
      </c>
      <c r="J87" s="300">
        <v>50</v>
      </c>
      <c r="K87" s="314"/>
    </row>
    <row r="88" s="1" customFormat="1" ht="15" customHeight="1">
      <c r="B88" s="325"/>
      <c r="C88" s="300" t="s">
        <v>1076</v>
      </c>
      <c r="D88" s="300"/>
      <c r="E88" s="300"/>
      <c r="F88" s="323" t="s">
        <v>1061</v>
      </c>
      <c r="G88" s="324"/>
      <c r="H88" s="300" t="s">
        <v>1077</v>
      </c>
      <c r="I88" s="300" t="s">
        <v>1057</v>
      </c>
      <c r="J88" s="300">
        <v>20</v>
      </c>
      <c r="K88" s="314"/>
    </row>
    <row r="89" s="1" customFormat="1" ht="15" customHeight="1">
      <c r="B89" s="325"/>
      <c r="C89" s="300" t="s">
        <v>1078</v>
      </c>
      <c r="D89" s="300"/>
      <c r="E89" s="300"/>
      <c r="F89" s="323" t="s">
        <v>1061</v>
      </c>
      <c r="G89" s="324"/>
      <c r="H89" s="300" t="s">
        <v>1079</v>
      </c>
      <c r="I89" s="300" t="s">
        <v>1057</v>
      </c>
      <c r="J89" s="300">
        <v>20</v>
      </c>
      <c r="K89" s="314"/>
    </row>
    <row r="90" s="1" customFormat="1" ht="15" customHeight="1">
      <c r="B90" s="325"/>
      <c r="C90" s="300" t="s">
        <v>1080</v>
      </c>
      <c r="D90" s="300"/>
      <c r="E90" s="300"/>
      <c r="F90" s="323" t="s">
        <v>1061</v>
      </c>
      <c r="G90" s="324"/>
      <c r="H90" s="300" t="s">
        <v>1081</v>
      </c>
      <c r="I90" s="300" t="s">
        <v>1057</v>
      </c>
      <c r="J90" s="300">
        <v>50</v>
      </c>
      <c r="K90" s="314"/>
    </row>
    <row r="91" s="1" customFormat="1" ht="15" customHeight="1">
      <c r="B91" s="325"/>
      <c r="C91" s="300" t="s">
        <v>1082</v>
      </c>
      <c r="D91" s="300"/>
      <c r="E91" s="300"/>
      <c r="F91" s="323" t="s">
        <v>1061</v>
      </c>
      <c r="G91" s="324"/>
      <c r="H91" s="300" t="s">
        <v>1082</v>
      </c>
      <c r="I91" s="300" t="s">
        <v>1057</v>
      </c>
      <c r="J91" s="300">
        <v>50</v>
      </c>
      <c r="K91" s="314"/>
    </row>
    <row r="92" s="1" customFormat="1" ht="15" customHeight="1">
      <c r="B92" s="325"/>
      <c r="C92" s="300" t="s">
        <v>1083</v>
      </c>
      <c r="D92" s="300"/>
      <c r="E92" s="300"/>
      <c r="F92" s="323" t="s">
        <v>1061</v>
      </c>
      <c r="G92" s="324"/>
      <c r="H92" s="300" t="s">
        <v>1084</v>
      </c>
      <c r="I92" s="300" t="s">
        <v>1057</v>
      </c>
      <c r="J92" s="300">
        <v>255</v>
      </c>
      <c r="K92" s="314"/>
    </row>
    <row r="93" s="1" customFormat="1" ht="15" customHeight="1">
      <c r="B93" s="325"/>
      <c r="C93" s="300" t="s">
        <v>1085</v>
      </c>
      <c r="D93" s="300"/>
      <c r="E93" s="300"/>
      <c r="F93" s="323" t="s">
        <v>1055</v>
      </c>
      <c r="G93" s="324"/>
      <c r="H93" s="300" t="s">
        <v>1086</v>
      </c>
      <c r="I93" s="300" t="s">
        <v>1087</v>
      </c>
      <c r="J93" s="300"/>
      <c r="K93" s="314"/>
    </row>
    <row r="94" s="1" customFormat="1" ht="15" customHeight="1">
      <c r="B94" s="325"/>
      <c r="C94" s="300" t="s">
        <v>1088</v>
      </c>
      <c r="D94" s="300"/>
      <c r="E94" s="300"/>
      <c r="F94" s="323" t="s">
        <v>1055</v>
      </c>
      <c r="G94" s="324"/>
      <c r="H94" s="300" t="s">
        <v>1089</v>
      </c>
      <c r="I94" s="300" t="s">
        <v>1090</v>
      </c>
      <c r="J94" s="300"/>
      <c r="K94" s="314"/>
    </row>
    <row r="95" s="1" customFormat="1" ht="15" customHeight="1">
      <c r="B95" s="325"/>
      <c r="C95" s="300" t="s">
        <v>1091</v>
      </c>
      <c r="D95" s="300"/>
      <c r="E95" s="300"/>
      <c r="F95" s="323" t="s">
        <v>1055</v>
      </c>
      <c r="G95" s="324"/>
      <c r="H95" s="300" t="s">
        <v>1091</v>
      </c>
      <c r="I95" s="300" t="s">
        <v>1090</v>
      </c>
      <c r="J95" s="300"/>
      <c r="K95" s="314"/>
    </row>
    <row r="96" s="1" customFormat="1" ht="15" customHeight="1">
      <c r="B96" s="325"/>
      <c r="C96" s="300" t="s">
        <v>40</v>
      </c>
      <c r="D96" s="300"/>
      <c r="E96" s="300"/>
      <c r="F96" s="323" t="s">
        <v>1055</v>
      </c>
      <c r="G96" s="324"/>
      <c r="H96" s="300" t="s">
        <v>1092</v>
      </c>
      <c r="I96" s="300" t="s">
        <v>1090</v>
      </c>
      <c r="J96" s="300"/>
      <c r="K96" s="314"/>
    </row>
    <row r="97" s="1" customFormat="1" ht="15" customHeight="1">
      <c r="B97" s="325"/>
      <c r="C97" s="300" t="s">
        <v>50</v>
      </c>
      <c r="D97" s="300"/>
      <c r="E97" s="300"/>
      <c r="F97" s="323" t="s">
        <v>1055</v>
      </c>
      <c r="G97" s="324"/>
      <c r="H97" s="300" t="s">
        <v>1093</v>
      </c>
      <c r="I97" s="300" t="s">
        <v>1090</v>
      </c>
      <c r="J97" s="300"/>
      <c r="K97" s="314"/>
    </row>
    <row r="98" s="1" customFormat="1" ht="15" customHeight="1">
      <c r="B98" s="328"/>
      <c r="C98" s="329"/>
      <c r="D98" s="329"/>
      <c r="E98" s="329"/>
      <c r="F98" s="329"/>
      <c r="G98" s="329"/>
      <c r="H98" s="329"/>
      <c r="I98" s="329"/>
      <c r="J98" s="329"/>
      <c r="K98" s="330"/>
    </row>
    <row r="99" s="1" customFormat="1" ht="18.75" customHeight="1">
      <c r="B99" s="331"/>
      <c r="C99" s="332"/>
      <c r="D99" s="332"/>
      <c r="E99" s="332"/>
      <c r="F99" s="332"/>
      <c r="G99" s="332"/>
      <c r="H99" s="332"/>
      <c r="I99" s="332"/>
      <c r="J99" s="332"/>
      <c r="K99" s="331"/>
    </row>
    <row r="100" s="1" customFormat="1" ht="18.75" customHeight="1">
      <c r="B100" s="308"/>
      <c r="C100" s="308"/>
      <c r="D100" s="308"/>
      <c r="E100" s="308"/>
      <c r="F100" s="308"/>
      <c r="G100" s="308"/>
      <c r="H100" s="308"/>
      <c r="I100" s="308"/>
      <c r="J100" s="308"/>
      <c r="K100" s="308"/>
    </row>
    <row r="101" s="1" customFormat="1" ht="7.5" customHeight="1">
      <c r="B101" s="309"/>
      <c r="C101" s="310"/>
      <c r="D101" s="310"/>
      <c r="E101" s="310"/>
      <c r="F101" s="310"/>
      <c r="G101" s="310"/>
      <c r="H101" s="310"/>
      <c r="I101" s="310"/>
      <c r="J101" s="310"/>
      <c r="K101" s="311"/>
    </row>
    <row r="102" s="1" customFormat="1" ht="45" customHeight="1">
      <c r="B102" s="312"/>
      <c r="C102" s="313" t="s">
        <v>1094</v>
      </c>
      <c r="D102" s="313"/>
      <c r="E102" s="313"/>
      <c r="F102" s="313"/>
      <c r="G102" s="313"/>
      <c r="H102" s="313"/>
      <c r="I102" s="313"/>
      <c r="J102" s="313"/>
      <c r="K102" s="314"/>
    </row>
    <row r="103" s="1" customFormat="1" ht="17.25" customHeight="1">
      <c r="B103" s="312"/>
      <c r="C103" s="315" t="s">
        <v>1049</v>
      </c>
      <c r="D103" s="315"/>
      <c r="E103" s="315"/>
      <c r="F103" s="315" t="s">
        <v>1050</v>
      </c>
      <c r="G103" s="316"/>
      <c r="H103" s="315" t="s">
        <v>56</v>
      </c>
      <c r="I103" s="315" t="s">
        <v>59</v>
      </c>
      <c r="J103" s="315" t="s">
        <v>1051</v>
      </c>
      <c r="K103" s="314"/>
    </row>
    <row r="104" s="1" customFormat="1" ht="17.25" customHeight="1">
      <c r="B104" s="312"/>
      <c r="C104" s="317" t="s">
        <v>1052</v>
      </c>
      <c r="D104" s="317"/>
      <c r="E104" s="317"/>
      <c r="F104" s="318" t="s">
        <v>1053</v>
      </c>
      <c r="G104" s="319"/>
      <c r="H104" s="317"/>
      <c r="I104" s="317"/>
      <c r="J104" s="317" t="s">
        <v>1054</v>
      </c>
      <c r="K104" s="314"/>
    </row>
    <row r="105" s="1" customFormat="1" ht="5.25" customHeight="1">
      <c r="B105" s="312"/>
      <c r="C105" s="315"/>
      <c r="D105" s="315"/>
      <c r="E105" s="315"/>
      <c r="F105" s="315"/>
      <c r="G105" s="333"/>
      <c r="H105" s="315"/>
      <c r="I105" s="315"/>
      <c r="J105" s="315"/>
      <c r="K105" s="314"/>
    </row>
    <row r="106" s="1" customFormat="1" ht="15" customHeight="1">
      <c r="B106" s="312"/>
      <c r="C106" s="300" t="s">
        <v>55</v>
      </c>
      <c r="D106" s="322"/>
      <c r="E106" s="322"/>
      <c r="F106" s="323" t="s">
        <v>1055</v>
      </c>
      <c r="G106" s="300"/>
      <c r="H106" s="300" t="s">
        <v>1095</v>
      </c>
      <c r="I106" s="300" t="s">
        <v>1057</v>
      </c>
      <c r="J106" s="300">
        <v>20</v>
      </c>
      <c r="K106" s="314"/>
    </row>
    <row r="107" s="1" customFormat="1" ht="15" customHeight="1">
      <c r="B107" s="312"/>
      <c r="C107" s="300" t="s">
        <v>1058</v>
      </c>
      <c r="D107" s="300"/>
      <c r="E107" s="300"/>
      <c r="F107" s="323" t="s">
        <v>1055</v>
      </c>
      <c r="G107" s="300"/>
      <c r="H107" s="300" t="s">
        <v>1095</v>
      </c>
      <c r="I107" s="300" t="s">
        <v>1057</v>
      </c>
      <c r="J107" s="300">
        <v>120</v>
      </c>
      <c r="K107" s="314"/>
    </row>
    <row r="108" s="1" customFormat="1" ht="15" customHeight="1">
      <c r="B108" s="325"/>
      <c r="C108" s="300" t="s">
        <v>1060</v>
      </c>
      <c r="D108" s="300"/>
      <c r="E108" s="300"/>
      <c r="F108" s="323" t="s">
        <v>1061</v>
      </c>
      <c r="G108" s="300"/>
      <c r="H108" s="300" t="s">
        <v>1095</v>
      </c>
      <c r="I108" s="300" t="s">
        <v>1057</v>
      </c>
      <c r="J108" s="300">
        <v>50</v>
      </c>
      <c r="K108" s="314"/>
    </row>
    <row r="109" s="1" customFormat="1" ht="15" customHeight="1">
      <c r="B109" s="325"/>
      <c r="C109" s="300" t="s">
        <v>1063</v>
      </c>
      <c r="D109" s="300"/>
      <c r="E109" s="300"/>
      <c r="F109" s="323" t="s">
        <v>1055</v>
      </c>
      <c r="G109" s="300"/>
      <c r="H109" s="300" t="s">
        <v>1095</v>
      </c>
      <c r="I109" s="300" t="s">
        <v>1065</v>
      </c>
      <c r="J109" s="300"/>
      <c r="K109" s="314"/>
    </row>
    <row r="110" s="1" customFormat="1" ht="15" customHeight="1">
      <c r="B110" s="325"/>
      <c r="C110" s="300" t="s">
        <v>1074</v>
      </c>
      <c r="D110" s="300"/>
      <c r="E110" s="300"/>
      <c r="F110" s="323" t="s">
        <v>1061</v>
      </c>
      <c r="G110" s="300"/>
      <c r="H110" s="300" t="s">
        <v>1095</v>
      </c>
      <c r="I110" s="300" t="s">
        <v>1057</v>
      </c>
      <c r="J110" s="300">
        <v>50</v>
      </c>
      <c r="K110" s="314"/>
    </row>
    <row r="111" s="1" customFormat="1" ht="15" customHeight="1">
      <c r="B111" s="325"/>
      <c r="C111" s="300" t="s">
        <v>1082</v>
      </c>
      <c r="D111" s="300"/>
      <c r="E111" s="300"/>
      <c r="F111" s="323" t="s">
        <v>1061</v>
      </c>
      <c r="G111" s="300"/>
      <c r="H111" s="300" t="s">
        <v>1095</v>
      </c>
      <c r="I111" s="300" t="s">
        <v>1057</v>
      </c>
      <c r="J111" s="300">
        <v>50</v>
      </c>
      <c r="K111" s="314"/>
    </row>
    <row r="112" s="1" customFormat="1" ht="15" customHeight="1">
      <c r="B112" s="325"/>
      <c r="C112" s="300" t="s">
        <v>1080</v>
      </c>
      <c r="D112" s="300"/>
      <c r="E112" s="300"/>
      <c r="F112" s="323" t="s">
        <v>1061</v>
      </c>
      <c r="G112" s="300"/>
      <c r="H112" s="300" t="s">
        <v>1095</v>
      </c>
      <c r="I112" s="300" t="s">
        <v>1057</v>
      </c>
      <c r="J112" s="300">
        <v>50</v>
      </c>
      <c r="K112" s="314"/>
    </row>
    <row r="113" s="1" customFormat="1" ht="15" customHeight="1">
      <c r="B113" s="325"/>
      <c r="C113" s="300" t="s">
        <v>55</v>
      </c>
      <c r="D113" s="300"/>
      <c r="E113" s="300"/>
      <c r="F113" s="323" t="s">
        <v>1055</v>
      </c>
      <c r="G113" s="300"/>
      <c r="H113" s="300" t="s">
        <v>1096</v>
      </c>
      <c r="I113" s="300" t="s">
        <v>1057</v>
      </c>
      <c r="J113" s="300">
        <v>20</v>
      </c>
      <c r="K113" s="314"/>
    </row>
    <row r="114" s="1" customFormat="1" ht="15" customHeight="1">
      <c r="B114" s="325"/>
      <c r="C114" s="300" t="s">
        <v>1097</v>
      </c>
      <c r="D114" s="300"/>
      <c r="E114" s="300"/>
      <c r="F114" s="323" t="s">
        <v>1055</v>
      </c>
      <c r="G114" s="300"/>
      <c r="H114" s="300" t="s">
        <v>1098</v>
      </c>
      <c r="I114" s="300" t="s">
        <v>1057</v>
      </c>
      <c r="J114" s="300">
        <v>120</v>
      </c>
      <c r="K114" s="314"/>
    </row>
    <row r="115" s="1" customFormat="1" ht="15" customHeight="1">
      <c r="B115" s="325"/>
      <c r="C115" s="300" t="s">
        <v>40</v>
      </c>
      <c r="D115" s="300"/>
      <c r="E115" s="300"/>
      <c r="F115" s="323" t="s">
        <v>1055</v>
      </c>
      <c r="G115" s="300"/>
      <c r="H115" s="300" t="s">
        <v>1099</v>
      </c>
      <c r="I115" s="300" t="s">
        <v>1090</v>
      </c>
      <c r="J115" s="300"/>
      <c r="K115" s="314"/>
    </row>
    <row r="116" s="1" customFormat="1" ht="15" customHeight="1">
      <c r="B116" s="325"/>
      <c r="C116" s="300" t="s">
        <v>50</v>
      </c>
      <c r="D116" s="300"/>
      <c r="E116" s="300"/>
      <c r="F116" s="323" t="s">
        <v>1055</v>
      </c>
      <c r="G116" s="300"/>
      <c r="H116" s="300" t="s">
        <v>1100</v>
      </c>
      <c r="I116" s="300" t="s">
        <v>1090</v>
      </c>
      <c r="J116" s="300"/>
      <c r="K116" s="314"/>
    </row>
    <row r="117" s="1" customFormat="1" ht="15" customHeight="1">
      <c r="B117" s="325"/>
      <c r="C117" s="300" t="s">
        <v>59</v>
      </c>
      <c r="D117" s="300"/>
      <c r="E117" s="300"/>
      <c r="F117" s="323" t="s">
        <v>1055</v>
      </c>
      <c r="G117" s="300"/>
      <c r="H117" s="300" t="s">
        <v>1101</v>
      </c>
      <c r="I117" s="300" t="s">
        <v>1102</v>
      </c>
      <c r="J117" s="300"/>
      <c r="K117" s="314"/>
    </row>
    <row r="118" s="1" customFormat="1" ht="15" customHeight="1">
      <c r="B118" s="328"/>
      <c r="C118" s="334"/>
      <c r="D118" s="334"/>
      <c r="E118" s="334"/>
      <c r="F118" s="334"/>
      <c r="G118" s="334"/>
      <c r="H118" s="334"/>
      <c r="I118" s="334"/>
      <c r="J118" s="334"/>
      <c r="K118" s="330"/>
    </row>
    <row r="119" s="1" customFormat="1" ht="18.75" customHeight="1">
      <c r="B119" s="335"/>
      <c r="C119" s="336"/>
      <c r="D119" s="336"/>
      <c r="E119" s="336"/>
      <c r="F119" s="337"/>
      <c r="G119" s="336"/>
      <c r="H119" s="336"/>
      <c r="I119" s="336"/>
      <c r="J119" s="336"/>
      <c r="K119" s="335"/>
    </row>
    <row r="120" s="1" customFormat="1" ht="18.75" customHeight="1">
      <c r="B120" s="308"/>
      <c r="C120" s="308"/>
      <c r="D120" s="308"/>
      <c r="E120" s="308"/>
      <c r="F120" s="308"/>
      <c r="G120" s="308"/>
      <c r="H120" s="308"/>
      <c r="I120" s="308"/>
      <c r="J120" s="308"/>
      <c r="K120" s="308"/>
    </row>
    <row r="121" s="1" customFormat="1" ht="7.5" customHeight="1">
      <c r="B121" s="338"/>
      <c r="C121" s="339"/>
      <c r="D121" s="339"/>
      <c r="E121" s="339"/>
      <c r="F121" s="339"/>
      <c r="G121" s="339"/>
      <c r="H121" s="339"/>
      <c r="I121" s="339"/>
      <c r="J121" s="339"/>
      <c r="K121" s="340"/>
    </row>
    <row r="122" s="1" customFormat="1" ht="45" customHeight="1">
      <c r="B122" s="341"/>
      <c r="C122" s="291" t="s">
        <v>1103</v>
      </c>
      <c r="D122" s="291"/>
      <c r="E122" s="291"/>
      <c r="F122" s="291"/>
      <c r="G122" s="291"/>
      <c r="H122" s="291"/>
      <c r="I122" s="291"/>
      <c r="J122" s="291"/>
      <c r="K122" s="342"/>
    </row>
    <row r="123" s="1" customFormat="1" ht="17.25" customHeight="1">
      <c r="B123" s="343"/>
      <c r="C123" s="315" t="s">
        <v>1049</v>
      </c>
      <c r="D123" s="315"/>
      <c r="E123" s="315"/>
      <c r="F123" s="315" t="s">
        <v>1050</v>
      </c>
      <c r="G123" s="316"/>
      <c r="H123" s="315" t="s">
        <v>56</v>
      </c>
      <c r="I123" s="315" t="s">
        <v>59</v>
      </c>
      <c r="J123" s="315" t="s">
        <v>1051</v>
      </c>
      <c r="K123" s="344"/>
    </row>
    <row r="124" s="1" customFormat="1" ht="17.25" customHeight="1">
      <c r="B124" s="343"/>
      <c r="C124" s="317" t="s">
        <v>1052</v>
      </c>
      <c r="D124" s="317"/>
      <c r="E124" s="317"/>
      <c r="F124" s="318" t="s">
        <v>1053</v>
      </c>
      <c r="G124" s="319"/>
      <c r="H124" s="317"/>
      <c r="I124" s="317"/>
      <c r="J124" s="317" t="s">
        <v>1054</v>
      </c>
      <c r="K124" s="344"/>
    </row>
    <row r="125" s="1" customFormat="1" ht="5.25" customHeight="1">
      <c r="B125" s="345"/>
      <c r="C125" s="320"/>
      <c r="D125" s="320"/>
      <c r="E125" s="320"/>
      <c r="F125" s="320"/>
      <c r="G125" s="346"/>
      <c r="H125" s="320"/>
      <c r="I125" s="320"/>
      <c r="J125" s="320"/>
      <c r="K125" s="347"/>
    </row>
    <row r="126" s="1" customFormat="1" ht="15" customHeight="1">
      <c r="B126" s="345"/>
      <c r="C126" s="300" t="s">
        <v>1058</v>
      </c>
      <c r="D126" s="322"/>
      <c r="E126" s="322"/>
      <c r="F126" s="323" t="s">
        <v>1055</v>
      </c>
      <c r="G126" s="300"/>
      <c r="H126" s="300" t="s">
        <v>1095</v>
      </c>
      <c r="I126" s="300" t="s">
        <v>1057</v>
      </c>
      <c r="J126" s="300">
        <v>120</v>
      </c>
      <c r="K126" s="348"/>
    </row>
    <row r="127" s="1" customFormat="1" ht="15" customHeight="1">
      <c r="B127" s="345"/>
      <c r="C127" s="300" t="s">
        <v>1104</v>
      </c>
      <c r="D127" s="300"/>
      <c r="E127" s="300"/>
      <c r="F127" s="323" t="s">
        <v>1055</v>
      </c>
      <c r="G127" s="300"/>
      <c r="H127" s="300" t="s">
        <v>1105</v>
      </c>
      <c r="I127" s="300" t="s">
        <v>1057</v>
      </c>
      <c r="J127" s="300" t="s">
        <v>1106</v>
      </c>
      <c r="K127" s="348"/>
    </row>
    <row r="128" s="1" customFormat="1" ht="15" customHeight="1">
      <c r="B128" s="345"/>
      <c r="C128" s="300" t="s">
        <v>1003</v>
      </c>
      <c r="D128" s="300"/>
      <c r="E128" s="300"/>
      <c r="F128" s="323" t="s">
        <v>1055</v>
      </c>
      <c r="G128" s="300"/>
      <c r="H128" s="300" t="s">
        <v>1107</v>
      </c>
      <c r="I128" s="300" t="s">
        <v>1057</v>
      </c>
      <c r="J128" s="300" t="s">
        <v>1106</v>
      </c>
      <c r="K128" s="348"/>
    </row>
    <row r="129" s="1" customFormat="1" ht="15" customHeight="1">
      <c r="B129" s="345"/>
      <c r="C129" s="300" t="s">
        <v>1066</v>
      </c>
      <c r="D129" s="300"/>
      <c r="E129" s="300"/>
      <c r="F129" s="323" t="s">
        <v>1061</v>
      </c>
      <c r="G129" s="300"/>
      <c r="H129" s="300" t="s">
        <v>1067</v>
      </c>
      <c r="I129" s="300" t="s">
        <v>1057</v>
      </c>
      <c r="J129" s="300">
        <v>15</v>
      </c>
      <c r="K129" s="348"/>
    </row>
    <row r="130" s="1" customFormat="1" ht="15" customHeight="1">
      <c r="B130" s="345"/>
      <c r="C130" s="326" t="s">
        <v>1068</v>
      </c>
      <c r="D130" s="326"/>
      <c r="E130" s="326"/>
      <c r="F130" s="327" t="s">
        <v>1061</v>
      </c>
      <c r="G130" s="326"/>
      <c r="H130" s="326" t="s">
        <v>1069</v>
      </c>
      <c r="I130" s="326" t="s">
        <v>1057</v>
      </c>
      <c r="J130" s="326">
        <v>15</v>
      </c>
      <c r="K130" s="348"/>
    </row>
    <row r="131" s="1" customFormat="1" ht="15" customHeight="1">
      <c r="B131" s="345"/>
      <c r="C131" s="326" t="s">
        <v>1070</v>
      </c>
      <c r="D131" s="326"/>
      <c r="E131" s="326"/>
      <c r="F131" s="327" t="s">
        <v>1061</v>
      </c>
      <c r="G131" s="326"/>
      <c r="H131" s="326" t="s">
        <v>1071</v>
      </c>
      <c r="I131" s="326" t="s">
        <v>1057</v>
      </c>
      <c r="J131" s="326">
        <v>20</v>
      </c>
      <c r="K131" s="348"/>
    </row>
    <row r="132" s="1" customFormat="1" ht="15" customHeight="1">
      <c r="B132" s="345"/>
      <c r="C132" s="326" t="s">
        <v>1072</v>
      </c>
      <c r="D132" s="326"/>
      <c r="E132" s="326"/>
      <c r="F132" s="327" t="s">
        <v>1061</v>
      </c>
      <c r="G132" s="326"/>
      <c r="H132" s="326" t="s">
        <v>1073</v>
      </c>
      <c r="I132" s="326" t="s">
        <v>1057</v>
      </c>
      <c r="J132" s="326">
        <v>20</v>
      </c>
      <c r="K132" s="348"/>
    </row>
    <row r="133" s="1" customFormat="1" ht="15" customHeight="1">
      <c r="B133" s="345"/>
      <c r="C133" s="300" t="s">
        <v>1060</v>
      </c>
      <c r="D133" s="300"/>
      <c r="E133" s="300"/>
      <c r="F133" s="323" t="s">
        <v>1061</v>
      </c>
      <c r="G133" s="300"/>
      <c r="H133" s="300" t="s">
        <v>1095</v>
      </c>
      <c r="I133" s="300" t="s">
        <v>1057</v>
      </c>
      <c r="J133" s="300">
        <v>50</v>
      </c>
      <c r="K133" s="348"/>
    </row>
    <row r="134" s="1" customFormat="1" ht="15" customHeight="1">
      <c r="B134" s="345"/>
      <c r="C134" s="300" t="s">
        <v>1074</v>
      </c>
      <c r="D134" s="300"/>
      <c r="E134" s="300"/>
      <c r="F134" s="323" t="s">
        <v>1061</v>
      </c>
      <c r="G134" s="300"/>
      <c r="H134" s="300" t="s">
        <v>1095</v>
      </c>
      <c r="I134" s="300" t="s">
        <v>1057</v>
      </c>
      <c r="J134" s="300">
        <v>50</v>
      </c>
      <c r="K134" s="348"/>
    </row>
    <row r="135" s="1" customFormat="1" ht="15" customHeight="1">
      <c r="B135" s="345"/>
      <c r="C135" s="300" t="s">
        <v>1080</v>
      </c>
      <c r="D135" s="300"/>
      <c r="E135" s="300"/>
      <c r="F135" s="323" t="s">
        <v>1061</v>
      </c>
      <c r="G135" s="300"/>
      <c r="H135" s="300" t="s">
        <v>1095</v>
      </c>
      <c r="I135" s="300" t="s">
        <v>1057</v>
      </c>
      <c r="J135" s="300">
        <v>50</v>
      </c>
      <c r="K135" s="348"/>
    </row>
    <row r="136" s="1" customFormat="1" ht="15" customHeight="1">
      <c r="B136" s="345"/>
      <c r="C136" s="300" t="s">
        <v>1082</v>
      </c>
      <c r="D136" s="300"/>
      <c r="E136" s="300"/>
      <c r="F136" s="323" t="s">
        <v>1061</v>
      </c>
      <c r="G136" s="300"/>
      <c r="H136" s="300" t="s">
        <v>1095</v>
      </c>
      <c r="I136" s="300" t="s">
        <v>1057</v>
      </c>
      <c r="J136" s="300">
        <v>50</v>
      </c>
      <c r="K136" s="348"/>
    </row>
    <row r="137" s="1" customFormat="1" ht="15" customHeight="1">
      <c r="B137" s="345"/>
      <c r="C137" s="300" t="s">
        <v>1083</v>
      </c>
      <c r="D137" s="300"/>
      <c r="E137" s="300"/>
      <c r="F137" s="323" t="s">
        <v>1061</v>
      </c>
      <c r="G137" s="300"/>
      <c r="H137" s="300" t="s">
        <v>1108</v>
      </c>
      <c r="I137" s="300" t="s">
        <v>1057</v>
      </c>
      <c r="J137" s="300">
        <v>255</v>
      </c>
      <c r="K137" s="348"/>
    </row>
    <row r="138" s="1" customFormat="1" ht="15" customHeight="1">
      <c r="B138" s="345"/>
      <c r="C138" s="300" t="s">
        <v>1085</v>
      </c>
      <c r="D138" s="300"/>
      <c r="E138" s="300"/>
      <c r="F138" s="323" t="s">
        <v>1055</v>
      </c>
      <c r="G138" s="300"/>
      <c r="H138" s="300" t="s">
        <v>1109</v>
      </c>
      <c r="I138" s="300" t="s">
        <v>1087</v>
      </c>
      <c r="J138" s="300"/>
      <c r="K138" s="348"/>
    </row>
    <row r="139" s="1" customFormat="1" ht="15" customHeight="1">
      <c r="B139" s="345"/>
      <c r="C139" s="300" t="s">
        <v>1088</v>
      </c>
      <c r="D139" s="300"/>
      <c r="E139" s="300"/>
      <c r="F139" s="323" t="s">
        <v>1055</v>
      </c>
      <c r="G139" s="300"/>
      <c r="H139" s="300" t="s">
        <v>1110</v>
      </c>
      <c r="I139" s="300" t="s">
        <v>1090</v>
      </c>
      <c r="J139" s="300"/>
      <c r="K139" s="348"/>
    </row>
    <row r="140" s="1" customFormat="1" ht="15" customHeight="1">
      <c r="B140" s="345"/>
      <c r="C140" s="300" t="s">
        <v>1091</v>
      </c>
      <c r="D140" s="300"/>
      <c r="E140" s="300"/>
      <c r="F140" s="323" t="s">
        <v>1055</v>
      </c>
      <c r="G140" s="300"/>
      <c r="H140" s="300" t="s">
        <v>1091</v>
      </c>
      <c r="I140" s="300" t="s">
        <v>1090</v>
      </c>
      <c r="J140" s="300"/>
      <c r="K140" s="348"/>
    </row>
    <row r="141" s="1" customFormat="1" ht="15" customHeight="1">
      <c r="B141" s="345"/>
      <c r="C141" s="300" t="s">
        <v>40</v>
      </c>
      <c r="D141" s="300"/>
      <c r="E141" s="300"/>
      <c r="F141" s="323" t="s">
        <v>1055</v>
      </c>
      <c r="G141" s="300"/>
      <c r="H141" s="300" t="s">
        <v>1111</v>
      </c>
      <c r="I141" s="300" t="s">
        <v>1090</v>
      </c>
      <c r="J141" s="300"/>
      <c r="K141" s="348"/>
    </row>
    <row r="142" s="1" customFormat="1" ht="15" customHeight="1">
      <c r="B142" s="345"/>
      <c r="C142" s="300" t="s">
        <v>1112</v>
      </c>
      <c r="D142" s="300"/>
      <c r="E142" s="300"/>
      <c r="F142" s="323" t="s">
        <v>1055</v>
      </c>
      <c r="G142" s="300"/>
      <c r="H142" s="300" t="s">
        <v>1113</v>
      </c>
      <c r="I142" s="300" t="s">
        <v>1090</v>
      </c>
      <c r="J142" s="300"/>
      <c r="K142" s="348"/>
    </row>
    <row r="143" s="1" customFormat="1" ht="15" customHeight="1">
      <c r="B143" s="349"/>
      <c r="C143" s="350"/>
      <c r="D143" s="350"/>
      <c r="E143" s="350"/>
      <c r="F143" s="350"/>
      <c r="G143" s="350"/>
      <c r="H143" s="350"/>
      <c r="I143" s="350"/>
      <c r="J143" s="350"/>
      <c r="K143" s="351"/>
    </row>
    <row r="144" s="1" customFormat="1" ht="18.75" customHeight="1">
      <c r="B144" s="336"/>
      <c r="C144" s="336"/>
      <c r="D144" s="336"/>
      <c r="E144" s="336"/>
      <c r="F144" s="337"/>
      <c r="G144" s="336"/>
      <c r="H144" s="336"/>
      <c r="I144" s="336"/>
      <c r="J144" s="336"/>
      <c r="K144" s="336"/>
    </row>
    <row r="145" s="1" customFormat="1" ht="18.75" customHeight="1">
      <c r="B145" s="308"/>
      <c r="C145" s="308"/>
      <c r="D145" s="308"/>
      <c r="E145" s="308"/>
      <c r="F145" s="308"/>
      <c r="G145" s="308"/>
      <c r="H145" s="308"/>
      <c r="I145" s="308"/>
      <c r="J145" s="308"/>
      <c r="K145" s="308"/>
    </row>
    <row r="146" s="1" customFormat="1" ht="7.5" customHeight="1">
      <c r="B146" s="309"/>
      <c r="C146" s="310"/>
      <c r="D146" s="310"/>
      <c r="E146" s="310"/>
      <c r="F146" s="310"/>
      <c r="G146" s="310"/>
      <c r="H146" s="310"/>
      <c r="I146" s="310"/>
      <c r="J146" s="310"/>
      <c r="K146" s="311"/>
    </row>
    <row r="147" s="1" customFormat="1" ht="45" customHeight="1">
      <c r="B147" s="312"/>
      <c r="C147" s="313" t="s">
        <v>1114</v>
      </c>
      <c r="D147" s="313"/>
      <c r="E147" s="313"/>
      <c r="F147" s="313"/>
      <c r="G147" s="313"/>
      <c r="H147" s="313"/>
      <c r="I147" s="313"/>
      <c r="J147" s="313"/>
      <c r="K147" s="314"/>
    </row>
    <row r="148" s="1" customFormat="1" ht="17.25" customHeight="1">
      <c r="B148" s="312"/>
      <c r="C148" s="315" t="s">
        <v>1049</v>
      </c>
      <c r="D148" s="315"/>
      <c r="E148" s="315"/>
      <c r="F148" s="315" t="s">
        <v>1050</v>
      </c>
      <c r="G148" s="316"/>
      <c r="H148" s="315" t="s">
        <v>56</v>
      </c>
      <c r="I148" s="315" t="s">
        <v>59</v>
      </c>
      <c r="J148" s="315" t="s">
        <v>1051</v>
      </c>
      <c r="K148" s="314"/>
    </row>
    <row r="149" s="1" customFormat="1" ht="17.25" customHeight="1">
      <c r="B149" s="312"/>
      <c r="C149" s="317" t="s">
        <v>1052</v>
      </c>
      <c r="D149" s="317"/>
      <c r="E149" s="317"/>
      <c r="F149" s="318" t="s">
        <v>1053</v>
      </c>
      <c r="G149" s="319"/>
      <c r="H149" s="317"/>
      <c r="I149" s="317"/>
      <c r="J149" s="317" t="s">
        <v>1054</v>
      </c>
      <c r="K149" s="314"/>
    </row>
    <row r="150" s="1" customFormat="1" ht="5.25" customHeight="1">
      <c r="B150" s="325"/>
      <c r="C150" s="320"/>
      <c r="D150" s="320"/>
      <c r="E150" s="320"/>
      <c r="F150" s="320"/>
      <c r="G150" s="321"/>
      <c r="H150" s="320"/>
      <c r="I150" s="320"/>
      <c r="J150" s="320"/>
      <c r="K150" s="348"/>
    </row>
    <row r="151" s="1" customFormat="1" ht="15" customHeight="1">
      <c r="B151" s="325"/>
      <c r="C151" s="352" t="s">
        <v>1058</v>
      </c>
      <c r="D151" s="300"/>
      <c r="E151" s="300"/>
      <c r="F151" s="353" t="s">
        <v>1055</v>
      </c>
      <c r="G151" s="300"/>
      <c r="H151" s="352" t="s">
        <v>1095</v>
      </c>
      <c r="I151" s="352" t="s">
        <v>1057</v>
      </c>
      <c r="J151" s="352">
        <v>120</v>
      </c>
      <c r="K151" s="348"/>
    </row>
    <row r="152" s="1" customFormat="1" ht="15" customHeight="1">
      <c r="B152" s="325"/>
      <c r="C152" s="352" t="s">
        <v>1104</v>
      </c>
      <c r="D152" s="300"/>
      <c r="E152" s="300"/>
      <c r="F152" s="353" t="s">
        <v>1055</v>
      </c>
      <c r="G152" s="300"/>
      <c r="H152" s="352" t="s">
        <v>1115</v>
      </c>
      <c r="I152" s="352" t="s">
        <v>1057</v>
      </c>
      <c r="J152" s="352" t="s">
        <v>1106</v>
      </c>
      <c r="K152" s="348"/>
    </row>
    <row r="153" s="1" customFormat="1" ht="15" customHeight="1">
      <c r="B153" s="325"/>
      <c r="C153" s="352" t="s">
        <v>1003</v>
      </c>
      <c r="D153" s="300"/>
      <c r="E153" s="300"/>
      <c r="F153" s="353" t="s">
        <v>1055</v>
      </c>
      <c r="G153" s="300"/>
      <c r="H153" s="352" t="s">
        <v>1116</v>
      </c>
      <c r="I153" s="352" t="s">
        <v>1057</v>
      </c>
      <c r="J153" s="352" t="s">
        <v>1106</v>
      </c>
      <c r="K153" s="348"/>
    </row>
    <row r="154" s="1" customFormat="1" ht="15" customHeight="1">
      <c r="B154" s="325"/>
      <c r="C154" s="352" t="s">
        <v>1060</v>
      </c>
      <c r="D154" s="300"/>
      <c r="E154" s="300"/>
      <c r="F154" s="353" t="s">
        <v>1061</v>
      </c>
      <c r="G154" s="300"/>
      <c r="H154" s="352" t="s">
        <v>1095</v>
      </c>
      <c r="I154" s="352" t="s">
        <v>1057</v>
      </c>
      <c r="J154" s="352">
        <v>50</v>
      </c>
      <c r="K154" s="348"/>
    </row>
    <row r="155" s="1" customFormat="1" ht="15" customHeight="1">
      <c r="B155" s="325"/>
      <c r="C155" s="352" t="s">
        <v>1063</v>
      </c>
      <c r="D155" s="300"/>
      <c r="E155" s="300"/>
      <c r="F155" s="353" t="s">
        <v>1055</v>
      </c>
      <c r="G155" s="300"/>
      <c r="H155" s="352" t="s">
        <v>1095</v>
      </c>
      <c r="I155" s="352" t="s">
        <v>1065</v>
      </c>
      <c r="J155" s="352"/>
      <c r="K155" s="348"/>
    </row>
    <row r="156" s="1" customFormat="1" ht="15" customHeight="1">
      <c r="B156" s="325"/>
      <c r="C156" s="352" t="s">
        <v>1074</v>
      </c>
      <c r="D156" s="300"/>
      <c r="E156" s="300"/>
      <c r="F156" s="353" t="s">
        <v>1061</v>
      </c>
      <c r="G156" s="300"/>
      <c r="H156" s="352" t="s">
        <v>1095</v>
      </c>
      <c r="I156" s="352" t="s">
        <v>1057</v>
      </c>
      <c r="J156" s="352">
        <v>50</v>
      </c>
      <c r="K156" s="348"/>
    </row>
    <row r="157" s="1" customFormat="1" ht="15" customHeight="1">
      <c r="B157" s="325"/>
      <c r="C157" s="352" t="s">
        <v>1082</v>
      </c>
      <c r="D157" s="300"/>
      <c r="E157" s="300"/>
      <c r="F157" s="353" t="s">
        <v>1061</v>
      </c>
      <c r="G157" s="300"/>
      <c r="H157" s="352" t="s">
        <v>1095</v>
      </c>
      <c r="I157" s="352" t="s">
        <v>1057</v>
      </c>
      <c r="J157" s="352">
        <v>50</v>
      </c>
      <c r="K157" s="348"/>
    </row>
    <row r="158" s="1" customFormat="1" ht="15" customHeight="1">
      <c r="B158" s="325"/>
      <c r="C158" s="352" t="s">
        <v>1080</v>
      </c>
      <c r="D158" s="300"/>
      <c r="E158" s="300"/>
      <c r="F158" s="353" t="s">
        <v>1061</v>
      </c>
      <c r="G158" s="300"/>
      <c r="H158" s="352" t="s">
        <v>1095</v>
      </c>
      <c r="I158" s="352" t="s">
        <v>1057</v>
      </c>
      <c r="J158" s="352">
        <v>50</v>
      </c>
      <c r="K158" s="348"/>
    </row>
    <row r="159" s="1" customFormat="1" ht="15" customHeight="1">
      <c r="B159" s="325"/>
      <c r="C159" s="352" t="s">
        <v>92</v>
      </c>
      <c r="D159" s="300"/>
      <c r="E159" s="300"/>
      <c r="F159" s="353" t="s">
        <v>1055</v>
      </c>
      <c r="G159" s="300"/>
      <c r="H159" s="352" t="s">
        <v>1117</v>
      </c>
      <c r="I159" s="352" t="s">
        <v>1057</v>
      </c>
      <c r="J159" s="352" t="s">
        <v>1118</v>
      </c>
      <c r="K159" s="348"/>
    </row>
    <row r="160" s="1" customFormat="1" ht="15" customHeight="1">
      <c r="B160" s="325"/>
      <c r="C160" s="352" t="s">
        <v>1119</v>
      </c>
      <c r="D160" s="300"/>
      <c r="E160" s="300"/>
      <c r="F160" s="353" t="s">
        <v>1055</v>
      </c>
      <c r="G160" s="300"/>
      <c r="H160" s="352" t="s">
        <v>1120</v>
      </c>
      <c r="I160" s="352" t="s">
        <v>1090</v>
      </c>
      <c r="J160" s="352"/>
      <c r="K160" s="348"/>
    </row>
    <row r="161" s="1" customFormat="1" ht="15" customHeight="1">
      <c r="B161" s="354"/>
      <c r="C161" s="334"/>
      <c r="D161" s="334"/>
      <c r="E161" s="334"/>
      <c r="F161" s="334"/>
      <c r="G161" s="334"/>
      <c r="H161" s="334"/>
      <c r="I161" s="334"/>
      <c r="J161" s="334"/>
      <c r="K161" s="355"/>
    </row>
    <row r="162" s="1" customFormat="1" ht="18.75" customHeight="1">
      <c r="B162" s="336"/>
      <c r="C162" s="346"/>
      <c r="D162" s="346"/>
      <c r="E162" s="346"/>
      <c r="F162" s="356"/>
      <c r="G162" s="346"/>
      <c r="H162" s="346"/>
      <c r="I162" s="346"/>
      <c r="J162" s="346"/>
      <c r="K162" s="336"/>
    </row>
    <row r="163" s="1" customFormat="1" ht="18.75" customHeight="1">
      <c r="B163" s="308"/>
      <c r="C163" s="308"/>
      <c r="D163" s="308"/>
      <c r="E163" s="308"/>
      <c r="F163" s="308"/>
      <c r="G163" s="308"/>
      <c r="H163" s="308"/>
      <c r="I163" s="308"/>
      <c r="J163" s="308"/>
      <c r="K163" s="308"/>
    </row>
    <row r="164" s="1" customFormat="1" ht="7.5" customHeight="1">
      <c r="B164" s="287"/>
      <c r="C164" s="288"/>
      <c r="D164" s="288"/>
      <c r="E164" s="288"/>
      <c r="F164" s="288"/>
      <c r="G164" s="288"/>
      <c r="H164" s="288"/>
      <c r="I164" s="288"/>
      <c r="J164" s="288"/>
      <c r="K164" s="289"/>
    </row>
    <row r="165" s="1" customFormat="1" ht="45" customHeight="1">
      <c r="B165" s="290"/>
      <c r="C165" s="291" t="s">
        <v>1121</v>
      </c>
      <c r="D165" s="291"/>
      <c r="E165" s="291"/>
      <c r="F165" s="291"/>
      <c r="G165" s="291"/>
      <c r="H165" s="291"/>
      <c r="I165" s="291"/>
      <c r="J165" s="291"/>
      <c r="K165" s="292"/>
    </row>
    <row r="166" s="1" customFormat="1" ht="17.25" customHeight="1">
      <c r="B166" s="290"/>
      <c r="C166" s="315" t="s">
        <v>1049</v>
      </c>
      <c r="D166" s="315"/>
      <c r="E166" s="315"/>
      <c r="F166" s="315" t="s">
        <v>1050</v>
      </c>
      <c r="G166" s="357"/>
      <c r="H166" s="358" t="s">
        <v>56</v>
      </c>
      <c r="I166" s="358" t="s">
        <v>59</v>
      </c>
      <c r="J166" s="315" t="s">
        <v>1051</v>
      </c>
      <c r="K166" s="292"/>
    </row>
    <row r="167" s="1" customFormat="1" ht="17.25" customHeight="1">
      <c r="B167" s="293"/>
      <c r="C167" s="317" t="s">
        <v>1052</v>
      </c>
      <c r="D167" s="317"/>
      <c r="E167" s="317"/>
      <c r="F167" s="318" t="s">
        <v>1053</v>
      </c>
      <c r="G167" s="359"/>
      <c r="H167" s="360"/>
      <c r="I167" s="360"/>
      <c r="J167" s="317" t="s">
        <v>1054</v>
      </c>
      <c r="K167" s="295"/>
    </row>
    <row r="168" s="1" customFormat="1" ht="5.25" customHeight="1">
      <c r="B168" s="325"/>
      <c r="C168" s="320"/>
      <c r="D168" s="320"/>
      <c r="E168" s="320"/>
      <c r="F168" s="320"/>
      <c r="G168" s="321"/>
      <c r="H168" s="320"/>
      <c r="I168" s="320"/>
      <c r="J168" s="320"/>
      <c r="K168" s="348"/>
    </row>
    <row r="169" s="1" customFormat="1" ht="15" customHeight="1">
      <c r="B169" s="325"/>
      <c r="C169" s="300" t="s">
        <v>1058</v>
      </c>
      <c r="D169" s="300"/>
      <c r="E169" s="300"/>
      <c r="F169" s="323" t="s">
        <v>1055</v>
      </c>
      <c r="G169" s="300"/>
      <c r="H169" s="300" t="s">
        <v>1095</v>
      </c>
      <c r="I169" s="300" t="s">
        <v>1057</v>
      </c>
      <c r="J169" s="300">
        <v>120</v>
      </c>
      <c r="K169" s="348"/>
    </row>
    <row r="170" s="1" customFormat="1" ht="15" customHeight="1">
      <c r="B170" s="325"/>
      <c r="C170" s="300" t="s">
        <v>1104</v>
      </c>
      <c r="D170" s="300"/>
      <c r="E170" s="300"/>
      <c r="F170" s="323" t="s">
        <v>1055</v>
      </c>
      <c r="G170" s="300"/>
      <c r="H170" s="300" t="s">
        <v>1105</v>
      </c>
      <c r="I170" s="300" t="s">
        <v>1057</v>
      </c>
      <c r="J170" s="300" t="s">
        <v>1106</v>
      </c>
      <c r="K170" s="348"/>
    </row>
    <row r="171" s="1" customFormat="1" ht="15" customHeight="1">
      <c r="B171" s="325"/>
      <c r="C171" s="300" t="s">
        <v>1003</v>
      </c>
      <c r="D171" s="300"/>
      <c r="E171" s="300"/>
      <c r="F171" s="323" t="s">
        <v>1055</v>
      </c>
      <c r="G171" s="300"/>
      <c r="H171" s="300" t="s">
        <v>1122</v>
      </c>
      <c r="I171" s="300" t="s">
        <v>1057</v>
      </c>
      <c r="J171" s="300" t="s">
        <v>1106</v>
      </c>
      <c r="K171" s="348"/>
    </row>
    <row r="172" s="1" customFormat="1" ht="15" customHeight="1">
      <c r="B172" s="325"/>
      <c r="C172" s="300" t="s">
        <v>1060</v>
      </c>
      <c r="D172" s="300"/>
      <c r="E172" s="300"/>
      <c r="F172" s="323" t="s">
        <v>1061</v>
      </c>
      <c r="G172" s="300"/>
      <c r="H172" s="300" t="s">
        <v>1122</v>
      </c>
      <c r="I172" s="300" t="s">
        <v>1057</v>
      </c>
      <c r="J172" s="300">
        <v>50</v>
      </c>
      <c r="K172" s="348"/>
    </row>
    <row r="173" s="1" customFormat="1" ht="15" customHeight="1">
      <c r="B173" s="325"/>
      <c r="C173" s="300" t="s">
        <v>1063</v>
      </c>
      <c r="D173" s="300"/>
      <c r="E173" s="300"/>
      <c r="F173" s="323" t="s">
        <v>1055</v>
      </c>
      <c r="G173" s="300"/>
      <c r="H173" s="300" t="s">
        <v>1122</v>
      </c>
      <c r="I173" s="300" t="s">
        <v>1065</v>
      </c>
      <c r="J173" s="300"/>
      <c r="K173" s="348"/>
    </row>
    <row r="174" s="1" customFormat="1" ht="15" customHeight="1">
      <c r="B174" s="325"/>
      <c r="C174" s="300" t="s">
        <v>1074</v>
      </c>
      <c r="D174" s="300"/>
      <c r="E174" s="300"/>
      <c r="F174" s="323" t="s">
        <v>1061</v>
      </c>
      <c r="G174" s="300"/>
      <c r="H174" s="300" t="s">
        <v>1122</v>
      </c>
      <c r="I174" s="300" t="s">
        <v>1057</v>
      </c>
      <c r="J174" s="300">
        <v>50</v>
      </c>
      <c r="K174" s="348"/>
    </row>
    <row r="175" s="1" customFormat="1" ht="15" customHeight="1">
      <c r="B175" s="325"/>
      <c r="C175" s="300" t="s">
        <v>1082</v>
      </c>
      <c r="D175" s="300"/>
      <c r="E175" s="300"/>
      <c r="F175" s="323" t="s">
        <v>1061</v>
      </c>
      <c r="G175" s="300"/>
      <c r="H175" s="300" t="s">
        <v>1122</v>
      </c>
      <c r="I175" s="300" t="s">
        <v>1057</v>
      </c>
      <c r="J175" s="300">
        <v>50</v>
      </c>
      <c r="K175" s="348"/>
    </row>
    <row r="176" s="1" customFormat="1" ht="15" customHeight="1">
      <c r="B176" s="325"/>
      <c r="C176" s="300" t="s">
        <v>1080</v>
      </c>
      <c r="D176" s="300"/>
      <c r="E176" s="300"/>
      <c r="F176" s="323" t="s">
        <v>1061</v>
      </c>
      <c r="G176" s="300"/>
      <c r="H176" s="300" t="s">
        <v>1122</v>
      </c>
      <c r="I176" s="300" t="s">
        <v>1057</v>
      </c>
      <c r="J176" s="300">
        <v>50</v>
      </c>
      <c r="K176" s="348"/>
    </row>
    <row r="177" s="1" customFormat="1" ht="15" customHeight="1">
      <c r="B177" s="325"/>
      <c r="C177" s="300" t="s">
        <v>109</v>
      </c>
      <c r="D177" s="300"/>
      <c r="E177" s="300"/>
      <c r="F177" s="323" t="s">
        <v>1055</v>
      </c>
      <c r="G177" s="300"/>
      <c r="H177" s="300" t="s">
        <v>1123</v>
      </c>
      <c r="I177" s="300" t="s">
        <v>1124</v>
      </c>
      <c r="J177" s="300"/>
      <c r="K177" s="348"/>
    </row>
    <row r="178" s="1" customFormat="1" ht="15" customHeight="1">
      <c r="B178" s="325"/>
      <c r="C178" s="300" t="s">
        <v>59</v>
      </c>
      <c r="D178" s="300"/>
      <c r="E178" s="300"/>
      <c r="F178" s="323" t="s">
        <v>1055</v>
      </c>
      <c r="G178" s="300"/>
      <c r="H178" s="300" t="s">
        <v>1125</v>
      </c>
      <c r="I178" s="300" t="s">
        <v>1126</v>
      </c>
      <c r="J178" s="300">
        <v>1</v>
      </c>
      <c r="K178" s="348"/>
    </row>
    <row r="179" s="1" customFormat="1" ht="15" customHeight="1">
      <c r="B179" s="325"/>
      <c r="C179" s="300" t="s">
        <v>55</v>
      </c>
      <c r="D179" s="300"/>
      <c r="E179" s="300"/>
      <c r="F179" s="323" t="s">
        <v>1055</v>
      </c>
      <c r="G179" s="300"/>
      <c r="H179" s="300" t="s">
        <v>1127</v>
      </c>
      <c r="I179" s="300" t="s">
        <v>1057</v>
      </c>
      <c r="J179" s="300">
        <v>20</v>
      </c>
      <c r="K179" s="348"/>
    </row>
    <row r="180" s="1" customFormat="1" ht="15" customHeight="1">
      <c r="B180" s="325"/>
      <c r="C180" s="300" t="s">
        <v>56</v>
      </c>
      <c r="D180" s="300"/>
      <c r="E180" s="300"/>
      <c r="F180" s="323" t="s">
        <v>1055</v>
      </c>
      <c r="G180" s="300"/>
      <c r="H180" s="300" t="s">
        <v>1128</v>
      </c>
      <c r="I180" s="300" t="s">
        <v>1057</v>
      </c>
      <c r="J180" s="300">
        <v>255</v>
      </c>
      <c r="K180" s="348"/>
    </row>
    <row r="181" s="1" customFormat="1" ht="15" customHeight="1">
      <c r="B181" s="325"/>
      <c r="C181" s="300" t="s">
        <v>110</v>
      </c>
      <c r="D181" s="300"/>
      <c r="E181" s="300"/>
      <c r="F181" s="323" t="s">
        <v>1055</v>
      </c>
      <c r="G181" s="300"/>
      <c r="H181" s="300" t="s">
        <v>1019</v>
      </c>
      <c r="I181" s="300" t="s">
        <v>1057</v>
      </c>
      <c r="J181" s="300">
        <v>10</v>
      </c>
      <c r="K181" s="348"/>
    </row>
    <row r="182" s="1" customFormat="1" ht="15" customHeight="1">
      <c r="B182" s="325"/>
      <c r="C182" s="300" t="s">
        <v>111</v>
      </c>
      <c r="D182" s="300"/>
      <c r="E182" s="300"/>
      <c r="F182" s="323" t="s">
        <v>1055</v>
      </c>
      <c r="G182" s="300"/>
      <c r="H182" s="300" t="s">
        <v>1129</v>
      </c>
      <c r="I182" s="300" t="s">
        <v>1090</v>
      </c>
      <c r="J182" s="300"/>
      <c r="K182" s="348"/>
    </row>
    <row r="183" s="1" customFormat="1" ht="15" customHeight="1">
      <c r="B183" s="325"/>
      <c r="C183" s="300" t="s">
        <v>1130</v>
      </c>
      <c r="D183" s="300"/>
      <c r="E183" s="300"/>
      <c r="F183" s="323" t="s">
        <v>1055</v>
      </c>
      <c r="G183" s="300"/>
      <c r="H183" s="300" t="s">
        <v>1131</v>
      </c>
      <c r="I183" s="300" t="s">
        <v>1090</v>
      </c>
      <c r="J183" s="300"/>
      <c r="K183" s="348"/>
    </row>
    <row r="184" s="1" customFormat="1" ht="15" customHeight="1">
      <c r="B184" s="325"/>
      <c r="C184" s="300" t="s">
        <v>1119</v>
      </c>
      <c r="D184" s="300"/>
      <c r="E184" s="300"/>
      <c r="F184" s="323" t="s">
        <v>1055</v>
      </c>
      <c r="G184" s="300"/>
      <c r="H184" s="300" t="s">
        <v>1132</v>
      </c>
      <c r="I184" s="300" t="s">
        <v>1090</v>
      </c>
      <c r="J184" s="300"/>
      <c r="K184" s="348"/>
    </row>
    <row r="185" s="1" customFormat="1" ht="15" customHeight="1">
      <c r="B185" s="325"/>
      <c r="C185" s="300" t="s">
        <v>113</v>
      </c>
      <c r="D185" s="300"/>
      <c r="E185" s="300"/>
      <c r="F185" s="323" t="s">
        <v>1061</v>
      </c>
      <c r="G185" s="300"/>
      <c r="H185" s="300" t="s">
        <v>1133</v>
      </c>
      <c r="I185" s="300" t="s">
        <v>1057</v>
      </c>
      <c r="J185" s="300">
        <v>50</v>
      </c>
      <c r="K185" s="348"/>
    </row>
    <row r="186" s="1" customFormat="1" ht="15" customHeight="1">
      <c r="B186" s="325"/>
      <c r="C186" s="300" t="s">
        <v>1134</v>
      </c>
      <c r="D186" s="300"/>
      <c r="E186" s="300"/>
      <c r="F186" s="323" t="s">
        <v>1061</v>
      </c>
      <c r="G186" s="300"/>
      <c r="H186" s="300" t="s">
        <v>1135</v>
      </c>
      <c r="I186" s="300" t="s">
        <v>1136</v>
      </c>
      <c r="J186" s="300"/>
      <c r="K186" s="348"/>
    </row>
    <row r="187" s="1" customFormat="1" ht="15" customHeight="1">
      <c r="B187" s="325"/>
      <c r="C187" s="300" t="s">
        <v>1137</v>
      </c>
      <c r="D187" s="300"/>
      <c r="E187" s="300"/>
      <c r="F187" s="323" t="s">
        <v>1061</v>
      </c>
      <c r="G187" s="300"/>
      <c r="H187" s="300" t="s">
        <v>1138</v>
      </c>
      <c r="I187" s="300" t="s">
        <v>1136</v>
      </c>
      <c r="J187" s="300"/>
      <c r="K187" s="348"/>
    </row>
    <row r="188" s="1" customFormat="1" ht="15" customHeight="1">
      <c r="B188" s="325"/>
      <c r="C188" s="300" t="s">
        <v>1139</v>
      </c>
      <c r="D188" s="300"/>
      <c r="E188" s="300"/>
      <c r="F188" s="323" t="s">
        <v>1061</v>
      </c>
      <c r="G188" s="300"/>
      <c r="H188" s="300" t="s">
        <v>1140</v>
      </c>
      <c r="I188" s="300" t="s">
        <v>1136</v>
      </c>
      <c r="J188" s="300"/>
      <c r="K188" s="348"/>
    </row>
    <row r="189" s="1" customFormat="1" ht="15" customHeight="1">
      <c r="B189" s="325"/>
      <c r="C189" s="361" t="s">
        <v>1141</v>
      </c>
      <c r="D189" s="300"/>
      <c r="E189" s="300"/>
      <c r="F189" s="323" t="s">
        <v>1061</v>
      </c>
      <c r="G189" s="300"/>
      <c r="H189" s="300" t="s">
        <v>1142</v>
      </c>
      <c r="I189" s="300" t="s">
        <v>1143</v>
      </c>
      <c r="J189" s="362" t="s">
        <v>1144</v>
      </c>
      <c r="K189" s="348"/>
    </row>
    <row r="190" s="1" customFormat="1" ht="15" customHeight="1">
      <c r="B190" s="325"/>
      <c r="C190" s="361" t="s">
        <v>44</v>
      </c>
      <c r="D190" s="300"/>
      <c r="E190" s="300"/>
      <c r="F190" s="323" t="s">
        <v>1055</v>
      </c>
      <c r="G190" s="300"/>
      <c r="H190" s="297" t="s">
        <v>1145</v>
      </c>
      <c r="I190" s="300" t="s">
        <v>1146</v>
      </c>
      <c r="J190" s="300"/>
      <c r="K190" s="348"/>
    </row>
    <row r="191" s="1" customFormat="1" ht="15" customHeight="1">
      <c r="B191" s="325"/>
      <c r="C191" s="361" t="s">
        <v>1147</v>
      </c>
      <c r="D191" s="300"/>
      <c r="E191" s="300"/>
      <c r="F191" s="323" t="s">
        <v>1055</v>
      </c>
      <c r="G191" s="300"/>
      <c r="H191" s="300" t="s">
        <v>1148</v>
      </c>
      <c r="I191" s="300" t="s">
        <v>1090</v>
      </c>
      <c r="J191" s="300"/>
      <c r="K191" s="348"/>
    </row>
    <row r="192" s="1" customFormat="1" ht="15" customHeight="1">
      <c r="B192" s="325"/>
      <c r="C192" s="361" t="s">
        <v>1149</v>
      </c>
      <c r="D192" s="300"/>
      <c r="E192" s="300"/>
      <c r="F192" s="323" t="s">
        <v>1055</v>
      </c>
      <c r="G192" s="300"/>
      <c r="H192" s="300" t="s">
        <v>1150</v>
      </c>
      <c r="I192" s="300" t="s">
        <v>1090</v>
      </c>
      <c r="J192" s="300"/>
      <c r="K192" s="348"/>
    </row>
    <row r="193" s="1" customFormat="1" ht="15" customHeight="1">
      <c r="B193" s="325"/>
      <c r="C193" s="361" t="s">
        <v>1151</v>
      </c>
      <c r="D193" s="300"/>
      <c r="E193" s="300"/>
      <c r="F193" s="323" t="s">
        <v>1061</v>
      </c>
      <c r="G193" s="300"/>
      <c r="H193" s="300" t="s">
        <v>1152</v>
      </c>
      <c r="I193" s="300" t="s">
        <v>1090</v>
      </c>
      <c r="J193" s="300"/>
      <c r="K193" s="348"/>
    </row>
    <row r="194" s="1" customFormat="1" ht="15" customHeight="1">
      <c r="B194" s="354"/>
      <c r="C194" s="363"/>
      <c r="D194" s="334"/>
      <c r="E194" s="334"/>
      <c r="F194" s="334"/>
      <c r="G194" s="334"/>
      <c r="H194" s="334"/>
      <c r="I194" s="334"/>
      <c r="J194" s="334"/>
      <c r="K194" s="355"/>
    </row>
    <row r="195" s="1" customFormat="1" ht="18.75" customHeight="1">
      <c r="B195" s="336"/>
      <c r="C195" s="346"/>
      <c r="D195" s="346"/>
      <c r="E195" s="346"/>
      <c r="F195" s="356"/>
      <c r="G195" s="346"/>
      <c r="H195" s="346"/>
      <c r="I195" s="346"/>
      <c r="J195" s="346"/>
      <c r="K195" s="336"/>
    </row>
    <row r="196" s="1" customFormat="1" ht="18.75" customHeight="1">
      <c r="B196" s="336"/>
      <c r="C196" s="346"/>
      <c r="D196" s="346"/>
      <c r="E196" s="346"/>
      <c r="F196" s="356"/>
      <c r="G196" s="346"/>
      <c r="H196" s="346"/>
      <c r="I196" s="346"/>
      <c r="J196" s="346"/>
      <c r="K196" s="336"/>
    </row>
    <row r="197" s="1" customFormat="1" ht="18.75" customHeight="1">
      <c r="B197" s="308"/>
      <c r="C197" s="308"/>
      <c r="D197" s="308"/>
      <c r="E197" s="308"/>
      <c r="F197" s="308"/>
      <c r="G197" s="308"/>
      <c r="H197" s="308"/>
      <c r="I197" s="308"/>
      <c r="J197" s="308"/>
      <c r="K197" s="308"/>
    </row>
    <row r="198" s="1" customFormat="1" ht="13.5">
      <c r="B198" s="287"/>
      <c r="C198" s="288"/>
      <c r="D198" s="288"/>
      <c r="E198" s="288"/>
      <c r="F198" s="288"/>
      <c r="G198" s="288"/>
      <c r="H198" s="288"/>
      <c r="I198" s="288"/>
      <c r="J198" s="288"/>
      <c r="K198" s="289"/>
    </row>
    <row r="199" s="1" customFormat="1" ht="21">
      <c r="B199" s="290"/>
      <c r="C199" s="291" t="s">
        <v>1153</v>
      </c>
      <c r="D199" s="291"/>
      <c r="E199" s="291"/>
      <c r="F199" s="291"/>
      <c r="G199" s="291"/>
      <c r="H199" s="291"/>
      <c r="I199" s="291"/>
      <c r="J199" s="291"/>
      <c r="K199" s="292"/>
    </row>
    <row r="200" s="1" customFormat="1" ht="25.5" customHeight="1">
      <c r="B200" s="290"/>
      <c r="C200" s="364" t="s">
        <v>1154</v>
      </c>
      <c r="D200" s="364"/>
      <c r="E200" s="364"/>
      <c r="F200" s="364" t="s">
        <v>1155</v>
      </c>
      <c r="G200" s="365"/>
      <c r="H200" s="364" t="s">
        <v>1156</v>
      </c>
      <c r="I200" s="364"/>
      <c r="J200" s="364"/>
      <c r="K200" s="292"/>
    </row>
    <row r="201" s="1" customFormat="1" ht="5.25" customHeight="1">
      <c r="B201" s="325"/>
      <c r="C201" s="320"/>
      <c r="D201" s="320"/>
      <c r="E201" s="320"/>
      <c r="F201" s="320"/>
      <c r="G201" s="346"/>
      <c r="H201" s="320"/>
      <c r="I201" s="320"/>
      <c r="J201" s="320"/>
      <c r="K201" s="348"/>
    </row>
    <row r="202" s="1" customFormat="1" ht="15" customHeight="1">
      <c r="B202" s="325"/>
      <c r="C202" s="300" t="s">
        <v>1146</v>
      </c>
      <c r="D202" s="300"/>
      <c r="E202" s="300"/>
      <c r="F202" s="323" t="s">
        <v>45</v>
      </c>
      <c r="G202" s="300"/>
      <c r="H202" s="300" t="s">
        <v>1157</v>
      </c>
      <c r="I202" s="300"/>
      <c r="J202" s="300"/>
      <c r="K202" s="348"/>
    </row>
    <row r="203" s="1" customFormat="1" ht="15" customHeight="1">
      <c r="B203" s="325"/>
      <c r="C203" s="300"/>
      <c r="D203" s="300"/>
      <c r="E203" s="300"/>
      <c r="F203" s="323" t="s">
        <v>46</v>
      </c>
      <c r="G203" s="300"/>
      <c r="H203" s="300" t="s">
        <v>1158</v>
      </c>
      <c r="I203" s="300"/>
      <c r="J203" s="300"/>
      <c r="K203" s="348"/>
    </row>
    <row r="204" s="1" customFormat="1" ht="15" customHeight="1">
      <c r="B204" s="325"/>
      <c r="C204" s="300"/>
      <c r="D204" s="300"/>
      <c r="E204" s="300"/>
      <c r="F204" s="323" t="s">
        <v>49</v>
      </c>
      <c r="G204" s="300"/>
      <c r="H204" s="300" t="s">
        <v>1159</v>
      </c>
      <c r="I204" s="300"/>
      <c r="J204" s="300"/>
      <c r="K204" s="348"/>
    </row>
    <row r="205" s="1" customFormat="1" ht="15" customHeight="1">
      <c r="B205" s="325"/>
      <c r="C205" s="300"/>
      <c r="D205" s="300"/>
      <c r="E205" s="300"/>
      <c r="F205" s="323" t="s">
        <v>47</v>
      </c>
      <c r="G205" s="300"/>
      <c r="H205" s="300" t="s">
        <v>1160</v>
      </c>
      <c r="I205" s="300"/>
      <c r="J205" s="300"/>
      <c r="K205" s="348"/>
    </row>
    <row r="206" s="1" customFormat="1" ht="15" customHeight="1">
      <c r="B206" s="325"/>
      <c r="C206" s="300"/>
      <c r="D206" s="300"/>
      <c r="E206" s="300"/>
      <c r="F206" s="323" t="s">
        <v>48</v>
      </c>
      <c r="G206" s="300"/>
      <c r="H206" s="300" t="s">
        <v>1161</v>
      </c>
      <c r="I206" s="300"/>
      <c r="J206" s="300"/>
      <c r="K206" s="348"/>
    </row>
    <row r="207" s="1" customFormat="1" ht="15" customHeight="1">
      <c r="B207" s="325"/>
      <c r="C207" s="300"/>
      <c r="D207" s="300"/>
      <c r="E207" s="300"/>
      <c r="F207" s="323"/>
      <c r="G207" s="300"/>
      <c r="H207" s="300"/>
      <c r="I207" s="300"/>
      <c r="J207" s="300"/>
      <c r="K207" s="348"/>
    </row>
    <row r="208" s="1" customFormat="1" ht="15" customHeight="1">
      <c r="B208" s="325"/>
      <c r="C208" s="300" t="s">
        <v>1102</v>
      </c>
      <c r="D208" s="300"/>
      <c r="E208" s="300"/>
      <c r="F208" s="323" t="s">
        <v>81</v>
      </c>
      <c r="G208" s="300"/>
      <c r="H208" s="300" t="s">
        <v>1162</v>
      </c>
      <c r="I208" s="300"/>
      <c r="J208" s="300"/>
      <c r="K208" s="348"/>
    </row>
    <row r="209" s="1" customFormat="1" ht="15" customHeight="1">
      <c r="B209" s="325"/>
      <c r="C209" s="300"/>
      <c r="D209" s="300"/>
      <c r="E209" s="300"/>
      <c r="F209" s="323" t="s">
        <v>997</v>
      </c>
      <c r="G209" s="300"/>
      <c r="H209" s="300" t="s">
        <v>998</v>
      </c>
      <c r="I209" s="300"/>
      <c r="J209" s="300"/>
      <c r="K209" s="348"/>
    </row>
    <row r="210" s="1" customFormat="1" ht="15" customHeight="1">
      <c r="B210" s="325"/>
      <c r="C210" s="300"/>
      <c r="D210" s="300"/>
      <c r="E210" s="300"/>
      <c r="F210" s="323" t="s">
        <v>995</v>
      </c>
      <c r="G210" s="300"/>
      <c r="H210" s="300" t="s">
        <v>1163</v>
      </c>
      <c r="I210" s="300"/>
      <c r="J210" s="300"/>
      <c r="K210" s="348"/>
    </row>
    <row r="211" s="1" customFormat="1" ht="15" customHeight="1">
      <c r="B211" s="366"/>
      <c r="C211" s="300"/>
      <c r="D211" s="300"/>
      <c r="E211" s="300"/>
      <c r="F211" s="323" t="s">
        <v>999</v>
      </c>
      <c r="G211" s="361"/>
      <c r="H211" s="352" t="s">
        <v>1000</v>
      </c>
      <c r="I211" s="352"/>
      <c r="J211" s="352"/>
      <c r="K211" s="367"/>
    </row>
    <row r="212" s="1" customFormat="1" ht="15" customHeight="1">
      <c r="B212" s="366"/>
      <c r="C212" s="300"/>
      <c r="D212" s="300"/>
      <c r="E212" s="300"/>
      <c r="F212" s="323" t="s">
        <v>1001</v>
      </c>
      <c r="G212" s="361"/>
      <c r="H212" s="352" t="s">
        <v>1164</v>
      </c>
      <c r="I212" s="352"/>
      <c r="J212" s="352"/>
      <c r="K212" s="367"/>
    </row>
    <row r="213" s="1" customFormat="1" ht="15" customHeight="1">
      <c r="B213" s="366"/>
      <c r="C213" s="300"/>
      <c r="D213" s="300"/>
      <c r="E213" s="300"/>
      <c r="F213" s="323"/>
      <c r="G213" s="361"/>
      <c r="H213" s="352"/>
      <c r="I213" s="352"/>
      <c r="J213" s="352"/>
      <c r="K213" s="367"/>
    </row>
    <row r="214" s="1" customFormat="1" ht="15" customHeight="1">
      <c r="B214" s="366"/>
      <c r="C214" s="300" t="s">
        <v>1126</v>
      </c>
      <c r="D214" s="300"/>
      <c r="E214" s="300"/>
      <c r="F214" s="323">
        <v>1</v>
      </c>
      <c r="G214" s="361"/>
      <c r="H214" s="352" t="s">
        <v>1165</v>
      </c>
      <c r="I214" s="352"/>
      <c r="J214" s="352"/>
      <c r="K214" s="367"/>
    </row>
    <row r="215" s="1" customFormat="1" ht="15" customHeight="1">
      <c r="B215" s="366"/>
      <c r="C215" s="300"/>
      <c r="D215" s="300"/>
      <c r="E215" s="300"/>
      <c r="F215" s="323">
        <v>2</v>
      </c>
      <c r="G215" s="361"/>
      <c r="H215" s="352" t="s">
        <v>1166</v>
      </c>
      <c r="I215" s="352"/>
      <c r="J215" s="352"/>
      <c r="K215" s="367"/>
    </row>
    <row r="216" s="1" customFormat="1" ht="15" customHeight="1">
      <c r="B216" s="366"/>
      <c r="C216" s="300"/>
      <c r="D216" s="300"/>
      <c r="E216" s="300"/>
      <c r="F216" s="323">
        <v>3</v>
      </c>
      <c r="G216" s="361"/>
      <c r="H216" s="352" t="s">
        <v>1167</v>
      </c>
      <c r="I216" s="352"/>
      <c r="J216" s="352"/>
      <c r="K216" s="367"/>
    </row>
    <row r="217" s="1" customFormat="1" ht="15" customHeight="1">
      <c r="B217" s="366"/>
      <c r="C217" s="300"/>
      <c r="D217" s="300"/>
      <c r="E217" s="300"/>
      <c r="F217" s="323">
        <v>4</v>
      </c>
      <c r="G217" s="361"/>
      <c r="H217" s="352" t="s">
        <v>1168</v>
      </c>
      <c r="I217" s="352"/>
      <c r="J217" s="352"/>
      <c r="K217" s="367"/>
    </row>
    <row r="218" s="1" customFormat="1" ht="12.75" customHeight="1">
      <c r="B218" s="368"/>
      <c r="C218" s="369"/>
      <c r="D218" s="369"/>
      <c r="E218" s="369"/>
      <c r="F218" s="369"/>
      <c r="G218" s="369"/>
      <c r="H218" s="369"/>
      <c r="I218" s="369"/>
      <c r="J218" s="369"/>
      <c r="K218" s="370"/>
    </row>
  </sheetData>
  <sheetProtection autoFilter="0" deleteColumns="0" deleteRows="0" formatCells="0" formatColumns="0" formatRows="0" insertColumns="0" insertHyperlinks="0" insertRows="0" pivotTables="0" sort="0"/>
  <mergeCells count="77">
    <mergeCell ref="C102:J102"/>
    <mergeCell ref="C122:J122"/>
    <mergeCell ref="C147:J147"/>
    <mergeCell ref="C165:J165"/>
    <mergeCell ref="C199:J199"/>
    <mergeCell ref="H200:J200"/>
    <mergeCell ref="H202:J202"/>
    <mergeCell ref="H203:J203"/>
    <mergeCell ref="H204:J204"/>
    <mergeCell ref="H205:J205"/>
    <mergeCell ref="H206:J206"/>
    <mergeCell ref="H208:J208"/>
    <mergeCell ref="H209:J209"/>
    <mergeCell ref="H210:J210"/>
    <mergeCell ref="H211:J211"/>
    <mergeCell ref="H212:J212"/>
    <mergeCell ref="H214:J214"/>
    <mergeCell ref="H215:J215"/>
    <mergeCell ref="H216:J216"/>
    <mergeCell ref="H217:J217"/>
    <mergeCell ref="D47:J47"/>
    <mergeCell ref="E48:J48"/>
    <mergeCell ref="E49:J49"/>
    <mergeCell ref="E50:J50"/>
    <mergeCell ref="D51:J51"/>
    <mergeCell ref="C52:J52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C3:J3"/>
    <mergeCell ref="C4:J4"/>
    <mergeCell ref="C6:J6"/>
    <mergeCell ref="C7:J7"/>
  </mergeCells>
  <pageMargins left="0.5902778" right="0.5902778" top="0.5902778" bottom="0.5902778" header="0" footer="0"/>
  <pageSetup r:id="rId1" paperSize="9" orientation="portrait" scale="77" fitToHeight="0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Tomáš Valenta</dc:creator>
  <cp:lastModifiedBy>Tomáš Valenta</cp:lastModifiedBy>
  <dcterms:created xsi:type="dcterms:W3CDTF">2023-02-23T12:20:18Z</dcterms:created>
  <dcterms:modified xsi:type="dcterms:W3CDTF">2023-02-23T12:20:23Z</dcterms:modified>
</cp:coreProperties>
</file>